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a - Demolice" sheetId="2" r:id="rId2"/>
    <sheet name="B - VRN+VON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'Aa - Demolice'!$C$93:$K$547</definedName>
    <definedName name="_xlnm.Print_Area" localSheetId="1">'Aa - Demolice'!$C$45:$J$75,'Aa - Demolice'!$C$81:$K$547</definedName>
    <definedName name="_xlnm.Print_Titles" localSheetId="1">'Aa - Demolice'!$93:$93</definedName>
    <definedName name="_xlnm._FilterDatabase" localSheetId="2" hidden="1">'B - VRN+VON'!$C$80:$K$94</definedName>
    <definedName name="_xlnm.Print_Area" localSheetId="2">'B - VRN+VON'!$C$45:$J$62,'B - VRN+VON'!$C$68:$K$94</definedName>
    <definedName name="_xlnm.Print_Titles" localSheetId="2">'B - VRN+VON'!$80:$80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T84"/>
  <c r="R85"/>
  <c r="R84"/>
  <c r="P85"/>
  <c r="P84"/>
  <c r="BK85"/>
  <c r="BK84"/>
  <c r="J84"/>
  <c r="J85"/>
  <c r="BE85"/>
  <c r="J61"/>
  <c r="BI83"/>
  <c r="F37"/>
  <c i="1" r="BD56"/>
  <c i="3" r="BH83"/>
  <c r="F36"/>
  <c i="1" r="BC56"/>
  <c i="3" r="BG83"/>
  <c r="F35"/>
  <c i="1" r="BB56"/>
  <c i="3" r="BF83"/>
  <c r="J34"/>
  <c i="1" r="AW56"/>
  <c i="3" r="F34"/>
  <c i="1" r="BA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E83"/>
  <c r="J33"/>
  <c i="1" r="AV56"/>
  <c i="3" r="F33"/>
  <c i="1" r="AZ56"/>
  <c i="3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2" r="J446"/>
  <c r="J37"/>
  <c r="J36"/>
  <c i="1" r="AY55"/>
  <c i="2" r="J35"/>
  <c i="1" r="AX55"/>
  <c i="2" r="BI537"/>
  <c r="BH537"/>
  <c r="BG537"/>
  <c r="BF537"/>
  <c r="T537"/>
  <c r="R537"/>
  <c r="P537"/>
  <c r="BK537"/>
  <c r="J537"/>
  <c r="BE537"/>
  <c r="BI533"/>
  <c r="BH533"/>
  <c r="BG533"/>
  <c r="BF533"/>
  <c r="T533"/>
  <c r="T532"/>
  <c r="R533"/>
  <c r="R532"/>
  <c r="P533"/>
  <c r="P532"/>
  <c r="BK533"/>
  <c r="BK532"/>
  <c r="J532"/>
  <c r="J533"/>
  <c r="BE533"/>
  <c r="J74"/>
  <c r="BI531"/>
  <c r="BH531"/>
  <c r="BG531"/>
  <c r="BF531"/>
  <c r="T531"/>
  <c r="R531"/>
  <c r="P531"/>
  <c r="BK531"/>
  <c r="J531"/>
  <c r="BE531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04"/>
  <c r="BH504"/>
  <c r="BG504"/>
  <c r="BF504"/>
  <c r="T504"/>
  <c r="T503"/>
  <c r="R504"/>
  <c r="R503"/>
  <c r="P504"/>
  <c r="P503"/>
  <c r="BK504"/>
  <c r="BK503"/>
  <c r="J503"/>
  <c r="J504"/>
  <c r="BE504"/>
  <c r="J73"/>
  <c r="BI502"/>
  <c r="BH502"/>
  <c r="BG502"/>
  <c r="BF502"/>
  <c r="T502"/>
  <c r="R502"/>
  <c r="P502"/>
  <c r="BK502"/>
  <c r="J502"/>
  <c r="BE502"/>
  <c r="BI499"/>
  <c r="BH499"/>
  <c r="BG499"/>
  <c r="BF499"/>
  <c r="T499"/>
  <c r="R499"/>
  <c r="P499"/>
  <c r="BK499"/>
  <c r="J499"/>
  <c r="BE499"/>
  <c r="BI495"/>
  <c r="BH495"/>
  <c r="BG495"/>
  <c r="BF495"/>
  <c r="T495"/>
  <c r="R495"/>
  <c r="P495"/>
  <c r="BK495"/>
  <c r="J495"/>
  <c r="BE495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56"/>
  <c r="BH456"/>
  <c r="BG456"/>
  <c r="BF456"/>
  <c r="T456"/>
  <c r="R456"/>
  <c r="P456"/>
  <c r="BK456"/>
  <c r="J456"/>
  <c r="BE456"/>
  <c r="BI448"/>
  <c r="BH448"/>
  <c r="BG448"/>
  <c r="BF448"/>
  <c r="T448"/>
  <c r="T447"/>
  <c r="T445"/>
  <c r="R448"/>
  <c r="R447"/>
  <c r="R445"/>
  <c r="P448"/>
  <c r="P447"/>
  <c r="P445"/>
  <c r="BK448"/>
  <c r="BK447"/>
  <c r="J447"/>
  <c r="BK445"/>
  <c r="J445"/>
  <c r="J448"/>
  <c r="BE448"/>
  <c r="J72"/>
  <c r="J71"/>
  <c r="J70"/>
  <c r="BI444"/>
  <c r="BH444"/>
  <c r="BG444"/>
  <c r="BF444"/>
  <c r="T444"/>
  <c r="T443"/>
  <c r="R444"/>
  <c r="R443"/>
  <c r="P444"/>
  <c r="P443"/>
  <c r="BK444"/>
  <c r="BK443"/>
  <c r="J443"/>
  <c r="J444"/>
  <c r="BE444"/>
  <c r="J69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26"/>
  <c r="BH426"/>
  <c r="BG426"/>
  <c r="BF426"/>
  <c r="T426"/>
  <c r="R426"/>
  <c r="P426"/>
  <c r="BK426"/>
  <c r="J426"/>
  <c r="BE426"/>
  <c r="BI409"/>
  <c r="BH409"/>
  <c r="BG409"/>
  <c r="BF409"/>
  <c r="T409"/>
  <c r="R409"/>
  <c r="P409"/>
  <c r="BK409"/>
  <c r="J409"/>
  <c r="BE409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T376"/>
  <c r="R377"/>
  <c r="R376"/>
  <c r="P377"/>
  <c r="P376"/>
  <c r="BK377"/>
  <c r="BK376"/>
  <c r="J376"/>
  <c r="J377"/>
  <c r="BE377"/>
  <c r="J68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59"/>
  <c r="BH359"/>
  <c r="BG359"/>
  <c r="BF359"/>
  <c r="T359"/>
  <c r="T358"/>
  <c r="R359"/>
  <c r="R358"/>
  <c r="P359"/>
  <c r="P358"/>
  <c r="BK359"/>
  <c r="BK358"/>
  <c r="J358"/>
  <c r="J359"/>
  <c r="BE359"/>
  <c r="J67"/>
  <c r="BI357"/>
  <c r="BH357"/>
  <c r="BG357"/>
  <c r="BF357"/>
  <c r="T357"/>
  <c r="R357"/>
  <c r="P357"/>
  <c r="BK357"/>
  <c r="J357"/>
  <c r="BE357"/>
  <c r="BI350"/>
  <c r="BH350"/>
  <c r="BG350"/>
  <c r="BF350"/>
  <c r="T350"/>
  <c r="R350"/>
  <c r="P350"/>
  <c r="BK350"/>
  <c r="J350"/>
  <c r="BE350"/>
  <c r="BI343"/>
  <c r="BH343"/>
  <c r="BG343"/>
  <c r="BF343"/>
  <c r="T343"/>
  <c r="R343"/>
  <c r="P343"/>
  <c r="BK343"/>
  <c r="J343"/>
  <c r="BE343"/>
  <c r="BI337"/>
  <c r="BH337"/>
  <c r="BG337"/>
  <c r="BF337"/>
  <c r="T337"/>
  <c r="R337"/>
  <c r="P337"/>
  <c r="BK337"/>
  <c r="J337"/>
  <c r="BE337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66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05"/>
  <c r="BH305"/>
  <c r="BG305"/>
  <c r="BF305"/>
  <c r="T305"/>
  <c r="R305"/>
  <c r="P305"/>
  <c r="BK305"/>
  <c r="J305"/>
  <c r="BE305"/>
  <c r="BI300"/>
  <c r="BH300"/>
  <c r="BG300"/>
  <c r="BF300"/>
  <c r="T300"/>
  <c r="R300"/>
  <c r="P300"/>
  <c r="BK300"/>
  <c r="J300"/>
  <c r="BE300"/>
  <c r="BI291"/>
  <c r="BH291"/>
  <c r="BG291"/>
  <c r="BF291"/>
  <c r="T291"/>
  <c r="T290"/>
  <c r="R291"/>
  <c r="R290"/>
  <c r="P291"/>
  <c r="P290"/>
  <c r="BK291"/>
  <c r="BK290"/>
  <c r="J290"/>
  <c r="J291"/>
  <c r="BE291"/>
  <c r="J65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T286"/>
  <c r="R287"/>
  <c r="R286"/>
  <c r="P287"/>
  <c r="P286"/>
  <c r="BK287"/>
  <c r="BK286"/>
  <c r="J286"/>
  <c r="J287"/>
  <c r="BE287"/>
  <c r="J64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1"/>
  <c r="BH261"/>
  <c r="BG261"/>
  <c r="BF261"/>
  <c r="T261"/>
  <c r="R261"/>
  <c r="P261"/>
  <c r="BK261"/>
  <c r="J261"/>
  <c r="BE261"/>
  <c r="BI255"/>
  <c r="BH255"/>
  <c r="BG255"/>
  <c r="BF255"/>
  <c r="T255"/>
  <c r="R255"/>
  <c r="P255"/>
  <c r="BK255"/>
  <c r="J255"/>
  <c r="BE255"/>
  <c r="BI238"/>
  <c r="BH238"/>
  <c r="BG238"/>
  <c r="BF238"/>
  <c r="T238"/>
  <c r="T237"/>
  <c r="R238"/>
  <c r="R237"/>
  <c r="P238"/>
  <c r="P237"/>
  <c r="BK238"/>
  <c r="BK237"/>
  <c r="J237"/>
  <c r="J238"/>
  <c r="BE238"/>
  <c r="J63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19"/>
  <c r="BH219"/>
  <c r="BG219"/>
  <c r="BF219"/>
  <c r="T219"/>
  <c r="T218"/>
  <c r="R219"/>
  <c r="R218"/>
  <c r="P219"/>
  <c r="P218"/>
  <c r="BK219"/>
  <c r="BK218"/>
  <c r="J218"/>
  <c r="J219"/>
  <c r="BE219"/>
  <c r="J62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97"/>
  <c r="F37"/>
  <c i="1" r="BD55"/>
  <c i="2" r="BH97"/>
  <c r="F36"/>
  <c i="1" r="BC55"/>
  <c i="2" r="BG97"/>
  <c r="F35"/>
  <c i="1" r="BB55"/>
  <c i="2" r="BF97"/>
  <c r="J34"/>
  <c i="1" r="AW55"/>
  <c i="2" r="F34"/>
  <c i="1" r="BA55"/>
  <c i="2" r="T97"/>
  <c r="T96"/>
  <c r="T95"/>
  <c r="T94"/>
  <c r="R97"/>
  <c r="R96"/>
  <c r="R95"/>
  <c r="R94"/>
  <c r="P97"/>
  <c r="P96"/>
  <c r="P95"/>
  <c r="P94"/>
  <c i="1" r="AU55"/>
  <c i="2" r="BK97"/>
  <c r="BK96"/>
  <c r="J96"/>
  <c r="BK95"/>
  <c r="J95"/>
  <c r="BK94"/>
  <c r="J94"/>
  <c r="J59"/>
  <c r="J30"/>
  <c i="1" r="AG55"/>
  <c i="2" r="J97"/>
  <c r="BE97"/>
  <c r="J33"/>
  <c i="1" r="AV55"/>
  <c i="2" r="F33"/>
  <c i="1" r="AZ55"/>
  <c i="2" r="J61"/>
  <c r="J60"/>
  <c r="J91"/>
  <c r="J90"/>
  <c r="F90"/>
  <c r="F88"/>
  <c r="E86"/>
  <c r="J55"/>
  <c r="J54"/>
  <c r="F54"/>
  <c r="F52"/>
  <c r="E50"/>
  <c r="J39"/>
  <c r="J18"/>
  <c r="E18"/>
  <c r="F91"/>
  <c r="F55"/>
  <c r="J17"/>
  <c r="J12"/>
  <c r="J88"/>
  <c r="J52"/>
  <c r="E7"/>
  <c r="E8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<sst xmlns="http://schemas.openxmlformats.org/spreadsheetml/2006/main">
  <si>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</si>
  <si>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</si>
  <si>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</si>
  <si>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</si>
  <si>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</si>
  <si>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{48a02bd4-256f-4f04-a069-71c1d4551463}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</si>
  <si>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</si>
  <si>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</si>
  <si>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</si>
  <si>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</si>
  <si>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</si>
  <si>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</si>
  <si>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</si>
  <si>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</si>
  <si>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TV18-044a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</si>
  <si>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</si>
  <si>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</si>
  <si>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O1801 Demolice bytového domu č.p.271-276, ul.Gluckova, Litvíhov, Janov</t>
  </si>
  <si>
    <t>KSO:</t>
  </si>
  <si>
    <t/>
  </si>
  <si>
    <t>CC-CZ:</t>
  </si>
  <si>
    <t>Místo:</t>
  </si>
  <si>
    <t>Litvínov</t>
  </si>
  <si>
    <t>Datum:</t>
  </si>
  <si>
    <t>11. 2. 2019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</si>
  <si>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</si>
  <si>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</si>
  <si>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</si>
  <si>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</si>
  <si>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</si>
  <si>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</si>
  <si>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</si>
  <si>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</si>
  <si>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</si>
  <si>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</si>
  <si>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Vlasta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</si>
  <si>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</si>
  <si>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</si>
  <si>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</si>
  <si>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</si>
  <si>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</si>
  <si>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</si>
  <si>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</si>
  <si>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</si>
  <si>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</si>
  <si>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</si>
  <si>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</si>
  <si>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</si>
  <si>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</si>
  <si>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</si>
  <si>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</si>
  <si>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</si>
  <si>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</si>
  <si>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</si>
  <si>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</si>
  <si>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</si>
  <si>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</si>
  <si>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</si>
  <si>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</si>
  <si>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</si>
  <si>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</si>
  <si>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</si>
  <si>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</si>
  <si>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</si>
  <si>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</si>
  <si>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</si>
  <si>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</si>
  <si>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</si>
  <si>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</si>
  <si>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</si>
  <si>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</si>
  <si>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</si>
  <si>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</si>
  <si>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</si>
  <si>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</si>
  <si>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</si>
  <si>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</si>
  <si>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Aa</t>
  </si>
  <si>
    <t>Demolice</t>
  </si>
  <si>
    <t>STA</t>
  </si>
  <si>
    <t>1</t>
  </si>
  <si>
    <t>{b04b7e28-0b26-424a-b926-770079dbb447}</t>
  </si>
  <si>
    <t>803 3</t>
  </si>
  <si>
    <t>2</t>
  </si>
  <si>
    <t>B</t>
  </si>
  <si>
    <t>VRN+VON</t>
  </si>
  <si>
    <t>{ef21d870-033a-4119-8a82-26eabb425854}</t>
  </si>
  <si>
    <t>KRYCÍ LIST SOUPISU PRACÍ</t>
  </si>
  <si>
    <t>Objekt:</t>
  </si>
  <si>
    <t>Aa - Demolice</t>
  </si>
  <si>
    <t>zak.č.8993-25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</si>
  <si>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</si>
  <si>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</si>
  <si>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</si>
  <si>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</si>
  <si>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</si>
  <si>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</si>
  <si>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</si>
  <si>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</si>
  <si>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8 - Trubní vedení</t>
  </si>
  <si>
    <t xml:space="preserve">    9 - Ostatní konstrukce a práce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</si>
  <si>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</si>
  <si>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</si>
  <si>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</si>
  <si>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</si>
  <si>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TK - Odpojení topného kanálu (2x) - stavební úpravy</t>
  </si>
  <si>
    <t xml:space="preserve">    B - Nové konstrukce</t>
  </si>
  <si>
    <t xml:space="preserve">    HSV - Práce a dodávky HSV</t>
  </si>
  <si>
    <t xml:space="preserve">    PSV - Práce a dodávky PSV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</si>
  <si>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</si>
  <si>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</si>
  <si>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</si>
  <si>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</si>
  <si>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</si>
  <si>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</si>
  <si>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</si>
  <si>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</si>
  <si>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</si>
  <si>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</si>
  <si>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</si>
  <si>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</si>
  <si>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</si>
  <si>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</si>
  <si>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</si>
  <si>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</si>
  <si>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</si>
  <si>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</si>
  <si>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</si>
  <si>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</si>
  <si>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</si>
  <si>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m3</t>
  </si>
  <si>
    <t>CS ÚRS 2018 02</t>
  </si>
  <si>
    <t>4</t>
  </si>
  <si>
    <t>1308097849</t>
  </si>
  <si>
    <t>VV</t>
  </si>
  <si>
    <t xml:space="preserve">ochrana stávajících zpevněných ploch v průběhu bourání </t>
  </si>
  <si>
    <t>- zbudování ochranného zemního tělesa</t>
  </si>
  <si>
    <t>poznámka PN 02 - terénní schodiště</t>
  </si>
  <si>
    <t>30,0*0,5*1,1</t>
  </si>
  <si>
    <t>poznámka PN 03 - chodníky u západní a jižní fasády</t>
  </si>
  <si>
    <t>350,0*0,5*1,1</t>
  </si>
  <si>
    <t>poznámka PN 05 - chodníky u severní fasády</t>
  </si>
  <si>
    <t>335,0*0,5*1,1</t>
  </si>
  <si>
    <t>ochrana podzemních sítí v ohroženém prostoru v průběhu bourání</t>
  </si>
  <si>
    <t>poznámka PN 09</t>
  </si>
  <si>
    <t>50,0*0,5*1,1</t>
  </si>
  <si>
    <t>0,25</t>
  </si>
  <si>
    <t>Součet</t>
  </si>
  <si>
    <t>M</t>
  </si>
  <si>
    <t>11100010R</t>
  </si>
  <si>
    <t>zemina vhodná pro hutněné násypy - nákup</t>
  </si>
  <si>
    <t>t</t>
  </si>
  <si>
    <t>8</t>
  </si>
  <si>
    <t>988649821</t>
  </si>
  <si>
    <t>dodávka k pol.171101103</t>
  </si>
  <si>
    <t>421,0*1,7*1,1+0,73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</si>
  <si>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</si>
  <si>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</si>
  <si>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</si>
  <si>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269082307</t>
  </si>
  <si>
    <t>nakoupená zemina pro násypy - pol.171101103</t>
  </si>
  <si>
    <t>421,0</t>
  </si>
  <si>
    <t xml:space="preserve">zemina z násypů  - odvoz na skládku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</si>
  <si>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</si>
  <si>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</si>
  <si>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1023586769</t>
  </si>
  <si>
    <t>celková vzdálenost 14 km</t>
  </si>
  <si>
    <t>pol.162701109</t>
  </si>
  <si>
    <t>842,0*(14-10)</t>
  </si>
  <si>
    <t>5</t>
  </si>
  <si>
    <t>167101102</t>
  </si>
  <si>
    <t>Nakládání, skládání a překládání neulehlého výkopku nebo sypaniny nakládání, množství přes 100 m3, z hornin tř. 1 až 4</t>
  </si>
  <si>
    <t>-120470185</t>
  </si>
  <si>
    <t>6</t>
  </si>
  <si>
    <t>171201201</t>
  </si>
  <si>
    <t>Uložení sypaniny na skládky</t>
  </si>
  <si>
    <t>-1730424425</t>
  </si>
  <si>
    <t>7</t>
  </si>
  <si>
    <t>17120121R</t>
  </si>
  <si>
    <t>Poplatek za uložení stavebního odpadu na skládce (skládkovné) zeminy a kameniva zatříděného do Katalogu odpadů pod kódem 170 504</t>
  </si>
  <si>
    <t>-1225713947</t>
  </si>
  <si>
    <t xml:space="preserve">zemina z násypů  </t>
  </si>
  <si>
    <t>421,0*1,7+0,3</t>
  </si>
  <si>
    <t>174101101</t>
  </si>
  <si>
    <t>Zásyp sypaninou z jakékoliv horniny s uložením výkopku ve vrstvách se zhutněním jam, šachet, rýh nebo kolem objektů v těchto vykopávkách</t>
  </si>
  <si>
    <t>-272427904</t>
  </si>
  <si>
    <t>zásyp jámy suterénu předrcenou sutí</t>
  </si>
  <si>
    <t>obestavěný prostor suterénu</t>
  </si>
  <si>
    <t>108,7*10,0*1,7+0,1</t>
  </si>
  <si>
    <t>Drcená suť v odd.997.</t>
  </si>
  <si>
    <t>9</t>
  </si>
  <si>
    <t>181301112</t>
  </si>
  <si>
    <t>Rozprostření a urovnání ornice v rovině nebo ve svahu sklonu do 1:5 při souvislé ploše přes 500 m2, tl. vrstvy přes 100 do 150 mm</t>
  </si>
  <si>
    <t>m2</t>
  </si>
  <si>
    <t>-1646365073</t>
  </si>
  <si>
    <t>plocha zasypaného suterénu</t>
  </si>
  <si>
    <t>115,0*16,0</t>
  </si>
  <si>
    <t>ostatní zatravněné plochy poškozené stavbou</t>
  </si>
  <si>
    <t>300,0</t>
  </si>
  <si>
    <t>10</t>
  </si>
  <si>
    <t>10364101</t>
  </si>
  <si>
    <t xml:space="preserve">zemina pro terénní úpravy -  ornice</t>
  </si>
  <si>
    <t>1327353024</t>
  </si>
  <si>
    <t>dodávka, doprava k pol.181301112</t>
  </si>
  <si>
    <t>2140,0*0,15*1,7+0,3</t>
  </si>
  <si>
    <t>11</t>
  </si>
  <si>
    <t>181451131</t>
  </si>
  <si>
    <t>Založení trávníku na půdě předem připravené plochy přes 1000 m2 výsevem včetně utažení parkového v rovině nebo na svahu do 1:5</t>
  </si>
  <si>
    <t>-355639337</t>
  </si>
  <si>
    <t>pol.181301112</t>
  </si>
  <si>
    <t>2140,0</t>
  </si>
  <si>
    <t>12</t>
  </si>
  <si>
    <t>005724100</t>
  </si>
  <si>
    <t>osivo směs travní parková</t>
  </si>
  <si>
    <t>kg</t>
  </si>
  <si>
    <t>-960131778</t>
  </si>
  <si>
    <t>dodávka, doprava k pol.181451131 - ztratné 3%</t>
  </si>
  <si>
    <t>množství dle ceníkové přílohy</t>
  </si>
  <si>
    <t>2140,0*0,015*1,03+0,847</t>
  </si>
  <si>
    <t>13</t>
  </si>
  <si>
    <t>185804215</t>
  </si>
  <si>
    <t>Vypletí v rovině nebo na svahu do 1:5 trávníku po výsevu</t>
  </si>
  <si>
    <t>724817687</t>
  </si>
  <si>
    <t>14</t>
  </si>
  <si>
    <t>185804312</t>
  </si>
  <si>
    <t>Zalití rostlin vodou plochy záhonů jednotlivě přes 20 m2</t>
  </si>
  <si>
    <t>-1214310998</t>
  </si>
  <si>
    <t>pol.181451131</t>
  </si>
  <si>
    <t>2140,0*10*0,001</t>
  </si>
  <si>
    <t>Poznámka :</t>
  </si>
  <si>
    <t>Položka zahrnuje též náklady na dodávku vody.</t>
  </si>
  <si>
    <t>185851121</t>
  </si>
  <si>
    <t>Dovoz vody pro zálivku rostlin na vzdálenost do 1000 m</t>
  </si>
  <si>
    <t>-293343297</t>
  </si>
  <si>
    <t>16</t>
  </si>
  <si>
    <t>181951101</t>
  </si>
  <si>
    <t>Úprava pláně vyrovnáním výškových rozdílů v hornině tř. 1 až 4 bez zhutnění</t>
  </si>
  <si>
    <t>2105622219</t>
  </si>
  <si>
    <t>plocha pro zatravnění - dle TZ</t>
  </si>
  <si>
    <t>17</t>
  </si>
  <si>
    <t>162301415</t>
  </si>
  <si>
    <t>Vodorovné přemístění větví, kmenů nebo pařezů s naložením, složením a dopravou do 5000 m kmenů stromů jehličnatých, průměru přes 100 do 300 mm</t>
  </si>
  <si>
    <t>kus</t>
  </si>
  <si>
    <t>2143781221</t>
  </si>
  <si>
    <t>18</t>
  </si>
  <si>
    <t>162301421</t>
  </si>
  <si>
    <t>Vodorovné přemístění větví, kmenů nebo pařezů s naložením, složením a dopravou do 5000 m pařezů kmenů, průměru přes 100 do 300 mm</t>
  </si>
  <si>
    <t>-1998077242</t>
  </si>
  <si>
    <t>19</t>
  </si>
  <si>
    <t>162301915</t>
  </si>
  <si>
    <t>Vodorovné přemístění větví, kmenů nebo pařezů s naložením, složením a dopravou Příplatek k cenám za každých dalších i započatých 5000 m přes 5000 m kmenů stromů jehličnatých, průměru přes 100 do 300 mm</t>
  </si>
  <si>
    <t>1920313478</t>
  </si>
  <si>
    <t>4,0*2</t>
  </si>
  <si>
    <t>20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</si>
  <si>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</si>
  <si>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</si>
  <si>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508322469</t>
  </si>
  <si>
    <t>162301501</t>
  </si>
  <si>
    <t>Vodorovné přemístění smýcených křovin do průměru kmene 100 mm na vzdálenost do 5 000 m</t>
  </si>
  <si>
    <t>-1013234539</t>
  </si>
  <si>
    <t>22</t>
  </si>
  <si>
    <t>16230000R</t>
  </si>
  <si>
    <t xml:space="preserve">Vodorovné přemístění křovin a náletů do průměru kmene 100 mm, s naložením, složením a dopravou Příplatek k cenám za každých dalších i započatých 5000 m přes 5000 m </t>
  </si>
  <si>
    <t>-1294663446</t>
  </si>
  <si>
    <t>100,0*2</t>
  </si>
  <si>
    <t>23</t>
  </si>
  <si>
    <t>16297000R</t>
  </si>
  <si>
    <t>Poplatek za skládku rostlého dřeva (skládkovné)</t>
  </si>
  <si>
    <t>-911654753</t>
  </si>
  <si>
    <t>jehličnaté stromy včetně pařezu - průměr 30 cm - 4 ks</t>
  </si>
  <si>
    <t>3,0*4</t>
  </si>
  <si>
    <t>křoviny a nálety - 100 m 2</t>
  </si>
  <si>
    <t>0,1*100</t>
  </si>
  <si>
    <t>24</t>
  </si>
  <si>
    <t>184806112</t>
  </si>
  <si>
    <t>Řez stromů, keřů nebo růží průklestem stromů netrnitých, o průměru koruny přes 2 do 4 m</t>
  </si>
  <si>
    <t>-2041191892</t>
  </si>
  <si>
    <t>poznámka PN 07 na výkrese</t>
  </si>
  <si>
    <t>odborné prořezání stromu</t>
  </si>
  <si>
    <t>25</t>
  </si>
  <si>
    <t>18481321R</t>
  </si>
  <si>
    <t>Ochranné opatření stromu (bednění) proti poškození během bourání</t>
  </si>
  <si>
    <t>-1239837997</t>
  </si>
  <si>
    <t>26</t>
  </si>
  <si>
    <t>130001101</t>
  </si>
  <si>
    <t>Příplatek k cenám hloubených vykopávek za ztížení vykopávky v blízkosti podzemního vedení nebo výbušnin pro jakoukoliv třídu horniny</t>
  </si>
  <si>
    <t>-340098441</t>
  </si>
  <si>
    <t>27</t>
  </si>
  <si>
    <t>132201201</t>
  </si>
  <si>
    <t>Hloubení zapažených i nezapažených rýh šířky přes 600 do 2 000 mm s urovnáním dna do předepsaného profilu a spádu v hornině tř. 3 do 100 m3</t>
  </si>
  <si>
    <t>-1961976558</t>
  </si>
  <si>
    <t>rýha pro DMT stávající kanalizace</t>
  </si>
  <si>
    <t>1,0*3,0*17,0</t>
  </si>
  <si>
    <t>Mezisoučet A</t>
  </si>
  <si>
    <t>z toho 50% strojně + 50% ručním nářadím</t>
  </si>
  <si>
    <t>51,0*0,5</t>
  </si>
  <si>
    <t>Mezisoučet B - 50% strojně</t>
  </si>
  <si>
    <t>28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</si>
  <si>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</si>
  <si>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</si>
  <si>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-995733570</t>
  </si>
  <si>
    <t>lepivost 50%</t>
  </si>
  <si>
    <t>25,5*0,5</t>
  </si>
  <si>
    <t>29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</si>
  <si>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</si>
  <si>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</si>
  <si>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1182453965</t>
  </si>
  <si>
    <t>Mezisoučet B - 50% ručním nářadím</t>
  </si>
  <si>
    <t>30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</si>
  <si>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</si>
  <si>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</si>
  <si>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65272491</t>
  </si>
  <si>
    <t>31</t>
  </si>
  <si>
    <t>151101102</t>
  </si>
  <si>
    <t>Zřízení pažení a rozepření stěn rýh pro podzemní vedení pro všechny šířky rýhy příložné pro jakoukoliv mezerovitost, hloubky do 4 m</t>
  </si>
  <si>
    <t>-2104263187</t>
  </si>
  <si>
    <t>2*3,0*17,0</t>
  </si>
  <si>
    <t>32</t>
  </si>
  <si>
    <t>151101112</t>
  </si>
  <si>
    <t>Odstranění pažení a rozepření stěn rýh pro podzemní vedení s uložením materiálu na vzdálenost do 3 m od kraje výkopu příložné, hloubky přes 2 do 4 m</t>
  </si>
  <si>
    <t>1444426238</t>
  </si>
  <si>
    <t>33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</si>
  <si>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</si>
  <si>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</si>
  <si>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84944274</t>
  </si>
  <si>
    <t>34</t>
  </si>
  <si>
    <t>-2089421602</t>
  </si>
  <si>
    <t>rýha po DMT stávající kanalizace</t>
  </si>
  <si>
    <t>51,0</t>
  </si>
  <si>
    <t>Zemní práce - přípravné a přidružené práce</t>
  </si>
  <si>
    <t>35</t>
  </si>
  <si>
    <t>11900322R</t>
  </si>
  <si>
    <t>Pomocné konstrukce svislé ocelové mobilní oplocení, výšky do 2,2 m panely vyplněné profilovaným plechem zřízení</t>
  </si>
  <si>
    <t>m</t>
  </si>
  <si>
    <t>-525338905</t>
  </si>
  <si>
    <t>Včetně vrat a vrátek</t>
  </si>
  <si>
    <t>24,5+29,0+10,0+2,0+22,0+31,0+141,0+38,0+21,0</t>
  </si>
  <si>
    <t>61,0+10,0+5,0+22,5</t>
  </si>
  <si>
    <t xml:space="preserve">Cena zahrnuje  i náklady na opotřebení a dopravu.</t>
  </si>
  <si>
    <t>36</t>
  </si>
  <si>
    <t>119003224</t>
  </si>
  <si>
    <t>Pomocné konstrukce při zabezpečení výkopu svislé ocelové mobilní oplocení, výšky do 2,2 m panely vyplněné profilovaným plechem odstranění</t>
  </si>
  <si>
    <t>909409102</t>
  </si>
  <si>
    <t>37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</si>
  <si>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</si>
  <si>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</si>
  <si>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-65202935</t>
  </si>
  <si>
    <t>připojovací chodníčky k severní fasádě</t>
  </si>
  <si>
    <t>2,5*3,0*6</t>
  </si>
  <si>
    <t>38</t>
  </si>
  <si>
    <t>113107130</t>
  </si>
  <si>
    <t>Odstranění podkladů nebo krytů ručně s přemístěním hmot na skládku na vzdálenost do 3 m nebo s naložením na dopravní prostředek z betonu prostého, o tl. vrstvy do 100 mm</t>
  </si>
  <si>
    <t>512961475</t>
  </si>
  <si>
    <t>okapový chodník</t>
  </si>
  <si>
    <t>0,6*(110,0*2+11,5*2)+0,2</t>
  </si>
  <si>
    <t>39</t>
  </si>
  <si>
    <t>113202111</t>
  </si>
  <si>
    <t>Vytrhání obrub s vybouráním lože, s přemístěním hmot na skládku na vzdálenost do 3 m nebo s naložením na dopravní prostředek z krajníků nebo obrubníků stojatých</t>
  </si>
  <si>
    <t>1372698744</t>
  </si>
  <si>
    <t>lemování okapového chodníku</t>
  </si>
  <si>
    <t>(110,0+13,0)*2</t>
  </si>
  <si>
    <t>40</t>
  </si>
  <si>
    <t>111201101</t>
  </si>
  <si>
    <t>Odstranění křovin a stromů s odstraněním kořenů průměru kmene do 100 mm do sklonu terénu 1 : 5, při celkové ploše do 1 000 m2</t>
  </si>
  <si>
    <t>790553529</t>
  </si>
  <si>
    <t>41</t>
  </si>
  <si>
    <t>112201101</t>
  </si>
  <si>
    <t>Odstranění pařezů s jejich vykopáním, vytrháním nebo odstřelením, s přesekáním kořenů průměru přes 100 do 300 mm</t>
  </si>
  <si>
    <t>-1574829166</t>
  </si>
  <si>
    <t>Komunikace pozemní</t>
  </si>
  <si>
    <t>42</t>
  </si>
  <si>
    <t>584121111</t>
  </si>
  <si>
    <t>Osazení silničních dílců ze železového betonu s podkladem z kameniva těženého do tl. 40 mm jakéhokoliv druhu a velikosti</t>
  </si>
  <si>
    <t>189336284</t>
  </si>
  <si>
    <t>- silniční panely</t>
  </si>
  <si>
    <t>30,0</t>
  </si>
  <si>
    <t>350,0</t>
  </si>
  <si>
    <t>250,0</t>
  </si>
  <si>
    <t>ochrana podzemních sítí v prostoru staveniště v průběhu bourání</t>
  </si>
  <si>
    <t>před negativními účinky provozu stav. mechanizmů - v místech</t>
  </si>
  <si>
    <t>možného přejezdu</t>
  </si>
  <si>
    <t>poznámka PN 08</t>
  </si>
  <si>
    <t>50,0</t>
  </si>
  <si>
    <t>43</t>
  </si>
  <si>
    <t>5938100R</t>
  </si>
  <si>
    <t>panel silniční 300x100x15 cm</t>
  </si>
  <si>
    <t>1148487010</t>
  </si>
  <si>
    <t>dodávka, doprava k pol.584121111</t>
  </si>
  <si>
    <t>680,0</t>
  </si>
  <si>
    <t xml:space="preserve">Cena Kč/m2 silničního panelu =  náklady na opotřebení silničních dílců+doprava </t>
  </si>
  <si>
    <t>na staveniště</t>
  </si>
  <si>
    <t>44</t>
  </si>
  <si>
    <t>113106241R</t>
  </si>
  <si>
    <t>Rozebrání vozovek ze silničních dílců strojně pl přes 200 m2</t>
  </si>
  <si>
    <t>-1925866802</t>
  </si>
  <si>
    <t>po dokončení demolice odstranění</t>
  </si>
  <si>
    <t xml:space="preserve">silničníCh panelů ( pro ochranu stávajících zpevněných ploch </t>
  </si>
  <si>
    <t>v průběhu bourání )</t>
  </si>
  <si>
    <t>pol.584121111</t>
  </si>
  <si>
    <t>45</t>
  </si>
  <si>
    <t>997221571</t>
  </si>
  <si>
    <t>Vodorovná doprava vybouraných hmot bez naložení, ale se složením a s hrubým urovnáním na vzdálenost do 1 km</t>
  </si>
  <si>
    <t>875348915</t>
  </si>
  <si>
    <t>doprava silničních panelů na skládku zhotovitele stavby</t>
  </si>
  <si>
    <t>pol.113106241R- suť</t>
  </si>
  <si>
    <t>253,64</t>
  </si>
  <si>
    <t>46</t>
  </si>
  <si>
    <t>997221579</t>
  </si>
  <si>
    <t>Vodorovná doprava vybouraných hmot bez naložení, ale se složením a s hrubým urovnáním na vzdálenost Příplatek k ceně za každý další i započatý 1 km přes 1 km</t>
  </si>
  <si>
    <t>-1029703661</t>
  </si>
  <si>
    <t>celková vzdálenost 20 km</t>
  </si>
  <si>
    <t>253,64*(20-1)</t>
  </si>
  <si>
    <t>47</t>
  </si>
  <si>
    <t>58400010R</t>
  </si>
  <si>
    <t>Ochrana stávajících komunikací deskami</t>
  </si>
  <si>
    <t>-345590918</t>
  </si>
  <si>
    <t>335,0</t>
  </si>
  <si>
    <t>48</t>
  </si>
  <si>
    <t>52700010R</t>
  </si>
  <si>
    <t>Ochranné bednění ploch a zídek stání pro popelnice</t>
  </si>
  <si>
    <t>-1440532069</t>
  </si>
  <si>
    <t>stávající stání pro popelnice - nesmí být pojížděny</t>
  </si>
  <si>
    <t>poznámka PN 04</t>
  </si>
  <si>
    <t>52,0</t>
  </si>
  <si>
    <t>49</t>
  </si>
  <si>
    <t>55500010R</t>
  </si>
  <si>
    <t>Demontáž ochranného bednění ochranných desek</t>
  </si>
  <si>
    <t>258541963</t>
  </si>
  <si>
    <t>pol.58400010R + 52700010R</t>
  </si>
  <si>
    <t>335,0+52,0</t>
  </si>
  <si>
    <t>Včetně odvozu na skládku zhotovitele stavby.</t>
  </si>
  <si>
    <t>Trubní vedení</t>
  </si>
  <si>
    <t>50</t>
  </si>
  <si>
    <t>969021131</t>
  </si>
  <si>
    <t>Vybourání kanalizačního potrubí DN do 300 mm</t>
  </si>
  <si>
    <t>422623937</t>
  </si>
  <si>
    <t>51</t>
  </si>
  <si>
    <t>89000010R</t>
  </si>
  <si>
    <t>Zabetonování napojení bouraného kanalizařního podtrubí DN 300 do šachty - montáž, dodávka, doprava</t>
  </si>
  <si>
    <t>540008088</t>
  </si>
  <si>
    <t>52</t>
  </si>
  <si>
    <t>89000020R</t>
  </si>
  <si>
    <t>Zabetonování ležatého kanalizačního potrubí na hranici objektu - montáž, dodávka, doprava</t>
  </si>
  <si>
    <t>1564168247</t>
  </si>
  <si>
    <t>Ostatní konstrukce a práce</t>
  </si>
  <si>
    <t>53</t>
  </si>
  <si>
    <t>919726202</t>
  </si>
  <si>
    <t>Geotextilie tkaná pro vyztužení, separaci nebo filtraci z polypropylenu, podélná pevnost v tahu přes 15 do 50 kN/m</t>
  </si>
  <si>
    <t>-479470269</t>
  </si>
  <si>
    <t>ochrana stávajících zpevněných ploch</t>
  </si>
  <si>
    <t>54</t>
  </si>
  <si>
    <t>113311121</t>
  </si>
  <si>
    <t>Odstranění geosyntetik s uložením na vzdálenost do 20 m nebo naložením na dopravní prostředek geotextilie</t>
  </si>
  <si>
    <t>-2038820727</t>
  </si>
  <si>
    <t>odstraněn ochrana stávajících zpevněných ploch geotextilií</t>
  </si>
  <si>
    <t>po dokončení demolice</t>
  </si>
  <si>
    <t>pol.919726202</t>
  </si>
  <si>
    <t>715,0</t>
  </si>
  <si>
    <t>55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</si>
  <si>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</si>
  <si>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</si>
  <si>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-1614526619</t>
  </si>
  <si>
    <t xml:space="preserve">výkres  - legenda</t>
  </si>
  <si>
    <t>betonové lože z betonu C30/37-XF3</t>
  </si>
  <si>
    <t>Obrubník musí být výškově napojený na stávající</t>
  </si>
  <si>
    <t>přilehlé obrubníky zachovaných zpevněných ploch</t>
  </si>
  <si>
    <t>(z dotačních titulů).</t>
  </si>
  <si>
    <t>56</t>
  </si>
  <si>
    <t>59217016</t>
  </si>
  <si>
    <t>obrubník betonový chodníkový 100x8x25 cm</t>
  </si>
  <si>
    <t>1178757349</t>
  </si>
  <si>
    <t>dodávka, doprava k k pol.916231213 - ztratné 1%</t>
  </si>
  <si>
    <t>30,0*1,01+0,7</t>
  </si>
  <si>
    <t>57</t>
  </si>
  <si>
    <t>91970110R</t>
  </si>
  <si>
    <t>Ochranná konstrukce stožáru veřejného osvětlení - montáž, dodávka, doprava materiálu + demontáž a odvoz materiálu na skládku stavitele po ukončení stavby</t>
  </si>
  <si>
    <t>1543237546</t>
  </si>
  <si>
    <t>typ ochranné konstrukce dle zhotovitele stavby</t>
  </si>
  <si>
    <t>stožáry VO nacházející se v ohroženém prostoru</t>
  </si>
  <si>
    <t>58</t>
  </si>
  <si>
    <t>96600511R</t>
  </si>
  <si>
    <t>Rozebrání a odstranění schodišťového zábradlí se sloupky osazenými s betonovými patkami</t>
  </si>
  <si>
    <t>893984451</t>
  </si>
  <si>
    <t>poznámka PN 01</t>
  </si>
  <si>
    <t>12,0</t>
  </si>
  <si>
    <t>59</t>
  </si>
  <si>
    <t>91970120R</t>
  </si>
  <si>
    <t>Demontované ocelové schodišťová zábradlí - přeprava, uschování během stavby a opětovná montáž po dokončení demolice</t>
  </si>
  <si>
    <t>-1315782446</t>
  </si>
  <si>
    <t>60</t>
  </si>
  <si>
    <t>9500000R1</t>
  </si>
  <si>
    <t>Zkoušky ekotoxicity</t>
  </si>
  <si>
    <t>Kč</t>
  </si>
  <si>
    <t>-572025148</t>
  </si>
  <si>
    <t>96</t>
  </si>
  <si>
    <t>Bourání konstrukcí</t>
  </si>
  <si>
    <t>61</t>
  </si>
  <si>
    <t>96000010R</t>
  </si>
  <si>
    <t>Bourání azbestocemnového ventilačního nástavce - zahrnuje náklady na všechna opatření při bourání a manipulaci s nebezpečným odpadem včetně pytlování a nástřiku proti uvolňování vláken</t>
  </si>
  <si>
    <t>-1519304987</t>
  </si>
  <si>
    <t>62</t>
  </si>
  <si>
    <t>96000020R</t>
  </si>
  <si>
    <t>Bourání svislého kanalizačního azbestocementového potrubí - zahrnuje náklady na všechna opatření při bourání a manipulaci s nebezpečným odpadem včetně pytlování a nástřiku proti uvolňování vláken</t>
  </si>
  <si>
    <t>1222411475</t>
  </si>
  <si>
    <t>26,0*12</t>
  </si>
  <si>
    <t>63</t>
  </si>
  <si>
    <t>96000030R</t>
  </si>
  <si>
    <t>Bourání azbestocementové desky v konstrukci meziokenních vložek - zahrnuje náklady na všechna opatření při bourání a manipulaci s nebezpečným odpadem včetně pytlování a nástřiku proti uvolňování vláken</t>
  </si>
  <si>
    <t>-263579811</t>
  </si>
  <si>
    <t>velikost meziokenních vložek 1,5 m x 0,9 m</t>
  </si>
  <si>
    <t>severní fasáda</t>
  </si>
  <si>
    <t>1,5*0,9*266</t>
  </si>
  <si>
    <t>jižní fasáda</t>
  </si>
  <si>
    <t>1,5*0,9*138</t>
  </si>
  <si>
    <t>4,6</t>
  </si>
  <si>
    <t>64</t>
  </si>
  <si>
    <t>96000040R</t>
  </si>
  <si>
    <t>Bourání střešní krytiny s obsahem azbestocem. vláken - zahrnuje náklady na všechna opatření při bourání a manipulaci s nebezpečným odpadem včetně pytlování a nástřiku proti uvolňování vláken</t>
  </si>
  <si>
    <t>1578185428</t>
  </si>
  <si>
    <t>plochá střecha</t>
  </si>
  <si>
    <t>110,0*10,0</t>
  </si>
  <si>
    <t>ostatní plochy (vytažení apod)</t>
  </si>
  <si>
    <t>1100,0*0,15</t>
  </si>
  <si>
    <t>65</t>
  </si>
  <si>
    <t>971052551</t>
  </si>
  <si>
    <t>Vybourání a prorážení otvorů v železobetonových příčkách a zdech základových nebo nadzákladových, plochy do 1 m2, tl. do 600 mm</t>
  </si>
  <si>
    <t>921593614</t>
  </si>
  <si>
    <t xml:space="preserve">Vybourání otvorů v ŽB konstrukci suterénu pod terénem </t>
  </si>
  <si>
    <t>pro odvodnění suterénu</t>
  </si>
  <si>
    <t>předpoklad :</t>
  </si>
  <si>
    <t xml:space="preserve">- v obvodové stěně cca 22 otvorů cca po 10 m </t>
  </si>
  <si>
    <t>- průměrná plocha otvoru 1 m2</t>
  </si>
  <si>
    <t>1,0*0,23*22</t>
  </si>
  <si>
    <t>66</t>
  </si>
  <si>
    <t>965041421</t>
  </si>
  <si>
    <t>Bourání mazanin škvárobetonových tl. přes 100 mm, plochy do 1 m2</t>
  </si>
  <si>
    <t>-1875011532</t>
  </si>
  <si>
    <t xml:space="preserve">Vybourání otvorů v podlahové konstrukci suterénu pod terénem </t>
  </si>
  <si>
    <t xml:space="preserve">- 10 ks otvorů cca po 10 m </t>
  </si>
  <si>
    <t>1,0*0,4*10</t>
  </si>
  <si>
    <t>67</t>
  </si>
  <si>
    <t>965049114</t>
  </si>
  <si>
    <t>Bourání mazanin Příplatek k cenám za bourání mazanin betonových s rabicovým pletivem, tl. přes 100 mm</t>
  </si>
  <si>
    <t>-854737539</t>
  </si>
  <si>
    <t>98</t>
  </si>
  <si>
    <t>Demolice a sanace</t>
  </si>
  <si>
    <t>68</t>
  </si>
  <si>
    <t>981013713</t>
  </si>
  <si>
    <t>Demolice budov těžkými mechanizačními prostředky z monolitického nebo montovaného železobetonu včetně výplňového zdiva, s podílem konstrukcí přes 15 do 20 %</t>
  </si>
  <si>
    <t>538864282</t>
  </si>
  <si>
    <t>demolice nadzemní části objektu po úroveň terénu</t>
  </si>
  <si>
    <t>30100,0</t>
  </si>
  <si>
    <t>MJ = m3 OP (obestavěný prostor)</t>
  </si>
  <si>
    <t>Položka zahrnuje též kropení a vytváření vodní clony a bezpečnostní</t>
  </si>
  <si>
    <t>opatření vyplývajících z příslušných předpisů.</t>
  </si>
  <si>
    <t>69</t>
  </si>
  <si>
    <t>981513114</t>
  </si>
  <si>
    <t>Demolice konstrukcí objektů těžkými mechanizačními prostředky konstrukcí ze železobetonu</t>
  </si>
  <si>
    <t>886390040</t>
  </si>
  <si>
    <t>demolice podzemní části objektu do úroveně 0,5 m pod terén</t>
  </si>
  <si>
    <t>70,0</t>
  </si>
  <si>
    <t>MJ = m3 objemu konstrukce</t>
  </si>
  <si>
    <t>70</t>
  </si>
  <si>
    <t>98100010R</t>
  </si>
  <si>
    <t>Příplatek na třídění bouraného materiálu na čistou suť (beon,cihly..) a směsný odpad (izolace okna,dveře,klempířské prvky,izolace ...)</t>
  </si>
  <si>
    <t>-320921565</t>
  </si>
  <si>
    <t>předpoklad 90% objemu čistá suť</t>
  </si>
  <si>
    <t>předpoklad 10% objemu směsný odpad - okna,dveře,</t>
  </si>
  <si>
    <t>izolace, elektomateriál, PVC apod....</t>
  </si>
  <si>
    <t>997</t>
  </si>
  <si>
    <t>Přesun sutě</t>
  </si>
  <si>
    <t>71</t>
  </si>
  <si>
    <t>997013117</t>
  </si>
  <si>
    <t>Vnitrostaveništní doprava suti a vybouraných hmot vodorovně do 50 m svisle s použitím mechanizace pro budovy a haly výšky přes 21 do 24 m</t>
  </si>
  <si>
    <t>-128645294</t>
  </si>
  <si>
    <t>suť s obsahem azbestu</t>
  </si>
  <si>
    <t>suť pol.96000010R+96000020R+96000030R+96000040R</t>
  </si>
  <si>
    <t>0,36+7,8+137,5+10,12</t>
  </si>
  <si>
    <t>72</t>
  </si>
  <si>
    <t>997013501</t>
  </si>
  <si>
    <t>Odvoz suti a vybouraných hmot na skládku nebo meziskládku se složením, na vzdálenost do 1 km</t>
  </si>
  <si>
    <t>-310620198</t>
  </si>
  <si>
    <t>pol.997013117</t>
  </si>
  <si>
    <t>155,78</t>
  </si>
  <si>
    <t>73</t>
  </si>
  <si>
    <t>997013509</t>
  </si>
  <si>
    <t>Odvoz suti a vybouraných hmot na skládku nebo meziskládku se složením, na vzdálenost Příplatek k ceně za každý další i započatý 1 km přes 1 km</t>
  </si>
  <si>
    <t>375109221</t>
  </si>
  <si>
    <t>celkem 14 km</t>
  </si>
  <si>
    <t>155,78*(14-10)</t>
  </si>
  <si>
    <t>74</t>
  </si>
  <si>
    <t>997013821R</t>
  </si>
  <si>
    <t>Poplatek za uložení stavebního odpadu na skládce (skládkovné) ze stavebních materiálů obsahujících azbest zatříděných do Katalogu odpadů pod kódem 170 605</t>
  </si>
  <si>
    <t>369554341</t>
  </si>
  <si>
    <t>75</t>
  </si>
  <si>
    <t>997006007R</t>
  </si>
  <si>
    <t>Drcení stavebního odpadu z demolic s dopravou na vzdálenost do 100 m a naložením do drtícího zařízení ze zdiva železobetonového</t>
  </si>
  <si>
    <t>-2056849375</t>
  </si>
  <si>
    <t xml:space="preserve">Předpoklad 90% suti (mimo azbest) =  čistá suť - </t>
  </si>
  <si>
    <t xml:space="preserve">- z toho 80% se předrtí a 20% se odveze na placenou skládku </t>
  </si>
  <si>
    <t xml:space="preserve"> výpočet čisté suti : (celková suť méně suť s azbestem)x 0,9</t>
  </si>
  <si>
    <t>(13089,298-155,78)*0,9</t>
  </si>
  <si>
    <t>Mezisoučet A - čistá suť</t>
  </si>
  <si>
    <t>předrcená suť - 80%</t>
  </si>
  <si>
    <t>11640,166*0,8</t>
  </si>
  <si>
    <t>Mezisoučet B - předrcená suť</t>
  </si>
  <si>
    <t xml:space="preserve">V cenách jsou započteny i náklady na případné oddělení kovového </t>
  </si>
  <si>
    <t>odpadu (např. výztuže).</t>
  </si>
  <si>
    <t>V ceně jsou zahrnuty náklady na drtič tavební suti (pronájem, provoz atd)</t>
  </si>
  <si>
    <t>76</t>
  </si>
  <si>
    <t>997000111</t>
  </si>
  <si>
    <t>Přistavení a odstavení drtiče stavební suti (doprava) na staveniště pro demolici</t>
  </si>
  <si>
    <t>-1684818343</t>
  </si>
  <si>
    <t>77</t>
  </si>
  <si>
    <t>997006511</t>
  </si>
  <si>
    <t>Vodorovná doprava suti na skládku s naložením na dopravní prostředek a složením do 100 m</t>
  </si>
  <si>
    <t>770499599</t>
  </si>
  <si>
    <t>jáma suterénu bude zasypána předrcenou sutí - přesun drcené sutě</t>
  </si>
  <si>
    <t>od místa drcení k místu zásypu</t>
  </si>
  <si>
    <t xml:space="preserve">drcená suť 1,9 t/m3 </t>
  </si>
  <si>
    <t>(108,7*10,0*1,7+0,1)*1,9</t>
  </si>
  <si>
    <t>78</t>
  </si>
  <si>
    <t>997006512</t>
  </si>
  <si>
    <t>Vodorovná doprava suti na skládku s naložením na dopravní prostředek a složením přes 100 m do 1 km</t>
  </si>
  <si>
    <t>-1099023131</t>
  </si>
  <si>
    <t>zbývající drcená suť - odvoz do 5 km na skládku dle dohody s investorem,</t>
  </si>
  <si>
    <t>k dalšímu použití</t>
  </si>
  <si>
    <t>pol.997006007R</t>
  </si>
  <si>
    <t>9312,133</t>
  </si>
  <si>
    <t>méně drcená suť použitá pro zásyp suterénu</t>
  </si>
  <si>
    <t>pol.997006511</t>
  </si>
  <si>
    <t>-3511,2</t>
  </si>
  <si>
    <t>Mezisoučet A - drcená suť - 5 km</t>
  </si>
  <si>
    <t xml:space="preserve">předpoklad 90% suti (mimo azbest) =  čistá suť </t>
  </si>
  <si>
    <t>z toho 80% předrceno + 20% na skládku</t>
  </si>
  <si>
    <t>(13089,298-155,78)*0,9*0,2</t>
  </si>
  <si>
    <t>Mezisoučet B - čistá suť na skládku - 14 km</t>
  </si>
  <si>
    <t xml:space="preserve">předpoklad 10% objemu je směsný odpad </t>
  </si>
  <si>
    <t>(13089,298-155,78)*0,1</t>
  </si>
  <si>
    <t>Mezisoučet C - směsná suť na skládku - 14 km</t>
  </si>
  <si>
    <t>79</t>
  </si>
  <si>
    <t>997006519</t>
  </si>
  <si>
    <t>Vodorovná doprava suti na skládku s naložením na dopravní prostředek a složením Příplatek k ceně za každý další i započatý 1 km</t>
  </si>
  <si>
    <t>1689963544</t>
  </si>
  <si>
    <t>skládka 5 km - na skládku dle dohody s investorem - k dalšímu použití</t>
  </si>
  <si>
    <t>pol.997006512 mezisouče A</t>
  </si>
  <si>
    <t>5800,933*(5-1)</t>
  </si>
  <si>
    <t>placená skládka - celkem 14 km</t>
  </si>
  <si>
    <t>pol.997006512 mezisouče B+C</t>
  </si>
  <si>
    <t>(2328,033+1293,352)*(14-1)</t>
  </si>
  <si>
    <t>80</t>
  </si>
  <si>
    <t>997006551</t>
  </si>
  <si>
    <t>Hrubé urovnání suti na skládce bez zhutnění</t>
  </si>
  <si>
    <t>788633049</t>
  </si>
  <si>
    <t>pol.997006512</t>
  </si>
  <si>
    <t>9422,318</t>
  </si>
  <si>
    <t>81</t>
  </si>
  <si>
    <t>9970138R1</t>
  </si>
  <si>
    <t xml:space="preserve">Poplatek za uložení stavebního odpadu z čisté suti na skládce (skládkovné) </t>
  </si>
  <si>
    <t>1249387869</t>
  </si>
  <si>
    <t>pol.997006519 mezisoučet B</t>
  </si>
  <si>
    <t>2328,033</t>
  </si>
  <si>
    <t>82</t>
  </si>
  <si>
    <t>9970138R2</t>
  </si>
  <si>
    <t>Poplatek za uložení stavebního odpadu na skládce (skládkovné) směsného stavebního a demoličního zatříděného do Katalogu odpadů pod kódem 170 904</t>
  </si>
  <si>
    <t>-705275245</t>
  </si>
  <si>
    <t>pol.997006519 mezisoučet C</t>
  </si>
  <si>
    <t>1293,352</t>
  </si>
  <si>
    <t>998</t>
  </si>
  <si>
    <t>Přesun hmot</t>
  </si>
  <si>
    <t>83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</si>
  <si>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</si>
  <si>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</si>
  <si>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-4951238</t>
  </si>
  <si>
    <t>TK</t>
  </si>
  <si>
    <t>Odpojení topného kanálu (2x) - stavební úpravy</t>
  </si>
  <si>
    <t>Nové konstrukce</t>
  </si>
  <si>
    <t>84</t>
  </si>
  <si>
    <t>131203101</t>
  </si>
  <si>
    <t>Hloubení zapažených i nezapažených jam ručním nebo pneumatickým nářadím s urovnáním dna do předepsaného profilu a spádu v horninách tř. 3 soudržných</t>
  </si>
  <si>
    <t>25257722</t>
  </si>
  <si>
    <t>odpojení TK - 2x</t>
  </si>
  <si>
    <t>výkop v místě napojení kolektoru a kanálu - viz výkres</t>
  </si>
  <si>
    <t>1,5*1,0*2,0*2*2</t>
  </si>
  <si>
    <t>1,5*0,7*(2,0*2+5,5)*2</t>
  </si>
  <si>
    <t>0,2*01,4*1,0*2</t>
  </si>
  <si>
    <t>0,49</t>
  </si>
  <si>
    <t>85</t>
  </si>
  <si>
    <t>174101103</t>
  </si>
  <si>
    <t>Zásyp sypaninou z jakékoliv horniny s uložením výkopku ve vrstvách se zhutněním zářezů se šikmými stěnami pro podzemní vedení a kolem objektů zřízených v těchto zářezech</t>
  </si>
  <si>
    <t>-874076871</t>
  </si>
  <si>
    <t>zásyp okolního výkopu - vykopanou zeminou - pol.131201101</t>
  </si>
  <si>
    <t>33,0</t>
  </si>
  <si>
    <t>zásyp odkrytého topného kanálu zásypovám materiálem - 2x</t>
  </si>
  <si>
    <t>1,0*1,2*4,0*2+0,4</t>
  </si>
  <si>
    <t>Mezisoučet B</t>
  </si>
  <si>
    <t>86</t>
  </si>
  <si>
    <t>174101102</t>
  </si>
  <si>
    <t>Zásyp sypaninou z jakékoliv horniny s uložením výkopku ve vrstvách se zhutněním v uzavřených prostorách s urovnáním povrchu zásypu</t>
  </si>
  <si>
    <t>-2109856513</t>
  </si>
  <si>
    <t>zásyp topného kanálu pod kanálem zásypovám materiálem - 2x</t>
  </si>
  <si>
    <t>1,0*1,2*2,0*2+0,2</t>
  </si>
  <si>
    <t>87</t>
  </si>
  <si>
    <t>58331200</t>
  </si>
  <si>
    <t>štěrkopísek netříděný zásypový materiál</t>
  </si>
  <si>
    <t>706768858</t>
  </si>
  <si>
    <t>dodávka, doprava</t>
  </si>
  <si>
    <t>pol.174101103 mezisoučet B</t>
  </si>
  <si>
    <t>10,0*2,0</t>
  </si>
  <si>
    <t>pol.174101102</t>
  </si>
  <si>
    <t>5,0*2,0</t>
  </si>
  <si>
    <t>88</t>
  </si>
  <si>
    <t>310239411</t>
  </si>
  <si>
    <t>Zazdívka otvorů ve zdivu nadzákladovém cihlami pálenými plochy přes 1 m2 do 4 m2 na maltu cementovou</t>
  </si>
  <si>
    <t>1043111821</t>
  </si>
  <si>
    <t>zazdění otvoru z průlezného kolektoru do topného kanálu - 2x</t>
  </si>
  <si>
    <t>0,3*0,9*1,5*2</t>
  </si>
  <si>
    <t>89</t>
  </si>
  <si>
    <t>612142012</t>
  </si>
  <si>
    <t>Potažení vnitřních ploch pletivem v ploše nebo pruzích, na plném podkladu rabicovým provizorním přichycením stěn</t>
  </si>
  <si>
    <t>1924703867</t>
  </si>
  <si>
    <t>vnitřní úprava zazděného otvoru</t>
  </si>
  <si>
    <t>1,1*1,5*2</t>
  </si>
  <si>
    <t>90</t>
  </si>
  <si>
    <t>612331121</t>
  </si>
  <si>
    <t>Omítka cementová vnitřních ploch nanášená ručně jednovrstvá, tloušťky do 10 mm hladká svislých konstrukcí stěn</t>
  </si>
  <si>
    <t>828090969</t>
  </si>
  <si>
    <t>91</t>
  </si>
  <si>
    <t>612331191</t>
  </si>
  <si>
    <t>Omítka cementová vnitřních ploch nanášená ručně Příplatek k cenám za každých dalších i započatých 5 mm tloušťky omítky přes 10 mm stěn</t>
  </si>
  <si>
    <t>1418826184</t>
  </si>
  <si>
    <t>celková tl. omítky 15 mm - pol.612331121</t>
  </si>
  <si>
    <t>3,3</t>
  </si>
  <si>
    <t>92</t>
  </si>
  <si>
    <t>622142012</t>
  </si>
  <si>
    <t>Potažení vnějších ploch pletivem v ploše nebo pruzích, na plném podkladu rabicovým provizorním přichycením stěn</t>
  </si>
  <si>
    <t>-1359442031</t>
  </si>
  <si>
    <t xml:space="preserve">vnější úprava povrchu  zazděného otvoru</t>
  </si>
  <si>
    <t>93</t>
  </si>
  <si>
    <t>622331121</t>
  </si>
  <si>
    <t>Omítka cementová vnějších ploch nanášená ručně jednovrstvá, tloušťky do 15 mm hladká stěn</t>
  </si>
  <si>
    <t>290126870</t>
  </si>
  <si>
    <t>94</t>
  </si>
  <si>
    <t>622331191</t>
  </si>
  <si>
    <t>Omítka cementová vnějších ploch nanášená ručně Příplatek k cenám za každých dalších i započatých 5 mm tloušťky omítky přes 15 mm stěn</t>
  </si>
  <si>
    <t>353193912</t>
  </si>
  <si>
    <t>celková tl. omítky 20 mm - pol.622331121</t>
  </si>
  <si>
    <t>95</t>
  </si>
  <si>
    <t>998271301</t>
  </si>
  <si>
    <t>Přesun hmot pro kanalizace (stoky) hloubené monolitické z betonu nebo železobetonu v otevřeném výkopu dopravní vzdálenost do 15 m</t>
  </si>
  <si>
    <t>383943798</t>
  </si>
  <si>
    <t>PSV</t>
  </si>
  <si>
    <t>Práce a dodávky PSV</t>
  </si>
  <si>
    <t>711112001</t>
  </si>
  <si>
    <t>Provedení izolace proti zemní vlhkosti natěradly a tmely za studena na ploše svislé S nátěrem penetračním</t>
  </si>
  <si>
    <t>1546554682</t>
  </si>
  <si>
    <t>napojení na stávající izolaci</t>
  </si>
  <si>
    <t>3,0</t>
  </si>
  <si>
    <t>97</t>
  </si>
  <si>
    <t>11163150</t>
  </si>
  <si>
    <t>lak asfaltový penetrační</t>
  </si>
  <si>
    <t>99976622</t>
  </si>
  <si>
    <t>dodávka, doprava k pol.711112001</t>
  </si>
  <si>
    <t>6,3*0,00035</t>
  </si>
  <si>
    <t>711142559</t>
  </si>
  <si>
    <t>Provedení izolace proti zemní vlhkosti pásy přitavením NAIP na ploše svislé S</t>
  </si>
  <si>
    <t>1711531898</t>
  </si>
  <si>
    <t xml:space="preserve">vnější úprava povrchu  zazděného otvoru - 2x asf.pás</t>
  </si>
  <si>
    <t>1,1*1,5*2*2</t>
  </si>
  <si>
    <t>3,0*2</t>
  </si>
  <si>
    <t>99</t>
  </si>
  <si>
    <t>62852015</t>
  </si>
  <si>
    <t>pásy s modifikovaným asfaltem vložka skelná tkanina</t>
  </si>
  <si>
    <t>-396168225</t>
  </si>
  <si>
    <t>dodávka, doprava k pol.711142559</t>
  </si>
  <si>
    <t>12,6*1,2+0,38</t>
  </si>
  <si>
    <t>100</t>
  </si>
  <si>
    <t>711161115</t>
  </si>
  <si>
    <t>Izolace proti zemní vlhkosti a beztlakové vodě nopovými fóliemi na ploše vodorovné V vrstva ochranná, odvětrávací a drenážní výška nopku 20,0 mm, tl. fólie do 1,0 mm</t>
  </si>
  <si>
    <t>194474992</t>
  </si>
  <si>
    <t>101</t>
  </si>
  <si>
    <t>998711101</t>
  </si>
  <si>
    <t>Přesun hmot pro izolace proti vodě, vlhkosti a plynům stanovený z hmotnosti přesunovaného materiálu vodorovná dopravní vzdálenost do 50 m v objektech výšky do 6 m</t>
  </si>
  <si>
    <t>-1156482602</t>
  </si>
  <si>
    <t>OST</t>
  </si>
  <si>
    <t>Ostatní</t>
  </si>
  <si>
    <t>102</t>
  </si>
  <si>
    <t>10010</t>
  </si>
  <si>
    <t>Práce na stávajícmí kabelu UPC - před zahájením stavby se musí odkopat, smotat a uložit na hranici pozemku.</t>
  </si>
  <si>
    <t>kpl</t>
  </si>
  <si>
    <t>512</t>
  </si>
  <si>
    <t>-1403822481</t>
  </si>
  <si>
    <t>Během stavby musí být zajištěná taková opatření, aby nedošlo</t>
  </si>
  <si>
    <t>k poškození daného kabelu.</t>
  </si>
  <si>
    <t>103</t>
  </si>
  <si>
    <t>1-poznámka</t>
  </si>
  <si>
    <t>Výpis činností, které nejsou součástí předmětu plnění zhotovitele - zajišťuje je investor - TUTO POLOŽKU NEOCEŇOVAT !</t>
  </si>
  <si>
    <t>-713893373</t>
  </si>
  <si>
    <t>- odpojení zařízení ve správě ČEZ Distribuce</t>
  </si>
  <si>
    <t>- odpojení zařízení ve správě společnosti Inoggy</t>
  </si>
  <si>
    <t>- odpojení vodovodních a kanalizačních přípojek ve správě SČVAK</t>
  </si>
  <si>
    <t xml:space="preserve">- odpojení potrubí v topenářských kanálech ve správě </t>
  </si>
  <si>
    <t>společnosti UNITED Energy - odpojení a zaslepení potrubí přípojek</t>
  </si>
  <si>
    <t>UT aTV v průlezném kolektoru z topných kanálů přípojek.</t>
  </si>
  <si>
    <t>- odpojení zařízení ve správě společnosti CETIN (telekomunikační</t>
  </si>
  <si>
    <t>zařízení)</t>
  </si>
  <si>
    <t>komplet :</t>
  </si>
  <si>
    <t>B - VRN+VON</t>
  </si>
  <si>
    <t>VRN - Vedlejší rozpočtové náklady</t>
  </si>
  <si>
    <t>VON - Vedlejší ostatní náklady</t>
  </si>
  <si>
    <t>VRN</t>
  </si>
  <si>
    <t>Vedlejší rozpočtové náklady</t>
  </si>
  <si>
    <t>030001000</t>
  </si>
  <si>
    <t>Zařízení staveniště</t>
  </si>
  <si>
    <t>CS ÚRS 2018 01</t>
  </si>
  <si>
    <t>1024</t>
  </si>
  <si>
    <t>1427450346</t>
  </si>
  <si>
    <t>VON</t>
  </si>
  <si>
    <t>Vedlejší ostatní náklady</t>
  </si>
  <si>
    <t>045203000</t>
  </si>
  <si>
    <t>Kompletační činnost dodavatele</t>
  </si>
  <si>
    <t>-287345820</t>
  </si>
  <si>
    <t>012103000a</t>
  </si>
  <si>
    <t>Geodetické práce před výstavbou - Výškové a polohové vytýčení všech inženýrských sítí na staveništi a jejich ověření u správců</t>
  </si>
  <si>
    <t>26529357</t>
  </si>
  <si>
    <t>091003000a</t>
  </si>
  <si>
    <t>Opatření k zajištění bezpečnosti účastníků realizace akce a veřejnosti (zejména zajištění ostrahy staveniště, bezpečnostní tabulky, zajištění výkopů proti pádu veřejných osob, lávky přes výkopy, popř.jejich osvětlení apod.)</t>
  </si>
  <si>
    <t>-1657165932</t>
  </si>
  <si>
    <t>091003000b</t>
  </si>
  <si>
    <t>Dodávka vybavení stavby dle příslušných ČSN se zaměřením na požární ochranu objektu a bezpečnost práce během výstavby (hasící přístroje, výstražné tabulky, zajištění podmínek bezpečnosti a ochrany zdraví při práci )</t>
  </si>
  <si>
    <t>2025031585</t>
  </si>
  <si>
    <t>091003000c</t>
  </si>
  <si>
    <t xml:space="preserve">Informační tabule s údaji o stavbě </t>
  </si>
  <si>
    <t>1496288448</t>
  </si>
  <si>
    <t>091003000d</t>
  </si>
  <si>
    <t>Úklid dokončené stavby a jejího okolí (včetně očištění stávajících nebouraných zpevněných ploch, které byly při demontáži chráněny)</t>
  </si>
  <si>
    <t>-1202059715</t>
  </si>
  <si>
    <t>049103000</t>
  </si>
  <si>
    <t xml:space="preserve">Náklady vzniklé v souvislosti s realizací stavby - Dopravně inženýrská opatření (DIO) - dopravní značení na staveništi </t>
  </si>
  <si>
    <t>-1076398854</t>
  </si>
  <si>
    <t>091003000e</t>
  </si>
  <si>
    <t>Čištění veřených komunikací, odstavné mycí stání pro vozidla vyjíždějící ze stavenistě a náklady na jeho provoz</t>
  </si>
  <si>
    <t>-617657763</t>
  </si>
  <si>
    <t>041403000</t>
  </si>
  <si>
    <t>Koordinátor BOZP na staveništi</t>
  </si>
  <si>
    <t>903563447</t>
  </si>
  <si>
    <t>091003000f</t>
  </si>
  <si>
    <t>Kontrola odpojení stavby od včech sítí a energií před zahájením demolice</t>
  </si>
  <si>
    <t>345552800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</si>
</sst>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TV18-044a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O1801 Demolice bytového domu č.p.271-276, ul.Gluckova, Litvíhov, Janov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11. 2. 2019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Město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>BPO spol. s r.o.,Lidická 1239,36317 OSTROV</v>
      </c>
      <c r="AN49" s="38"/>
      <c r="AO49" s="38"/>
      <c r="AP49" s="38"/>
      <c r="AQ49" s="38"/>
      <c r="AR49" s="42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>Tomanová Vlasta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53</v>
      </c>
      <c r="D52" s="81"/>
      <c r="E52" s="81"/>
      <c r="F52" s="81"/>
      <c r="G52" s="81"/>
      <c r="H52" s="82"/>
      <c r="I52" s="83" t="s">
        <v>54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55</v>
      </c>
      <c r="AH52" s="81"/>
      <c r="AI52" s="81"/>
      <c r="AJ52" s="81"/>
      <c r="AK52" s="81"/>
      <c r="AL52" s="81"/>
      <c r="AM52" s="81"/>
      <c r="AN52" s="83" t="s">
        <v>56</v>
      </c>
      <c r="AO52" s="81"/>
      <c r="AP52" s="81"/>
      <c r="AQ52" s="85" t="s">
        <v>57</v>
      </c>
      <c r="AR52" s="42"/>
      <c r="AS52" s="86" t="s">
        <v>58</v>
      </c>
      <c r="AT52" s="87" t="s">
        <v>59</v>
      </c>
      <c r="AU52" s="87" t="s">
        <v>60</v>
      </c>
      <c r="AV52" s="87" t="s">
        <v>61</v>
      </c>
      <c r="AW52" s="87" t="s">
        <v>62</v>
      </c>
      <c r="AX52" s="87" t="s">
        <v>63</v>
      </c>
      <c r="AY52" s="87" t="s">
        <v>64</v>
      </c>
      <c r="AZ52" s="87" t="s">
        <v>65</v>
      </c>
      <c r="BA52" s="87" t="s">
        <v>66</v>
      </c>
      <c r="BB52" s="87" t="s">
        <v>67</v>
      </c>
      <c r="BC52" s="87" t="s">
        <v>68</v>
      </c>
      <c r="BD52" s="88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ROUND(SUM(AG55:AG56),2)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19</v>
      </c>
      <c r="AR54" s="98"/>
      <c r="AS54" s="99">
        <f>ROUND(SUM(AS55:AS56),2)</f>
        <v>0</v>
      </c>
      <c r="AT54" s="100">
        <f>ROUND(SUM(AV54:AW54),2)</f>
        <v>0</v>
      </c>
      <c r="AU54" s="101">
        <f>ROUND(SUM(AU55:AU56),5)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ROUND(SUM(AZ55:AZ56),2)</f>
        <v>0</v>
      </c>
      <c r="BA54" s="100">
        <f>ROUND(SUM(BA55:BA56),2)</f>
        <v>0</v>
      </c>
      <c r="BB54" s="100">
        <f>ROUND(SUM(BB55:BB56),2)</f>
        <v>0</v>
      </c>
      <c r="BC54" s="100">
        <f>ROUND(SUM(BC55:BC56),2)</f>
        <v>0</v>
      </c>
      <c r="BD54" s="102">
        <f>ROUND(SUM(BD55:BD56),2)</f>
        <v>0</v>
      </c>
      <c r="BS54" s="103" t="s">
        <v>71</v>
      </c>
      <c r="BT54" s="103" t="s">
        <v>72</v>
      </c>
      <c r="BU54" s="104" t="s">
        <v>73</v>
      </c>
      <c r="BV54" s="103" t="s">
        <v>74</v>
      </c>
      <c r="BW54" s="103" t="s">
        <v>5</v>
      </c>
      <c r="BX54" s="103" t="s">
        <v>75</v>
      </c>
      <c r="CL54" s="103" t="s">
        <v>19</v>
      </c>
    </row>
    <row r="55" s="5" customFormat="1" ht="16.5" customHeight="1">
      <c r="A55" s="105" t="s">
        <v>76</v>
      </c>
      <c r="B55" s="106"/>
      <c r="C55" s="107"/>
      <c r="D55" s="108" t="s">
        <v>77</v>
      </c>
      <c r="E55" s="108"/>
      <c r="F55" s="108"/>
      <c r="G55" s="108"/>
      <c r="H55" s="108"/>
      <c r="I55" s="109"/>
      <c r="J55" s="108" t="s">
        <v>78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'Aa - Demolice'!J30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79</v>
      </c>
      <c r="AR55" s="112"/>
      <c r="AS55" s="113">
        <v>0</v>
      </c>
      <c r="AT55" s="114">
        <f>ROUND(SUM(AV55:AW55),2)</f>
        <v>0</v>
      </c>
      <c r="AU55" s="115">
        <f>'Aa - Demolice'!P94</f>
        <v>0</v>
      </c>
      <c r="AV55" s="114">
        <f>'Aa - Demolice'!J33</f>
        <v>0</v>
      </c>
      <c r="AW55" s="114">
        <f>'Aa - Demolice'!J34</f>
        <v>0</v>
      </c>
      <c r="AX55" s="114">
        <f>'Aa - Demolice'!J35</f>
        <v>0</v>
      </c>
      <c r="AY55" s="114">
        <f>'Aa - Demolice'!J36</f>
        <v>0</v>
      </c>
      <c r="AZ55" s="114">
        <f>'Aa - Demolice'!F33</f>
        <v>0</v>
      </c>
      <c r="BA55" s="114">
        <f>'Aa - Demolice'!F34</f>
        <v>0</v>
      </c>
      <c r="BB55" s="114">
        <f>'Aa - Demolice'!F35</f>
        <v>0</v>
      </c>
      <c r="BC55" s="114">
        <f>'Aa - Demolice'!F36</f>
        <v>0</v>
      </c>
      <c r="BD55" s="116">
        <f>'Aa - Demolice'!F37</f>
        <v>0</v>
      </c>
      <c r="BT55" s="117" t="s">
        <v>80</v>
      </c>
      <c r="BV55" s="117" t="s">
        <v>74</v>
      </c>
      <c r="BW55" s="117" t="s">
        <v>81</v>
      </c>
      <c r="BX55" s="117" t="s">
        <v>5</v>
      </c>
      <c r="CL55" s="117" t="s">
        <v>82</v>
      </c>
      <c r="CM55" s="117" t="s">
        <v>83</v>
      </c>
    </row>
    <row r="56" s="5" customFormat="1" ht="16.5" customHeight="1">
      <c r="A56" s="105" t="s">
        <v>76</v>
      </c>
      <c r="B56" s="106"/>
      <c r="C56" s="107"/>
      <c r="D56" s="108" t="s">
        <v>84</v>
      </c>
      <c r="E56" s="108"/>
      <c r="F56" s="108"/>
      <c r="G56" s="108"/>
      <c r="H56" s="108"/>
      <c r="I56" s="109"/>
      <c r="J56" s="108" t="s">
        <v>85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'B - VRN+VON'!J30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79</v>
      </c>
      <c r="AR56" s="112"/>
      <c r="AS56" s="118">
        <v>0</v>
      </c>
      <c r="AT56" s="119">
        <f>ROUND(SUM(AV56:AW56),2)</f>
        <v>0</v>
      </c>
      <c r="AU56" s="120">
        <f>'B - VRN+VON'!P81</f>
        <v>0</v>
      </c>
      <c r="AV56" s="119">
        <f>'B - VRN+VON'!J33</f>
        <v>0</v>
      </c>
      <c r="AW56" s="119">
        <f>'B - VRN+VON'!J34</f>
        <v>0</v>
      </c>
      <c r="AX56" s="119">
        <f>'B - VRN+VON'!J35</f>
        <v>0</v>
      </c>
      <c r="AY56" s="119">
        <f>'B - VRN+VON'!J36</f>
        <v>0</v>
      </c>
      <c r="AZ56" s="119">
        <f>'B - VRN+VON'!F33</f>
        <v>0</v>
      </c>
      <c r="BA56" s="119">
        <f>'B - VRN+VON'!F34</f>
        <v>0</v>
      </c>
      <c r="BB56" s="119">
        <f>'B - VRN+VON'!F35</f>
        <v>0</v>
      </c>
      <c r="BC56" s="119">
        <f>'B - VRN+VON'!F36</f>
        <v>0</v>
      </c>
      <c r="BD56" s="121">
        <f>'B - VRN+VON'!F37</f>
        <v>0</v>
      </c>
      <c r="BT56" s="117" t="s">
        <v>80</v>
      </c>
      <c r="BV56" s="117" t="s">
        <v>74</v>
      </c>
      <c r="BW56" s="117" t="s">
        <v>86</v>
      </c>
      <c r="BX56" s="117" t="s">
        <v>5</v>
      </c>
      <c r="CL56" s="117" t="s">
        <v>82</v>
      </c>
      <c r="CM56" s="117" t="s">
        <v>83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uMC9zzmSejNhGGAngEDTIsnymNw2GnMiaYDmlaxOpKdmh2NKUs3OAoAyts2pZi3LMpwLigzom2MvSLjAPe+GGg==" hashValue="DSjg93DR18FkFJ/4+zEw4TrGyWK2rKHd4sORNucRlNTsVXNJbzY2XRl++MynDz9FSJq++M6G8nDCtvLgVU/VA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Aa - Demolice'!C2" display="/"/>
    <hyperlink ref="A56" location="'B - VRN+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81</v>
      </c>
    </row>
    <row r="3" hidden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83</v>
      </c>
    </row>
    <row r="4" hidden="1" ht="24.96" customHeight="1">
      <c r="B4" s="19"/>
      <c r="D4" s="126" t="s">
        <v>87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7" t="s">
        <v>16</v>
      </c>
      <c r="L6" s="19"/>
    </row>
    <row r="7" hidden="1" ht="16.5" customHeight="1">
      <c r="B7" s="19"/>
      <c r="E7" s="128" t="str">
        <f>'Rekapitulace stavby'!K6</f>
        <v>O1801 Demolice bytového domu č.p.271-276, ul.Gluckova, Litvíhov, Janov</v>
      </c>
      <c r="F7" s="127"/>
      <c r="G7" s="127"/>
      <c r="H7" s="127"/>
      <c r="L7" s="19"/>
    </row>
    <row r="8" hidden="1" s="1" customFormat="1" ht="12" customHeight="1">
      <c r="B8" s="42"/>
      <c r="D8" s="127" t="s">
        <v>88</v>
      </c>
      <c r="I8" s="129"/>
      <c r="L8" s="42"/>
    </row>
    <row r="9" hidden="1" s="1" customFormat="1" ht="36.96" customHeight="1">
      <c r="B9" s="42"/>
      <c r="E9" s="130" t="s">
        <v>89</v>
      </c>
      <c r="F9" s="1"/>
      <c r="G9" s="1"/>
      <c r="H9" s="1"/>
      <c r="I9" s="129"/>
      <c r="L9" s="42"/>
    </row>
    <row r="10" hidden="1" s="1" customFormat="1">
      <c r="B10" s="42"/>
      <c r="I10" s="129"/>
      <c r="L10" s="42"/>
    </row>
    <row r="11" hidden="1" s="1" customFormat="1" ht="12" customHeight="1">
      <c r="B11" s="42"/>
      <c r="D11" s="127" t="s">
        <v>18</v>
      </c>
      <c r="F11" s="16" t="s">
        <v>82</v>
      </c>
      <c r="I11" s="131" t="s">
        <v>20</v>
      </c>
      <c r="J11" s="16" t="s">
        <v>90</v>
      </c>
      <c r="L11" s="42"/>
    </row>
    <row r="12" hidden="1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11. 2. 2019</v>
      </c>
      <c r="L12" s="42"/>
    </row>
    <row r="13" hidden="1" s="1" customFormat="1" ht="10.8" customHeight="1">
      <c r="B13" s="42"/>
      <c r="I13" s="129"/>
      <c r="L13" s="42"/>
    </row>
    <row r="14" hidden="1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hidden="1" s="1" customFormat="1" ht="18" customHeight="1">
      <c r="B15" s="42"/>
      <c r="E15" s="16" t="s">
        <v>27</v>
      </c>
      <c r="I15" s="131" t="s">
        <v>28</v>
      </c>
      <c r="J15" s="16" t="s">
        <v>19</v>
      </c>
      <c r="L15" s="42"/>
    </row>
    <row r="16" hidden="1" s="1" customFormat="1" ht="6.96" customHeight="1">
      <c r="B16" s="42"/>
      <c r="I16" s="129"/>
      <c r="L16" s="42"/>
    </row>
    <row r="17" hidden="1" s="1" customFormat="1" ht="12" customHeight="1">
      <c r="B17" s="42"/>
      <c r="D17" s="127" t="s">
        <v>29</v>
      </c>
      <c r="I17" s="131" t="s">
        <v>26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28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29"/>
      <c r="L19" s="42"/>
    </row>
    <row r="20" hidden="1" s="1" customFormat="1" ht="12" customHeight="1">
      <c r="B20" s="42"/>
      <c r="D20" s="127" t="s">
        <v>31</v>
      </c>
      <c r="I20" s="131" t="s">
        <v>26</v>
      </c>
      <c r="J20" s="16" t="s">
        <v>19</v>
      </c>
      <c r="L20" s="42"/>
    </row>
    <row r="21" hidden="1" s="1" customFormat="1" ht="18" customHeight="1">
      <c r="B21" s="42"/>
      <c r="E21" s="16" t="s">
        <v>32</v>
      </c>
      <c r="I21" s="131" t="s">
        <v>28</v>
      </c>
      <c r="J21" s="16" t="s">
        <v>19</v>
      </c>
      <c r="L21" s="42"/>
    </row>
    <row r="22" hidden="1" s="1" customFormat="1" ht="6.96" customHeight="1">
      <c r="B22" s="42"/>
      <c r="I22" s="129"/>
      <c r="L22" s="42"/>
    </row>
    <row r="23" hidden="1" s="1" customFormat="1" ht="12" customHeight="1">
      <c r="B23" s="42"/>
      <c r="D23" s="127" t="s">
        <v>34</v>
      </c>
      <c r="I23" s="131" t="s">
        <v>26</v>
      </c>
      <c r="J23" s="16" t="s">
        <v>19</v>
      </c>
      <c r="L23" s="42"/>
    </row>
    <row r="24" hidden="1" s="1" customFormat="1" ht="18" customHeight="1">
      <c r="B24" s="42"/>
      <c r="E24" s="16" t="s">
        <v>35</v>
      </c>
      <c r="I24" s="131" t="s">
        <v>28</v>
      </c>
      <c r="J24" s="16" t="s">
        <v>19</v>
      </c>
      <c r="L24" s="42"/>
    </row>
    <row r="25" hidden="1" s="1" customFormat="1" ht="6.96" customHeight="1">
      <c r="B25" s="42"/>
      <c r="I25" s="129"/>
      <c r="L25" s="42"/>
    </row>
    <row r="26" hidden="1" s="1" customFormat="1" ht="12" customHeight="1">
      <c r="B26" s="42"/>
      <c r="D26" s="127" t="s">
        <v>36</v>
      </c>
      <c r="I26" s="129"/>
      <c r="L26" s="42"/>
    </row>
    <row r="27" hidden="1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hidden="1" s="1" customFormat="1" ht="6.96" customHeight="1">
      <c r="B28" s="42"/>
      <c r="I28" s="129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hidden="1" s="1" customFormat="1" ht="25.44" customHeight="1">
      <c r="B30" s="42"/>
      <c r="D30" s="137" t="s">
        <v>38</v>
      </c>
      <c r="I30" s="129"/>
      <c r="J30" s="138">
        <f>ROUND(J94,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hidden="1" s="1" customFormat="1" ht="14.4" customHeight="1">
      <c r="B32" s="42"/>
      <c r="F32" s="139" t="s">
        <v>40</v>
      </c>
      <c r="I32" s="140" t="s">
        <v>39</v>
      </c>
      <c r="J32" s="139" t="s">
        <v>41</v>
      </c>
      <c r="L32" s="42"/>
    </row>
    <row r="33" hidden="1" s="1" customFormat="1" ht="14.4" customHeight="1">
      <c r="B33" s="42"/>
      <c r="D33" s="127" t="s">
        <v>42</v>
      </c>
      <c r="E33" s="127" t="s">
        <v>43</v>
      </c>
      <c r="F33" s="141">
        <f>ROUND((SUM(BE94:BE547)),  2)</f>
        <v>0</v>
      </c>
      <c r="I33" s="142">
        <v>0.20999999999999999</v>
      </c>
      <c r="J33" s="141">
        <f>ROUND(((SUM(BE94:BE547))*I33),  2)</f>
        <v>0</v>
      </c>
      <c r="L33" s="42"/>
    </row>
    <row r="34" hidden="1" s="1" customFormat="1" ht="14.4" customHeight="1">
      <c r="B34" s="42"/>
      <c r="E34" s="127" t="s">
        <v>44</v>
      </c>
      <c r="F34" s="141">
        <f>ROUND((SUM(BF94:BF547)),  2)</f>
        <v>0</v>
      </c>
      <c r="I34" s="142">
        <v>0.14999999999999999</v>
      </c>
      <c r="J34" s="141">
        <f>ROUND(((SUM(BF94:BF547))*I34),  2)</f>
        <v>0</v>
      </c>
      <c r="L34" s="42"/>
    </row>
    <row r="35" hidden="1" s="1" customFormat="1" ht="14.4" customHeight="1">
      <c r="B35" s="42"/>
      <c r="E35" s="127" t="s">
        <v>45</v>
      </c>
      <c r="F35" s="141">
        <f>ROUND((SUM(BG94:BG547)),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46</v>
      </c>
      <c r="F36" s="141">
        <f>ROUND((SUM(BH94:BH547)),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47</v>
      </c>
      <c r="F37" s="141">
        <f>ROUND((SUM(BI94:BI547)),  2)</f>
        <v>0</v>
      </c>
      <c r="I37" s="142">
        <v>0</v>
      </c>
      <c r="J37" s="141">
        <f>0</f>
        <v>0</v>
      </c>
      <c r="L37" s="42"/>
    </row>
    <row r="38" hidden="1" s="1" customFormat="1" ht="6.96" customHeight="1">
      <c r="B38" s="42"/>
      <c r="I38" s="129"/>
      <c r="L38" s="42"/>
    </row>
    <row r="39" hidden="1" s="1" customFormat="1" ht="25.44" customHeight="1">
      <c r="B39" s="42"/>
      <c r="C39" s="143"/>
      <c r="D39" s="144" t="s">
        <v>48</v>
      </c>
      <c r="E39" s="145"/>
      <c r="F39" s="145"/>
      <c r="G39" s="146" t="s">
        <v>49</v>
      </c>
      <c r="H39" s="147" t="s">
        <v>50</v>
      </c>
      <c r="I39" s="148"/>
      <c r="J39" s="149">
        <f>SUM(J30:J37)</f>
        <v>0</v>
      </c>
      <c r="K39" s="150"/>
      <c r="L39" s="42"/>
    </row>
    <row r="40" hidden="1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1" hidden="1"/>
    <row r="42" hidden="1"/>
    <row r="43" hidden="1"/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91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O1801 Demolice bytového domu č.p.271-276, ul.Gluckova, Litvíhov, Janov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88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Aa - Demolice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Litvínov</v>
      </c>
      <c r="G52" s="38"/>
      <c r="H52" s="38"/>
      <c r="I52" s="131" t="s">
        <v>23</v>
      </c>
      <c r="J52" s="66" t="str">
        <f>IF(J12="","",J12)</f>
        <v>11. 2. 2019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Město Litvínov</v>
      </c>
      <c r="G54" s="38"/>
      <c r="H54" s="38"/>
      <c r="I54" s="131" t="s">
        <v>31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31" t="s">
        <v>34</v>
      </c>
      <c r="J55" s="35" t="str">
        <f>E24</f>
        <v>Tomanová Vlasta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92</v>
      </c>
      <c r="D57" s="159"/>
      <c r="E57" s="159"/>
      <c r="F57" s="159"/>
      <c r="G57" s="159"/>
      <c r="H57" s="159"/>
      <c r="I57" s="160"/>
      <c r="J57" s="161" t="s">
        <v>93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70</v>
      </c>
      <c r="D59" s="38"/>
      <c r="E59" s="38"/>
      <c r="F59" s="38"/>
      <c r="G59" s="38"/>
      <c r="H59" s="38"/>
      <c r="I59" s="129"/>
      <c r="J59" s="96">
        <f>J94</f>
        <v>0</v>
      </c>
      <c r="K59" s="38"/>
      <c r="L59" s="42"/>
      <c r="AU59" s="16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J95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J96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J218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J237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J286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J290</f>
        <v>0</v>
      </c>
      <c r="K65" s="171"/>
      <c r="L65" s="176"/>
    </row>
    <row r="66" s="8" customFormat="1" ht="19.92" customHeight="1">
      <c r="B66" s="170"/>
      <c r="C66" s="171"/>
      <c r="D66" s="172" t="s">
        <v>101</v>
      </c>
      <c r="E66" s="173"/>
      <c r="F66" s="173"/>
      <c r="G66" s="173"/>
      <c r="H66" s="173"/>
      <c r="I66" s="174"/>
      <c r="J66" s="175">
        <f>J325</f>
        <v>0</v>
      </c>
      <c r="K66" s="171"/>
      <c r="L66" s="176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J358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J376</f>
        <v>0</v>
      </c>
      <c r="K68" s="171"/>
      <c r="L68" s="176"/>
    </row>
    <row r="69" s="8" customFormat="1" ht="19.92" customHeight="1">
      <c r="B69" s="170"/>
      <c r="C69" s="171"/>
      <c r="D69" s="172" t="s">
        <v>104</v>
      </c>
      <c r="E69" s="173"/>
      <c r="F69" s="173"/>
      <c r="G69" s="173"/>
      <c r="H69" s="173"/>
      <c r="I69" s="174"/>
      <c r="J69" s="175">
        <f>J443</f>
        <v>0</v>
      </c>
      <c r="K69" s="171"/>
      <c r="L69" s="176"/>
    </row>
    <row r="70" s="7" customFormat="1" ht="24.96" customHeight="1">
      <c r="B70" s="163"/>
      <c r="C70" s="164"/>
      <c r="D70" s="165" t="s">
        <v>105</v>
      </c>
      <c r="E70" s="166"/>
      <c r="F70" s="166"/>
      <c r="G70" s="166"/>
      <c r="H70" s="166"/>
      <c r="I70" s="167"/>
      <c r="J70" s="168">
        <f>J445</f>
        <v>0</v>
      </c>
      <c r="K70" s="164"/>
      <c r="L70" s="169"/>
    </row>
    <row r="71" s="8" customFormat="1" ht="19.92" customHeight="1">
      <c r="B71" s="170"/>
      <c r="C71" s="171"/>
      <c r="D71" s="172" t="s">
        <v>106</v>
      </c>
      <c r="E71" s="173"/>
      <c r="F71" s="173"/>
      <c r="G71" s="173"/>
      <c r="H71" s="173"/>
      <c r="I71" s="174"/>
      <c r="J71" s="175">
        <f>J446</f>
        <v>0</v>
      </c>
      <c r="K71" s="171"/>
      <c r="L71" s="176"/>
    </row>
    <row r="72" s="8" customFormat="1" ht="19.92" customHeight="1">
      <c r="B72" s="170"/>
      <c r="C72" s="171"/>
      <c r="D72" s="172" t="s">
        <v>107</v>
      </c>
      <c r="E72" s="173"/>
      <c r="F72" s="173"/>
      <c r="G72" s="173"/>
      <c r="H72" s="173"/>
      <c r="I72" s="174"/>
      <c r="J72" s="175">
        <f>J447</f>
        <v>0</v>
      </c>
      <c r="K72" s="171"/>
      <c r="L72" s="176"/>
    </row>
    <row r="73" s="8" customFormat="1" ht="19.92" customHeight="1">
      <c r="B73" s="170"/>
      <c r="C73" s="171"/>
      <c r="D73" s="172" t="s">
        <v>108</v>
      </c>
      <c r="E73" s="173"/>
      <c r="F73" s="173"/>
      <c r="G73" s="173"/>
      <c r="H73" s="173"/>
      <c r="I73" s="174"/>
      <c r="J73" s="175">
        <f>J503</f>
        <v>0</v>
      </c>
      <c r="K73" s="171"/>
      <c r="L73" s="176"/>
    </row>
    <row r="74" s="7" customFormat="1" ht="24.96" customHeight="1">
      <c r="B74" s="163"/>
      <c r="C74" s="164"/>
      <c r="D74" s="165" t="s">
        <v>109</v>
      </c>
      <c r="E74" s="166"/>
      <c r="F74" s="166"/>
      <c r="G74" s="166"/>
      <c r="H74" s="166"/>
      <c r="I74" s="167"/>
      <c r="J74" s="168">
        <f>J532</f>
        <v>0</v>
      </c>
      <c r="K74" s="164"/>
      <c r="L74" s="169"/>
    </row>
    <row r="75" s="1" customFormat="1" ht="21.84" customHeight="1">
      <c r="B75" s="37"/>
      <c r="C75" s="38"/>
      <c r="D75" s="38"/>
      <c r="E75" s="38"/>
      <c r="F75" s="38"/>
      <c r="G75" s="38"/>
      <c r="H75" s="38"/>
      <c r="I75" s="129"/>
      <c r="J75" s="38"/>
      <c r="K75" s="38"/>
      <c r="L75" s="42"/>
    </row>
    <row r="76" s="1" customFormat="1" ht="6.96" customHeight="1">
      <c r="B76" s="56"/>
      <c r="C76" s="57"/>
      <c r="D76" s="57"/>
      <c r="E76" s="57"/>
      <c r="F76" s="57"/>
      <c r="G76" s="57"/>
      <c r="H76" s="57"/>
      <c r="I76" s="153"/>
      <c r="J76" s="57"/>
      <c r="K76" s="57"/>
      <c r="L76" s="42"/>
    </row>
    <row r="80" s="1" customFormat="1" ht="6.96" customHeight="1">
      <c r="B80" s="58"/>
      <c r="C80" s="59"/>
      <c r="D80" s="59"/>
      <c r="E80" s="59"/>
      <c r="F80" s="59"/>
      <c r="G80" s="59"/>
      <c r="H80" s="59"/>
      <c r="I80" s="156"/>
      <c r="J80" s="59"/>
      <c r="K80" s="59"/>
      <c r="L80" s="42"/>
    </row>
    <row r="81" s="1" customFormat="1" ht="24.96" customHeight="1">
      <c r="B81" s="37"/>
      <c r="C81" s="22" t="s">
        <v>110</v>
      </c>
      <c r="D81" s="38"/>
      <c r="E81" s="38"/>
      <c r="F81" s="38"/>
      <c r="G81" s="38"/>
      <c r="H81" s="38"/>
      <c r="I81" s="129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29"/>
      <c r="J82" s="38"/>
      <c r="K82" s="38"/>
      <c r="L82" s="42"/>
    </row>
    <row r="83" s="1" customFormat="1" ht="12" customHeight="1">
      <c r="B83" s="37"/>
      <c r="C83" s="31" t="s">
        <v>16</v>
      </c>
      <c r="D83" s="38"/>
      <c r="E83" s="38"/>
      <c r="F83" s="38"/>
      <c r="G83" s="38"/>
      <c r="H83" s="38"/>
      <c r="I83" s="129"/>
      <c r="J83" s="38"/>
      <c r="K83" s="38"/>
      <c r="L83" s="42"/>
    </row>
    <row r="84" s="1" customFormat="1" ht="16.5" customHeight="1">
      <c r="B84" s="37"/>
      <c r="C84" s="38"/>
      <c r="D84" s="38"/>
      <c r="E84" s="157" t="str">
        <f>E7</f>
        <v>O1801 Demolice bytového domu č.p.271-276, ul.Gluckova, Litvíhov, Janov</v>
      </c>
      <c r="F84" s="31"/>
      <c r="G84" s="31"/>
      <c r="H84" s="31"/>
      <c r="I84" s="129"/>
      <c r="J84" s="38"/>
      <c r="K84" s="38"/>
      <c r="L84" s="42"/>
    </row>
    <row r="85" s="1" customFormat="1" ht="12" customHeight="1">
      <c r="B85" s="37"/>
      <c r="C85" s="31" t="s">
        <v>88</v>
      </c>
      <c r="D85" s="38"/>
      <c r="E85" s="38"/>
      <c r="F85" s="38"/>
      <c r="G85" s="38"/>
      <c r="H85" s="38"/>
      <c r="I85" s="129"/>
      <c r="J85" s="38"/>
      <c r="K85" s="38"/>
      <c r="L85" s="42"/>
    </row>
    <row r="86" s="1" customFormat="1" ht="16.5" customHeight="1">
      <c r="B86" s="37"/>
      <c r="C86" s="38"/>
      <c r="D86" s="38"/>
      <c r="E86" s="63" t="str">
        <f>E9</f>
        <v>Aa - Demolice</v>
      </c>
      <c r="F86" s="38"/>
      <c r="G86" s="38"/>
      <c r="H86" s="38"/>
      <c r="I86" s="129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29"/>
      <c r="J87" s="38"/>
      <c r="K87" s="38"/>
      <c r="L87" s="42"/>
    </row>
    <row r="88" s="1" customFormat="1" ht="12" customHeight="1">
      <c r="B88" s="37"/>
      <c r="C88" s="31" t="s">
        <v>21</v>
      </c>
      <c r="D88" s="38"/>
      <c r="E88" s="38"/>
      <c r="F88" s="26" t="str">
        <f>F12</f>
        <v>Litvínov</v>
      </c>
      <c r="G88" s="38"/>
      <c r="H88" s="38"/>
      <c r="I88" s="131" t="s">
        <v>23</v>
      </c>
      <c r="J88" s="66" t="str">
        <f>IF(J12="","",J12)</f>
        <v>11. 2. 2019</v>
      </c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29"/>
      <c r="J89" s="38"/>
      <c r="K89" s="38"/>
      <c r="L89" s="42"/>
    </row>
    <row r="90" s="1" customFormat="1" ht="24.9" customHeight="1">
      <c r="B90" s="37"/>
      <c r="C90" s="31" t="s">
        <v>25</v>
      </c>
      <c r="D90" s="38"/>
      <c r="E90" s="38"/>
      <c r="F90" s="26" t="str">
        <f>E15</f>
        <v>Město Litvínov</v>
      </c>
      <c r="G90" s="38"/>
      <c r="H90" s="38"/>
      <c r="I90" s="131" t="s">
        <v>31</v>
      </c>
      <c r="J90" s="35" t="str">
        <f>E21</f>
        <v>BPO spol. s r.o.,Lidická 1239,36317 OSTROV</v>
      </c>
      <c r="K90" s="38"/>
      <c r="L90" s="42"/>
    </row>
    <row r="91" s="1" customFormat="1" ht="13.65" customHeight="1">
      <c r="B91" s="37"/>
      <c r="C91" s="31" t="s">
        <v>29</v>
      </c>
      <c r="D91" s="38"/>
      <c r="E91" s="38"/>
      <c r="F91" s="26" t="str">
        <f>IF(E18="","",E18)</f>
        <v>Vyplň údaj</v>
      </c>
      <c r="G91" s="38"/>
      <c r="H91" s="38"/>
      <c r="I91" s="131" t="s">
        <v>34</v>
      </c>
      <c r="J91" s="35" t="str">
        <f>E24</f>
        <v>Tomanová Vlasta</v>
      </c>
      <c r="K91" s="38"/>
      <c r="L91" s="42"/>
    </row>
    <row r="92" s="1" customFormat="1" ht="10.32" customHeight="1">
      <c r="B92" s="37"/>
      <c r="C92" s="38"/>
      <c r="D92" s="38"/>
      <c r="E92" s="38"/>
      <c r="F92" s="38"/>
      <c r="G92" s="38"/>
      <c r="H92" s="38"/>
      <c r="I92" s="129"/>
      <c r="J92" s="38"/>
      <c r="K92" s="38"/>
      <c r="L92" s="42"/>
    </row>
    <row r="93" s="9" customFormat="1" ht="29.28" customHeight="1">
      <c r="B93" s="177"/>
      <c r="C93" s="178" t="s">
        <v>111</v>
      </c>
      <c r="D93" s="179" t="s">
        <v>57</v>
      </c>
      <c r="E93" s="179" t="s">
        <v>53</v>
      </c>
      <c r="F93" s="179" t="s">
        <v>54</v>
      </c>
      <c r="G93" s="179" t="s">
        <v>112</v>
      </c>
      <c r="H93" s="179" t="s">
        <v>113</v>
      </c>
      <c r="I93" s="180" t="s">
        <v>114</v>
      </c>
      <c r="J93" s="179" t="s">
        <v>93</v>
      </c>
      <c r="K93" s="181" t="s">
        <v>115</v>
      </c>
      <c r="L93" s="182"/>
      <c r="M93" s="86" t="s">
        <v>19</v>
      </c>
      <c r="N93" s="87" t="s">
        <v>42</v>
      </c>
      <c r="O93" s="87" t="s">
        <v>116</v>
      </c>
      <c r="P93" s="87" t="s">
        <v>117</v>
      </c>
      <c r="Q93" s="87" t="s">
        <v>118</v>
      </c>
      <c r="R93" s="87" t="s">
        <v>119</v>
      </c>
      <c r="S93" s="87" t="s">
        <v>120</v>
      </c>
      <c r="T93" s="88" t="s">
        <v>121</v>
      </c>
    </row>
    <row r="94" s="1" customFormat="1" ht="22.8" customHeight="1">
      <c r="B94" s="37"/>
      <c r="C94" s="93" t="s">
        <v>122</v>
      </c>
      <c r="D94" s="38"/>
      <c r="E94" s="38"/>
      <c r="F94" s="38"/>
      <c r="G94" s="38"/>
      <c r="H94" s="38"/>
      <c r="I94" s="129"/>
      <c r="J94" s="183">
        <f>BK94</f>
        <v>0</v>
      </c>
      <c r="K94" s="38"/>
      <c r="L94" s="42"/>
      <c r="M94" s="89"/>
      <c r="N94" s="90"/>
      <c r="O94" s="90"/>
      <c r="P94" s="184">
        <f>P95+P445+P532</f>
        <v>0</v>
      </c>
      <c r="Q94" s="90"/>
      <c r="R94" s="184">
        <f>R95+R445+R532</f>
        <v>348.21087599999993</v>
      </c>
      <c r="S94" s="90"/>
      <c r="T94" s="185">
        <f>T95+T445+T532</f>
        <v>13086.879400000002</v>
      </c>
      <c r="AT94" s="16" t="s">
        <v>71</v>
      </c>
      <c r="AU94" s="16" t="s">
        <v>94</v>
      </c>
      <c r="BK94" s="186">
        <f>BK95+BK445+BK532</f>
        <v>0</v>
      </c>
    </row>
    <row r="95" s="10" customFormat="1" ht="25.92" customHeight="1">
      <c r="B95" s="187"/>
      <c r="C95" s="188"/>
      <c r="D95" s="189" t="s">
        <v>71</v>
      </c>
      <c r="E95" s="190" t="s">
        <v>123</v>
      </c>
      <c r="F95" s="190" t="s">
        <v>124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P96+P218+P237+P286+P290+P325+P358+P376+P443</f>
        <v>0</v>
      </c>
      <c r="Q95" s="195"/>
      <c r="R95" s="196">
        <f>R96+R218+R237+R286+R290+R325+R358+R376+R443</f>
        <v>316.35443999999995</v>
      </c>
      <c r="S95" s="195"/>
      <c r="T95" s="197">
        <f>T96+T218+T237+T286+T290+T325+T358+T376+T443</f>
        <v>13086.879400000002</v>
      </c>
      <c r="AR95" s="198" t="s">
        <v>80</v>
      </c>
      <c r="AT95" s="199" t="s">
        <v>71</v>
      </c>
      <c r="AU95" s="199" t="s">
        <v>72</v>
      </c>
      <c r="AY95" s="198" t="s">
        <v>125</v>
      </c>
      <c r="BK95" s="200">
        <f>BK96+BK218+BK237+BK286+BK290+BK325+BK358+BK376+BK443</f>
        <v>0</v>
      </c>
    </row>
    <row r="96" s="10" customFormat="1" ht="22.8" customHeight="1">
      <c r="B96" s="187"/>
      <c r="C96" s="188"/>
      <c r="D96" s="189" t="s">
        <v>71</v>
      </c>
      <c r="E96" s="201" t="s">
        <v>80</v>
      </c>
      <c r="F96" s="201" t="s">
        <v>126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SUM(P97:P217)</f>
        <v>0</v>
      </c>
      <c r="Q96" s="195"/>
      <c r="R96" s="196">
        <f>SUM(R97:R217)</f>
        <v>0.13185999999999998</v>
      </c>
      <c r="S96" s="195"/>
      <c r="T96" s="197">
        <f>SUM(T97:T217)</f>
        <v>0</v>
      </c>
      <c r="AR96" s="198" t="s">
        <v>80</v>
      </c>
      <c r="AT96" s="199" t="s">
        <v>71</v>
      </c>
      <c r="AU96" s="199" t="s">
        <v>80</v>
      </c>
      <c r="AY96" s="198" t="s">
        <v>125</v>
      </c>
      <c r="BK96" s="200">
        <f>SUM(BK97:BK217)</f>
        <v>0</v>
      </c>
    </row>
    <row r="97" s="1" customFormat="1" ht="33.75" customHeight="1">
      <c r="B97" s="37"/>
      <c r="C97" s="203" t="s">
        <v>80</v>
      </c>
      <c r="D97" s="203" t="s">
        <v>127</v>
      </c>
      <c r="E97" s="204" t="s">
        <v>128</v>
      </c>
      <c r="F97" s="205" t="s">
        <v>129</v>
      </c>
      <c r="G97" s="206" t="s">
        <v>130</v>
      </c>
      <c r="H97" s="207">
        <v>421</v>
      </c>
      <c r="I97" s="208"/>
      <c r="J97" s="209">
        <f>ROUND(I97*H97,2)</f>
        <v>0</v>
      </c>
      <c r="K97" s="205" t="s">
        <v>131</v>
      </c>
      <c r="L97" s="42"/>
      <c r="M97" s="210" t="s">
        <v>19</v>
      </c>
      <c r="N97" s="211" t="s">
        <v>43</v>
      </c>
      <c r="O97" s="7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6" t="s">
        <v>132</v>
      </c>
      <c r="AT97" s="16" t="s">
        <v>127</v>
      </c>
      <c r="AU97" s="16" t="s">
        <v>83</v>
      </c>
      <c r="AY97" s="16" t="s">
        <v>125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6" t="s">
        <v>80</v>
      </c>
      <c r="BK97" s="214">
        <f>ROUND(I97*H97,2)</f>
        <v>0</v>
      </c>
      <c r="BL97" s="16" t="s">
        <v>132</v>
      </c>
      <c r="BM97" s="16" t="s">
        <v>133</v>
      </c>
    </row>
    <row r="98" s="11" customFormat="1">
      <c r="B98" s="215"/>
      <c r="C98" s="216"/>
      <c r="D98" s="217" t="s">
        <v>134</v>
      </c>
      <c r="E98" s="218" t="s">
        <v>19</v>
      </c>
      <c r="F98" s="219" t="s">
        <v>135</v>
      </c>
      <c r="G98" s="216"/>
      <c r="H98" s="218" t="s">
        <v>19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134</v>
      </c>
      <c r="AU98" s="225" t="s">
        <v>83</v>
      </c>
      <c r="AV98" s="11" t="s">
        <v>80</v>
      </c>
      <c r="AW98" s="11" t="s">
        <v>33</v>
      </c>
      <c r="AX98" s="11" t="s">
        <v>72</v>
      </c>
      <c r="AY98" s="225" t="s">
        <v>125</v>
      </c>
    </row>
    <row r="99" s="11" customFormat="1">
      <c r="B99" s="215"/>
      <c r="C99" s="216"/>
      <c r="D99" s="217" t="s">
        <v>134</v>
      </c>
      <c r="E99" s="218" t="s">
        <v>19</v>
      </c>
      <c r="F99" s="219" t="s">
        <v>136</v>
      </c>
      <c r="G99" s="216"/>
      <c r="H99" s="218" t="s">
        <v>19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134</v>
      </c>
      <c r="AU99" s="225" t="s">
        <v>83</v>
      </c>
      <c r="AV99" s="11" t="s">
        <v>80</v>
      </c>
      <c r="AW99" s="11" t="s">
        <v>33</v>
      </c>
      <c r="AX99" s="11" t="s">
        <v>72</v>
      </c>
      <c r="AY99" s="225" t="s">
        <v>125</v>
      </c>
    </row>
    <row r="100" s="11" customFormat="1">
      <c r="B100" s="215"/>
      <c r="C100" s="216"/>
      <c r="D100" s="217" t="s">
        <v>134</v>
      </c>
      <c r="E100" s="218" t="s">
        <v>19</v>
      </c>
      <c r="F100" s="219" t="s">
        <v>137</v>
      </c>
      <c r="G100" s="216"/>
      <c r="H100" s="218" t="s">
        <v>19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134</v>
      </c>
      <c r="AU100" s="225" t="s">
        <v>83</v>
      </c>
      <c r="AV100" s="11" t="s">
        <v>80</v>
      </c>
      <c r="AW100" s="11" t="s">
        <v>33</v>
      </c>
      <c r="AX100" s="11" t="s">
        <v>72</v>
      </c>
      <c r="AY100" s="225" t="s">
        <v>125</v>
      </c>
    </row>
    <row r="101" s="12" customFormat="1">
      <c r="B101" s="226"/>
      <c r="C101" s="227"/>
      <c r="D101" s="217" t="s">
        <v>134</v>
      </c>
      <c r="E101" s="228" t="s">
        <v>19</v>
      </c>
      <c r="F101" s="229" t="s">
        <v>138</v>
      </c>
      <c r="G101" s="227"/>
      <c r="H101" s="230">
        <v>16.5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134</v>
      </c>
      <c r="AU101" s="236" t="s">
        <v>83</v>
      </c>
      <c r="AV101" s="12" t="s">
        <v>83</v>
      </c>
      <c r="AW101" s="12" t="s">
        <v>33</v>
      </c>
      <c r="AX101" s="12" t="s">
        <v>72</v>
      </c>
      <c r="AY101" s="236" t="s">
        <v>125</v>
      </c>
    </row>
    <row r="102" s="11" customFormat="1">
      <c r="B102" s="215"/>
      <c r="C102" s="216"/>
      <c r="D102" s="217" t="s">
        <v>134</v>
      </c>
      <c r="E102" s="218" t="s">
        <v>19</v>
      </c>
      <c r="F102" s="219" t="s">
        <v>139</v>
      </c>
      <c r="G102" s="216"/>
      <c r="H102" s="218" t="s">
        <v>19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134</v>
      </c>
      <c r="AU102" s="225" t="s">
        <v>83</v>
      </c>
      <c r="AV102" s="11" t="s">
        <v>80</v>
      </c>
      <c r="AW102" s="11" t="s">
        <v>33</v>
      </c>
      <c r="AX102" s="11" t="s">
        <v>72</v>
      </c>
      <c r="AY102" s="225" t="s">
        <v>125</v>
      </c>
    </row>
    <row r="103" s="12" customFormat="1">
      <c r="B103" s="226"/>
      <c r="C103" s="227"/>
      <c r="D103" s="217" t="s">
        <v>134</v>
      </c>
      <c r="E103" s="228" t="s">
        <v>19</v>
      </c>
      <c r="F103" s="229" t="s">
        <v>140</v>
      </c>
      <c r="G103" s="227"/>
      <c r="H103" s="230">
        <v>192.5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134</v>
      </c>
      <c r="AU103" s="236" t="s">
        <v>83</v>
      </c>
      <c r="AV103" s="12" t="s">
        <v>83</v>
      </c>
      <c r="AW103" s="12" t="s">
        <v>33</v>
      </c>
      <c r="AX103" s="12" t="s">
        <v>72</v>
      </c>
      <c r="AY103" s="236" t="s">
        <v>125</v>
      </c>
    </row>
    <row r="104" s="11" customFormat="1">
      <c r="B104" s="215"/>
      <c r="C104" s="216"/>
      <c r="D104" s="217" t="s">
        <v>134</v>
      </c>
      <c r="E104" s="218" t="s">
        <v>19</v>
      </c>
      <c r="F104" s="219" t="s">
        <v>141</v>
      </c>
      <c r="G104" s="216"/>
      <c r="H104" s="218" t="s">
        <v>19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134</v>
      </c>
      <c r="AU104" s="225" t="s">
        <v>83</v>
      </c>
      <c r="AV104" s="11" t="s">
        <v>80</v>
      </c>
      <c r="AW104" s="11" t="s">
        <v>33</v>
      </c>
      <c r="AX104" s="11" t="s">
        <v>72</v>
      </c>
      <c r="AY104" s="225" t="s">
        <v>125</v>
      </c>
    </row>
    <row r="105" s="12" customFormat="1">
      <c r="B105" s="226"/>
      <c r="C105" s="227"/>
      <c r="D105" s="217" t="s">
        <v>134</v>
      </c>
      <c r="E105" s="228" t="s">
        <v>19</v>
      </c>
      <c r="F105" s="229" t="s">
        <v>142</v>
      </c>
      <c r="G105" s="227"/>
      <c r="H105" s="230">
        <v>184.25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134</v>
      </c>
      <c r="AU105" s="236" t="s">
        <v>83</v>
      </c>
      <c r="AV105" s="12" t="s">
        <v>83</v>
      </c>
      <c r="AW105" s="12" t="s">
        <v>33</v>
      </c>
      <c r="AX105" s="12" t="s">
        <v>72</v>
      </c>
      <c r="AY105" s="236" t="s">
        <v>125</v>
      </c>
    </row>
    <row r="106" s="11" customFormat="1">
      <c r="B106" s="215"/>
      <c r="C106" s="216"/>
      <c r="D106" s="217" t="s">
        <v>134</v>
      </c>
      <c r="E106" s="218" t="s">
        <v>19</v>
      </c>
      <c r="F106" s="219" t="s">
        <v>143</v>
      </c>
      <c r="G106" s="216"/>
      <c r="H106" s="218" t="s">
        <v>19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134</v>
      </c>
      <c r="AU106" s="225" t="s">
        <v>83</v>
      </c>
      <c r="AV106" s="11" t="s">
        <v>80</v>
      </c>
      <c r="AW106" s="11" t="s">
        <v>33</v>
      </c>
      <c r="AX106" s="11" t="s">
        <v>72</v>
      </c>
      <c r="AY106" s="225" t="s">
        <v>125</v>
      </c>
    </row>
    <row r="107" s="11" customFormat="1">
      <c r="B107" s="215"/>
      <c r="C107" s="216"/>
      <c r="D107" s="217" t="s">
        <v>134</v>
      </c>
      <c r="E107" s="218" t="s">
        <v>19</v>
      </c>
      <c r="F107" s="219" t="s">
        <v>136</v>
      </c>
      <c r="G107" s="216"/>
      <c r="H107" s="218" t="s">
        <v>19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134</v>
      </c>
      <c r="AU107" s="225" t="s">
        <v>83</v>
      </c>
      <c r="AV107" s="11" t="s">
        <v>80</v>
      </c>
      <c r="AW107" s="11" t="s">
        <v>33</v>
      </c>
      <c r="AX107" s="11" t="s">
        <v>72</v>
      </c>
      <c r="AY107" s="225" t="s">
        <v>125</v>
      </c>
    </row>
    <row r="108" s="11" customFormat="1">
      <c r="B108" s="215"/>
      <c r="C108" s="216"/>
      <c r="D108" s="217" t="s">
        <v>134</v>
      </c>
      <c r="E108" s="218" t="s">
        <v>19</v>
      </c>
      <c r="F108" s="219" t="s">
        <v>144</v>
      </c>
      <c r="G108" s="216"/>
      <c r="H108" s="218" t="s">
        <v>19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134</v>
      </c>
      <c r="AU108" s="225" t="s">
        <v>83</v>
      </c>
      <c r="AV108" s="11" t="s">
        <v>80</v>
      </c>
      <c r="AW108" s="11" t="s">
        <v>33</v>
      </c>
      <c r="AX108" s="11" t="s">
        <v>72</v>
      </c>
      <c r="AY108" s="225" t="s">
        <v>125</v>
      </c>
    </row>
    <row r="109" s="12" customFormat="1">
      <c r="B109" s="226"/>
      <c r="C109" s="227"/>
      <c r="D109" s="217" t="s">
        <v>134</v>
      </c>
      <c r="E109" s="228" t="s">
        <v>19</v>
      </c>
      <c r="F109" s="229" t="s">
        <v>145</v>
      </c>
      <c r="G109" s="227"/>
      <c r="H109" s="230">
        <v>27.5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134</v>
      </c>
      <c r="AU109" s="236" t="s">
        <v>83</v>
      </c>
      <c r="AV109" s="12" t="s">
        <v>83</v>
      </c>
      <c r="AW109" s="12" t="s">
        <v>33</v>
      </c>
      <c r="AX109" s="12" t="s">
        <v>72</v>
      </c>
      <c r="AY109" s="236" t="s">
        <v>125</v>
      </c>
    </row>
    <row r="110" s="12" customFormat="1">
      <c r="B110" s="226"/>
      <c r="C110" s="227"/>
      <c r="D110" s="217" t="s">
        <v>134</v>
      </c>
      <c r="E110" s="228" t="s">
        <v>19</v>
      </c>
      <c r="F110" s="229" t="s">
        <v>146</v>
      </c>
      <c r="G110" s="227"/>
      <c r="H110" s="230">
        <v>0.25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134</v>
      </c>
      <c r="AU110" s="236" t="s">
        <v>83</v>
      </c>
      <c r="AV110" s="12" t="s">
        <v>83</v>
      </c>
      <c r="AW110" s="12" t="s">
        <v>33</v>
      </c>
      <c r="AX110" s="12" t="s">
        <v>72</v>
      </c>
      <c r="AY110" s="236" t="s">
        <v>125</v>
      </c>
    </row>
    <row r="111" s="13" customFormat="1">
      <c r="B111" s="237"/>
      <c r="C111" s="238"/>
      <c r="D111" s="217" t="s">
        <v>134</v>
      </c>
      <c r="E111" s="239" t="s">
        <v>19</v>
      </c>
      <c r="F111" s="240" t="s">
        <v>147</v>
      </c>
      <c r="G111" s="238"/>
      <c r="H111" s="241">
        <v>421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134</v>
      </c>
      <c r="AU111" s="247" t="s">
        <v>83</v>
      </c>
      <c r="AV111" s="13" t="s">
        <v>132</v>
      </c>
      <c r="AW111" s="13" t="s">
        <v>33</v>
      </c>
      <c r="AX111" s="13" t="s">
        <v>80</v>
      </c>
      <c r="AY111" s="247" t="s">
        <v>125</v>
      </c>
    </row>
    <row r="112" s="1" customFormat="1" ht="16.5" customHeight="1">
      <c r="B112" s="37"/>
      <c r="C112" s="248" t="s">
        <v>83</v>
      </c>
      <c r="D112" s="248" t="s">
        <v>148</v>
      </c>
      <c r="E112" s="249" t="s">
        <v>149</v>
      </c>
      <c r="F112" s="250" t="s">
        <v>150</v>
      </c>
      <c r="G112" s="251" t="s">
        <v>151</v>
      </c>
      <c r="H112" s="252">
        <v>788</v>
      </c>
      <c r="I112" s="253"/>
      <c r="J112" s="254">
        <f>ROUND(I112*H112,2)</f>
        <v>0</v>
      </c>
      <c r="K112" s="250" t="s">
        <v>19</v>
      </c>
      <c r="L112" s="255"/>
      <c r="M112" s="256" t="s">
        <v>19</v>
      </c>
      <c r="N112" s="257" t="s">
        <v>43</v>
      </c>
      <c r="O112" s="7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6" t="s">
        <v>152</v>
      </c>
      <c r="AT112" s="16" t="s">
        <v>148</v>
      </c>
      <c r="AU112" s="16" t="s">
        <v>83</v>
      </c>
      <c r="AY112" s="16" t="s">
        <v>125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6" t="s">
        <v>80</v>
      </c>
      <c r="BK112" s="214">
        <f>ROUND(I112*H112,2)</f>
        <v>0</v>
      </c>
      <c r="BL112" s="16" t="s">
        <v>132</v>
      </c>
      <c r="BM112" s="16" t="s">
        <v>153</v>
      </c>
    </row>
    <row r="113" s="11" customFormat="1">
      <c r="B113" s="215"/>
      <c r="C113" s="216"/>
      <c r="D113" s="217" t="s">
        <v>134</v>
      </c>
      <c r="E113" s="218" t="s">
        <v>19</v>
      </c>
      <c r="F113" s="219" t="s">
        <v>154</v>
      </c>
      <c r="G113" s="216"/>
      <c r="H113" s="218" t="s">
        <v>19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134</v>
      </c>
      <c r="AU113" s="225" t="s">
        <v>83</v>
      </c>
      <c r="AV113" s="11" t="s">
        <v>80</v>
      </c>
      <c r="AW113" s="11" t="s">
        <v>33</v>
      </c>
      <c r="AX113" s="11" t="s">
        <v>72</v>
      </c>
      <c r="AY113" s="225" t="s">
        <v>125</v>
      </c>
    </row>
    <row r="114" s="12" customFormat="1">
      <c r="B114" s="226"/>
      <c r="C114" s="227"/>
      <c r="D114" s="217" t="s">
        <v>134</v>
      </c>
      <c r="E114" s="228" t="s">
        <v>19</v>
      </c>
      <c r="F114" s="229" t="s">
        <v>155</v>
      </c>
      <c r="G114" s="227"/>
      <c r="H114" s="230">
        <v>788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134</v>
      </c>
      <c r="AU114" s="236" t="s">
        <v>83</v>
      </c>
      <c r="AV114" s="12" t="s">
        <v>83</v>
      </c>
      <c r="AW114" s="12" t="s">
        <v>33</v>
      </c>
      <c r="AX114" s="12" t="s">
        <v>80</v>
      </c>
      <c r="AY114" s="236" t="s">
        <v>125</v>
      </c>
    </row>
    <row r="115" s="1" customFormat="1" ht="22.5" customHeight="1">
      <c r="B115" s="37"/>
      <c r="C115" s="203" t="s">
        <v>156</v>
      </c>
      <c r="D115" s="203" t="s">
        <v>127</v>
      </c>
      <c r="E115" s="204" t="s">
        <v>157</v>
      </c>
      <c r="F115" s="205" t="s">
        <v>158</v>
      </c>
      <c r="G115" s="206" t="s">
        <v>130</v>
      </c>
      <c r="H115" s="207">
        <v>842</v>
      </c>
      <c r="I115" s="208"/>
      <c r="J115" s="209">
        <f>ROUND(I115*H115,2)</f>
        <v>0</v>
      </c>
      <c r="K115" s="205" t="s">
        <v>131</v>
      </c>
      <c r="L115" s="42"/>
      <c r="M115" s="210" t="s">
        <v>19</v>
      </c>
      <c r="N115" s="211" t="s">
        <v>43</v>
      </c>
      <c r="O115" s="7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6" t="s">
        <v>132</v>
      </c>
      <c r="AT115" s="16" t="s">
        <v>127</v>
      </c>
      <c r="AU115" s="16" t="s">
        <v>83</v>
      </c>
      <c r="AY115" s="16" t="s">
        <v>125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6" t="s">
        <v>80</v>
      </c>
      <c r="BK115" s="214">
        <f>ROUND(I115*H115,2)</f>
        <v>0</v>
      </c>
      <c r="BL115" s="16" t="s">
        <v>132</v>
      </c>
      <c r="BM115" s="16" t="s">
        <v>159</v>
      </c>
    </row>
    <row r="116" s="11" customFormat="1">
      <c r="B116" s="215"/>
      <c r="C116" s="216"/>
      <c r="D116" s="217" t="s">
        <v>134</v>
      </c>
      <c r="E116" s="218" t="s">
        <v>19</v>
      </c>
      <c r="F116" s="219" t="s">
        <v>160</v>
      </c>
      <c r="G116" s="216"/>
      <c r="H116" s="218" t="s">
        <v>19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134</v>
      </c>
      <c r="AU116" s="225" t="s">
        <v>83</v>
      </c>
      <c r="AV116" s="11" t="s">
        <v>80</v>
      </c>
      <c r="AW116" s="11" t="s">
        <v>33</v>
      </c>
      <c r="AX116" s="11" t="s">
        <v>72</v>
      </c>
      <c r="AY116" s="225" t="s">
        <v>125</v>
      </c>
    </row>
    <row r="117" s="12" customFormat="1">
      <c r="B117" s="226"/>
      <c r="C117" s="227"/>
      <c r="D117" s="217" t="s">
        <v>134</v>
      </c>
      <c r="E117" s="228" t="s">
        <v>19</v>
      </c>
      <c r="F117" s="229" t="s">
        <v>161</v>
      </c>
      <c r="G117" s="227"/>
      <c r="H117" s="230">
        <v>421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134</v>
      </c>
      <c r="AU117" s="236" t="s">
        <v>83</v>
      </c>
      <c r="AV117" s="12" t="s">
        <v>83</v>
      </c>
      <c r="AW117" s="12" t="s">
        <v>33</v>
      </c>
      <c r="AX117" s="12" t="s">
        <v>72</v>
      </c>
      <c r="AY117" s="236" t="s">
        <v>125</v>
      </c>
    </row>
    <row r="118" s="11" customFormat="1">
      <c r="B118" s="215"/>
      <c r="C118" s="216"/>
      <c r="D118" s="217" t="s">
        <v>134</v>
      </c>
      <c r="E118" s="218" t="s">
        <v>19</v>
      </c>
      <c r="F118" s="219" t="s">
        <v>162</v>
      </c>
      <c r="G118" s="216"/>
      <c r="H118" s="218" t="s">
        <v>19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134</v>
      </c>
      <c r="AU118" s="225" t="s">
        <v>83</v>
      </c>
      <c r="AV118" s="11" t="s">
        <v>80</v>
      </c>
      <c r="AW118" s="11" t="s">
        <v>33</v>
      </c>
      <c r="AX118" s="11" t="s">
        <v>72</v>
      </c>
      <c r="AY118" s="225" t="s">
        <v>125</v>
      </c>
    </row>
    <row r="119" s="12" customFormat="1">
      <c r="B119" s="226"/>
      <c r="C119" s="227"/>
      <c r="D119" s="217" t="s">
        <v>134</v>
      </c>
      <c r="E119" s="228" t="s">
        <v>19</v>
      </c>
      <c r="F119" s="229" t="s">
        <v>161</v>
      </c>
      <c r="G119" s="227"/>
      <c r="H119" s="230">
        <v>421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134</v>
      </c>
      <c r="AU119" s="236" t="s">
        <v>83</v>
      </c>
      <c r="AV119" s="12" t="s">
        <v>83</v>
      </c>
      <c r="AW119" s="12" t="s">
        <v>33</v>
      </c>
      <c r="AX119" s="12" t="s">
        <v>72</v>
      </c>
      <c r="AY119" s="236" t="s">
        <v>125</v>
      </c>
    </row>
    <row r="120" s="13" customFormat="1">
      <c r="B120" s="237"/>
      <c r="C120" s="238"/>
      <c r="D120" s="217" t="s">
        <v>134</v>
      </c>
      <c r="E120" s="239" t="s">
        <v>19</v>
      </c>
      <c r="F120" s="240" t="s">
        <v>147</v>
      </c>
      <c r="G120" s="238"/>
      <c r="H120" s="241">
        <v>842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134</v>
      </c>
      <c r="AU120" s="247" t="s">
        <v>83</v>
      </c>
      <c r="AV120" s="13" t="s">
        <v>132</v>
      </c>
      <c r="AW120" s="13" t="s">
        <v>33</v>
      </c>
      <c r="AX120" s="13" t="s">
        <v>80</v>
      </c>
      <c r="AY120" s="247" t="s">
        <v>125</v>
      </c>
    </row>
    <row r="121" s="1" customFormat="1" ht="22.5" customHeight="1">
      <c r="B121" s="37"/>
      <c r="C121" s="203" t="s">
        <v>132</v>
      </c>
      <c r="D121" s="203" t="s">
        <v>127</v>
      </c>
      <c r="E121" s="204" t="s">
        <v>163</v>
      </c>
      <c r="F121" s="205" t="s">
        <v>164</v>
      </c>
      <c r="G121" s="206" t="s">
        <v>130</v>
      </c>
      <c r="H121" s="207">
        <v>3368</v>
      </c>
      <c r="I121" s="208"/>
      <c r="J121" s="209">
        <f>ROUND(I121*H121,2)</f>
        <v>0</v>
      </c>
      <c r="K121" s="205" t="s">
        <v>131</v>
      </c>
      <c r="L121" s="42"/>
      <c r="M121" s="210" t="s">
        <v>19</v>
      </c>
      <c r="N121" s="211" t="s">
        <v>43</v>
      </c>
      <c r="O121" s="78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6" t="s">
        <v>132</v>
      </c>
      <c r="AT121" s="16" t="s">
        <v>127</v>
      </c>
      <c r="AU121" s="16" t="s">
        <v>83</v>
      </c>
      <c r="AY121" s="16" t="s">
        <v>125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6" t="s">
        <v>80</v>
      </c>
      <c r="BK121" s="214">
        <f>ROUND(I121*H121,2)</f>
        <v>0</v>
      </c>
      <c r="BL121" s="16" t="s">
        <v>132</v>
      </c>
      <c r="BM121" s="16" t="s">
        <v>165</v>
      </c>
    </row>
    <row r="122" s="11" customFormat="1">
      <c r="B122" s="215"/>
      <c r="C122" s="216"/>
      <c r="D122" s="217" t="s">
        <v>134</v>
      </c>
      <c r="E122" s="218" t="s">
        <v>19</v>
      </c>
      <c r="F122" s="219" t="s">
        <v>166</v>
      </c>
      <c r="G122" s="216"/>
      <c r="H122" s="218" t="s">
        <v>19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134</v>
      </c>
      <c r="AU122" s="225" t="s">
        <v>83</v>
      </c>
      <c r="AV122" s="11" t="s">
        <v>80</v>
      </c>
      <c r="AW122" s="11" t="s">
        <v>33</v>
      </c>
      <c r="AX122" s="11" t="s">
        <v>72</v>
      </c>
      <c r="AY122" s="225" t="s">
        <v>125</v>
      </c>
    </row>
    <row r="123" s="11" customFormat="1">
      <c r="B123" s="215"/>
      <c r="C123" s="216"/>
      <c r="D123" s="217" t="s">
        <v>134</v>
      </c>
      <c r="E123" s="218" t="s">
        <v>19</v>
      </c>
      <c r="F123" s="219" t="s">
        <v>167</v>
      </c>
      <c r="G123" s="216"/>
      <c r="H123" s="218" t="s">
        <v>19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134</v>
      </c>
      <c r="AU123" s="225" t="s">
        <v>83</v>
      </c>
      <c r="AV123" s="11" t="s">
        <v>80</v>
      </c>
      <c r="AW123" s="11" t="s">
        <v>33</v>
      </c>
      <c r="AX123" s="11" t="s">
        <v>72</v>
      </c>
      <c r="AY123" s="225" t="s">
        <v>125</v>
      </c>
    </row>
    <row r="124" s="12" customFormat="1">
      <c r="B124" s="226"/>
      <c r="C124" s="227"/>
      <c r="D124" s="217" t="s">
        <v>134</v>
      </c>
      <c r="E124" s="228" t="s">
        <v>19</v>
      </c>
      <c r="F124" s="229" t="s">
        <v>168</v>
      </c>
      <c r="G124" s="227"/>
      <c r="H124" s="230">
        <v>3368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134</v>
      </c>
      <c r="AU124" s="236" t="s">
        <v>83</v>
      </c>
      <c r="AV124" s="12" t="s">
        <v>83</v>
      </c>
      <c r="AW124" s="12" t="s">
        <v>33</v>
      </c>
      <c r="AX124" s="12" t="s">
        <v>80</v>
      </c>
      <c r="AY124" s="236" t="s">
        <v>125</v>
      </c>
    </row>
    <row r="125" s="1" customFormat="1" ht="16.5" customHeight="1">
      <c r="B125" s="37"/>
      <c r="C125" s="203" t="s">
        <v>169</v>
      </c>
      <c r="D125" s="203" t="s">
        <v>127</v>
      </c>
      <c r="E125" s="204" t="s">
        <v>170</v>
      </c>
      <c r="F125" s="205" t="s">
        <v>171</v>
      </c>
      <c r="G125" s="206" t="s">
        <v>130</v>
      </c>
      <c r="H125" s="207">
        <v>421</v>
      </c>
      <c r="I125" s="208"/>
      <c r="J125" s="209">
        <f>ROUND(I125*H125,2)</f>
        <v>0</v>
      </c>
      <c r="K125" s="205" t="s">
        <v>131</v>
      </c>
      <c r="L125" s="42"/>
      <c r="M125" s="210" t="s">
        <v>19</v>
      </c>
      <c r="N125" s="211" t="s">
        <v>43</v>
      </c>
      <c r="O125" s="78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16" t="s">
        <v>132</v>
      </c>
      <c r="AT125" s="16" t="s">
        <v>127</v>
      </c>
      <c r="AU125" s="16" t="s">
        <v>83</v>
      </c>
      <c r="AY125" s="16" t="s">
        <v>125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6" t="s">
        <v>80</v>
      </c>
      <c r="BK125" s="214">
        <f>ROUND(I125*H125,2)</f>
        <v>0</v>
      </c>
      <c r="BL125" s="16" t="s">
        <v>132</v>
      </c>
      <c r="BM125" s="16" t="s">
        <v>172</v>
      </c>
    </row>
    <row r="126" s="11" customFormat="1">
      <c r="B126" s="215"/>
      <c r="C126" s="216"/>
      <c r="D126" s="217" t="s">
        <v>134</v>
      </c>
      <c r="E126" s="218" t="s">
        <v>19</v>
      </c>
      <c r="F126" s="219" t="s">
        <v>162</v>
      </c>
      <c r="G126" s="216"/>
      <c r="H126" s="218" t="s">
        <v>19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134</v>
      </c>
      <c r="AU126" s="225" t="s">
        <v>83</v>
      </c>
      <c r="AV126" s="11" t="s">
        <v>80</v>
      </c>
      <c r="AW126" s="11" t="s">
        <v>33</v>
      </c>
      <c r="AX126" s="11" t="s">
        <v>72</v>
      </c>
      <c r="AY126" s="225" t="s">
        <v>125</v>
      </c>
    </row>
    <row r="127" s="12" customFormat="1">
      <c r="B127" s="226"/>
      <c r="C127" s="227"/>
      <c r="D127" s="217" t="s">
        <v>134</v>
      </c>
      <c r="E127" s="228" t="s">
        <v>19</v>
      </c>
      <c r="F127" s="229" t="s">
        <v>161</v>
      </c>
      <c r="G127" s="227"/>
      <c r="H127" s="230">
        <v>421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134</v>
      </c>
      <c r="AU127" s="236" t="s">
        <v>83</v>
      </c>
      <c r="AV127" s="12" t="s">
        <v>83</v>
      </c>
      <c r="AW127" s="12" t="s">
        <v>33</v>
      </c>
      <c r="AX127" s="12" t="s">
        <v>80</v>
      </c>
      <c r="AY127" s="236" t="s">
        <v>125</v>
      </c>
    </row>
    <row r="128" s="1" customFormat="1" ht="16.5" customHeight="1">
      <c r="B128" s="37"/>
      <c r="C128" s="203" t="s">
        <v>173</v>
      </c>
      <c r="D128" s="203" t="s">
        <v>127</v>
      </c>
      <c r="E128" s="204" t="s">
        <v>174</v>
      </c>
      <c r="F128" s="205" t="s">
        <v>175</v>
      </c>
      <c r="G128" s="206" t="s">
        <v>130</v>
      </c>
      <c r="H128" s="207">
        <v>421</v>
      </c>
      <c r="I128" s="208"/>
      <c r="J128" s="209">
        <f>ROUND(I128*H128,2)</f>
        <v>0</v>
      </c>
      <c r="K128" s="205" t="s">
        <v>131</v>
      </c>
      <c r="L128" s="42"/>
      <c r="M128" s="210" t="s">
        <v>19</v>
      </c>
      <c r="N128" s="211" t="s">
        <v>43</v>
      </c>
      <c r="O128" s="78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16" t="s">
        <v>132</v>
      </c>
      <c r="AT128" s="16" t="s">
        <v>127</v>
      </c>
      <c r="AU128" s="16" t="s">
        <v>83</v>
      </c>
      <c r="AY128" s="16" t="s">
        <v>125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6" t="s">
        <v>80</v>
      </c>
      <c r="BK128" s="214">
        <f>ROUND(I128*H128,2)</f>
        <v>0</v>
      </c>
      <c r="BL128" s="16" t="s">
        <v>132</v>
      </c>
      <c r="BM128" s="16" t="s">
        <v>176</v>
      </c>
    </row>
    <row r="129" s="11" customFormat="1">
      <c r="B129" s="215"/>
      <c r="C129" s="216"/>
      <c r="D129" s="217" t="s">
        <v>134</v>
      </c>
      <c r="E129" s="218" t="s">
        <v>19</v>
      </c>
      <c r="F129" s="219" t="s">
        <v>162</v>
      </c>
      <c r="G129" s="216"/>
      <c r="H129" s="218" t="s">
        <v>19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134</v>
      </c>
      <c r="AU129" s="225" t="s">
        <v>83</v>
      </c>
      <c r="AV129" s="11" t="s">
        <v>80</v>
      </c>
      <c r="AW129" s="11" t="s">
        <v>33</v>
      </c>
      <c r="AX129" s="11" t="s">
        <v>72</v>
      </c>
      <c r="AY129" s="225" t="s">
        <v>125</v>
      </c>
    </row>
    <row r="130" s="12" customFormat="1">
      <c r="B130" s="226"/>
      <c r="C130" s="227"/>
      <c r="D130" s="217" t="s">
        <v>134</v>
      </c>
      <c r="E130" s="228" t="s">
        <v>19</v>
      </c>
      <c r="F130" s="229" t="s">
        <v>161</v>
      </c>
      <c r="G130" s="227"/>
      <c r="H130" s="230">
        <v>421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134</v>
      </c>
      <c r="AU130" s="236" t="s">
        <v>83</v>
      </c>
      <c r="AV130" s="12" t="s">
        <v>83</v>
      </c>
      <c r="AW130" s="12" t="s">
        <v>33</v>
      </c>
      <c r="AX130" s="12" t="s">
        <v>80</v>
      </c>
      <c r="AY130" s="236" t="s">
        <v>125</v>
      </c>
    </row>
    <row r="131" s="1" customFormat="1" ht="22.5" customHeight="1">
      <c r="B131" s="37"/>
      <c r="C131" s="203" t="s">
        <v>177</v>
      </c>
      <c r="D131" s="203" t="s">
        <v>127</v>
      </c>
      <c r="E131" s="204" t="s">
        <v>178</v>
      </c>
      <c r="F131" s="205" t="s">
        <v>179</v>
      </c>
      <c r="G131" s="206" t="s">
        <v>151</v>
      </c>
      <c r="H131" s="207">
        <v>716</v>
      </c>
      <c r="I131" s="208"/>
      <c r="J131" s="209">
        <f>ROUND(I131*H131,2)</f>
        <v>0</v>
      </c>
      <c r="K131" s="205" t="s">
        <v>19</v>
      </c>
      <c r="L131" s="42"/>
      <c r="M131" s="210" t="s">
        <v>19</v>
      </c>
      <c r="N131" s="211" t="s">
        <v>43</v>
      </c>
      <c r="O131" s="78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6" t="s">
        <v>132</v>
      </c>
      <c r="AT131" s="16" t="s">
        <v>127</v>
      </c>
      <c r="AU131" s="16" t="s">
        <v>83</v>
      </c>
      <c r="AY131" s="16" t="s">
        <v>125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80</v>
      </c>
      <c r="BK131" s="214">
        <f>ROUND(I131*H131,2)</f>
        <v>0</v>
      </c>
      <c r="BL131" s="16" t="s">
        <v>132</v>
      </c>
      <c r="BM131" s="16" t="s">
        <v>180</v>
      </c>
    </row>
    <row r="132" s="11" customFormat="1">
      <c r="B132" s="215"/>
      <c r="C132" s="216"/>
      <c r="D132" s="217" t="s">
        <v>134</v>
      </c>
      <c r="E132" s="218" t="s">
        <v>19</v>
      </c>
      <c r="F132" s="219" t="s">
        <v>181</v>
      </c>
      <c r="G132" s="216"/>
      <c r="H132" s="218" t="s">
        <v>19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134</v>
      </c>
      <c r="AU132" s="225" t="s">
        <v>83</v>
      </c>
      <c r="AV132" s="11" t="s">
        <v>80</v>
      </c>
      <c r="AW132" s="11" t="s">
        <v>33</v>
      </c>
      <c r="AX132" s="11" t="s">
        <v>72</v>
      </c>
      <c r="AY132" s="225" t="s">
        <v>125</v>
      </c>
    </row>
    <row r="133" s="12" customFormat="1">
      <c r="B133" s="226"/>
      <c r="C133" s="227"/>
      <c r="D133" s="217" t="s">
        <v>134</v>
      </c>
      <c r="E133" s="228" t="s">
        <v>19</v>
      </c>
      <c r="F133" s="229" t="s">
        <v>182</v>
      </c>
      <c r="G133" s="227"/>
      <c r="H133" s="230">
        <v>716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134</v>
      </c>
      <c r="AU133" s="236" t="s">
        <v>83</v>
      </c>
      <c r="AV133" s="12" t="s">
        <v>83</v>
      </c>
      <c r="AW133" s="12" t="s">
        <v>33</v>
      </c>
      <c r="AX133" s="12" t="s">
        <v>80</v>
      </c>
      <c r="AY133" s="236" t="s">
        <v>125</v>
      </c>
    </row>
    <row r="134" s="1" customFormat="1" ht="22.5" customHeight="1">
      <c r="B134" s="37"/>
      <c r="C134" s="203" t="s">
        <v>152</v>
      </c>
      <c r="D134" s="203" t="s">
        <v>127</v>
      </c>
      <c r="E134" s="204" t="s">
        <v>183</v>
      </c>
      <c r="F134" s="205" t="s">
        <v>184</v>
      </c>
      <c r="G134" s="206" t="s">
        <v>130</v>
      </c>
      <c r="H134" s="207">
        <v>1848</v>
      </c>
      <c r="I134" s="208"/>
      <c r="J134" s="209">
        <f>ROUND(I134*H134,2)</f>
        <v>0</v>
      </c>
      <c r="K134" s="205" t="s">
        <v>131</v>
      </c>
      <c r="L134" s="42"/>
      <c r="M134" s="210" t="s">
        <v>19</v>
      </c>
      <c r="N134" s="211" t="s">
        <v>43</v>
      </c>
      <c r="O134" s="78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16" t="s">
        <v>132</v>
      </c>
      <c r="AT134" s="16" t="s">
        <v>127</v>
      </c>
      <c r="AU134" s="16" t="s">
        <v>83</v>
      </c>
      <c r="AY134" s="16" t="s">
        <v>125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6" t="s">
        <v>80</v>
      </c>
      <c r="BK134" s="214">
        <f>ROUND(I134*H134,2)</f>
        <v>0</v>
      </c>
      <c r="BL134" s="16" t="s">
        <v>132</v>
      </c>
      <c r="BM134" s="16" t="s">
        <v>185</v>
      </c>
    </row>
    <row r="135" s="11" customFormat="1">
      <c r="B135" s="215"/>
      <c r="C135" s="216"/>
      <c r="D135" s="217" t="s">
        <v>134</v>
      </c>
      <c r="E135" s="218" t="s">
        <v>19</v>
      </c>
      <c r="F135" s="219" t="s">
        <v>186</v>
      </c>
      <c r="G135" s="216"/>
      <c r="H135" s="218" t="s">
        <v>19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134</v>
      </c>
      <c r="AU135" s="225" t="s">
        <v>83</v>
      </c>
      <c r="AV135" s="11" t="s">
        <v>80</v>
      </c>
      <c r="AW135" s="11" t="s">
        <v>33</v>
      </c>
      <c r="AX135" s="11" t="s">
        <v>72</v>
      </c>
      <c r="AY135" s="225" t="s">
        <v>125</v>
      </c>
    </row>
    <row r="136" s="11" customFormat="1">
      <c r="B136" s="215"/>
      <c r="C136" s="216"/>
      <c r="D136" s="217" t="s">
        <v>134</v>
      </c>
      <c r="E136" s="218" t="s">
        <v>19</v>
      </c>
      <c r="F136" s="219" t="s">
        <v>187</v>
      </c>
      <c r="G136" s="216"/>
      <c r="H136" s="218" t="s">
        <v>19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134</v>
      </c>
      <c r="AU136" s="225" t="s">
        <v>83</v>
      </c>
      <c r="AV136" s="11" t="s">
        <v>80</v>
      </c>
      <c r="AW136" s="11" t="s">
        <v>33</v>
      </c>
      <c r="AX136" s="11" t="s">
        <v>72</v>
      </c>
      <c r="AY136" s="225" t="s">
        <v>125</v>
      </c>
    </row>
    <row r="137" s="12" customFormat="1">
      <c r="B137" s="226"/>
      <c r="C137" s="227"/>
      <c r="D137" s="217" t="s">
        <v>134</v>
      </c>
      <c r="E137" s="228" t="s">
        <v>19</v>
      </c>
      <c r="F137" s="229" t="s">
        <v>188</v>
      </c>
      <c r="G137" s="227"/>
      <c r="H137" s="230">
        <v>1848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134</v>
      </c>
      <c r="AU137" s="236" t="s">
        <v>83</v>
      </c>
      <c r="AV137" s="12" t="s">
        <v>83</v>
      </c>
      <c r="AW137" s="12" t="s">
        <v>33</v>
      </c>
      <c r="AX137" s="12" t="s">
        <v>80</v>
      </c>
      <c r="AY137" s="236" t="s">
        <v>125</v>
      </c>
    </row>
    <row r="138" s="11" customFormat="1">
      <c r="B138" s="215"/>
      <c r="C138" s="216"/>
      <c r="D138" s="217" t="s">
        <v>134</v>
      </c>
      <c r="E138" s="218" t="s">
        <v>19</v>
      </c>
      <c r="F138" s="219" t="s">
        <v>189</v>
      </c>
      <c r="G138" s="216"/>
      <c r="H138" s="218" t="s">
        <v>19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134</v>
      </c>
      <c r="AU138" s="225" t="s">
        <v>83</v>
      </c>
      <c r="AV138" s="11" t="s">
        <v>80</v>
      </c>
      <c r="AW138" s="11" t="s">
        <v>33</v>
      </c>
      <c r="AX138" s="11" t="s">
        <v>72</v>
      </c>
      <c r="AY138" s="225" t="s">
        <v>125</v>
      </c>
    </row>
    <row r="139" s="1" customFormat="1" ht="22.5" customHeight="1">
      <c r="B139" s="37"/>
      <c r="C139" s="203" t="s">
        <v>190</v>
      </c>
      <c r="D139" s="203" t="s">
        <v>127</v>
      </c>
      <c r="E139" s="204" t="s">
        <v>191</v>
      </c>
      <c r="F139" s="205" t="s">
        <v>192</v>
      </c>
      <c r="G139" s="206" t="s">
        <v>193</v>
      </c>
      <c r="H139" s="207">
        <v>2140</v>
      </c>
      <c r="I139" s="208"/>
      <c r="J139" s="209">
        <f>ROUND(I139*H139,2)</f>
        <v>0</v>
      </c>
      <c r="K139" s="205" t="s">
        <v>131</v>
      </c>
      <c r="L139" s="42"/>
      <c r="M139" s="210" t="s">
        <v>19</v>
      </c>
      <c r="N139" s="211" t="s">
        <v>43</v>
      </c>
      <c r="O139" s="78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16" t="s">
        <v>132</v>
      </c>
      <c r="AT139" s="16" t="s">
        <v>127</v>
      </c>
      <c r="AU139" s="16" t="s">
        <v>83</v>
      </c>
      <c r="AY139" s="16" t="s">
        <v>125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80</v>
      </c>
      <c r="BK139" s="214">
        <f>ROUND(I139*H139,2)</f>
        <v>0</v>
      </c>
      <c r="BL139" s="16" t="s">
        <v>132</v>
      </c>
      <c r="BM139" s="16" t="s">
        <v>194</v>
      </c>
    </row>
    <row r="140" s="11" customFormat="1">
      <c r="B140" s="215"/>
      <c r="C140" s="216"/>
      <c r="D140" s="217" t="s">
        <v>134</v>
      </c>
      <c r="E140" s="218" t="s">
        <v>19</v>
      </c>
      <c r="F140" s="219" t="s">
        <v>195</v>
      </c>
      <c r="G140" s="216"/>
      <c r="H140" s="218" t="s">
        <v>19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134</v>
      </c>
      <c r="AU140" s="225" t="s">
        <v>83</v>
      </c>
      <c r="AV140" s="11" t="s">
        <v>80</v>
      </c>
      <c r="AW140" s="11" t="s">
        <v>33</v>
      </c>
      <c r="AX140" s="11" t="s">
        <v>72</v>
      </c>
      <c r="AY140" s="225" t="s">
        <v>125</v>
      </c>
    </row>
    <row r="141" s="12" customFormat="1">
      <c r="B141" s="226"/>
      <c r="C141" s="227"/>
      <c r="D141" s="217" t="s">
        <v>134</v>
      </c>
      <c r="E141" s="228" t="s">
        <v>19</v>
      </c>
      <c r="F141" s="229" t="s">
        <v>196</v>
      </c>
      <c r="G141" s="227"/>
      <c r="H141" s="230">
        <v>1840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134</v>
      </c>
      <c r="AU141" s="236" t="s">
        <v>83</v>
      </c>
      <c r="AV141" s="12" t="s">
        <v>83</v>
      </c>
      <c r="AW141" s="12" t="s">
        <v>33</v>
      </c>
      <c r="AX141" s="12" t="s">
        <v>72</v>
      </c>
      <c r="AY141" s="236" t="s">
        <v>125</v>
      </c>
    </row>
    <row r="142" s="11" customFormat="1">
      <c r="B142" s="215"/>
      <c r="C142" s="216"/>
      <c r="D142" s="217" t="s">
        <v>134</v>
      </c>
      <c r="E142" s="218" t="s">
        <v>19</v>
      </c>
      <c r="F142" s="219" t="s">
        <v>197</v>
      </c>
      <c r="G142" s="216"/>
      <c r="H142" s="218" t="s">
        <v>19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134</v>
      </c>
      <c r="AU142" s="225" t="s">
        <v>83</v>
      </c>
      <c r="AV142" s="11" t="s">
        <v>80</v>
      </c>
      <c r="AW142" s="11" t="s">
        <v>33</v>
      </c>
      <c r="AX142" s="11" t="s">
        <v>72</v>
      </c>
      <c r="AY142" s="225" t="s">
        <v>125</v>
      </c>
    </row>
    <row r="143" s="12" customFormat="1">
      <c r="B143" s="226"/>
      <c r="C143" s="227"/>
      <c r="D143" s="217" t="s">
        <v>134</v>
      </c>
      <c r="E143" s="228" t="s">
        <v>19</v>
      </c>
      <c r="F143" s="229" t="s">
        <v>198</v>
      </c>
      <c r="G143" s="227"/>
      <c r="H143" s="230">
        <v>300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134</v>
      </c>
      <c r="AU143" s="236" t="s">
        <v>83</v>
      </c>
      <c r="AV143" s="12" t="s">
        <v>83</v>
      </c>
      <c r="AW143" s="12" t="s">
        <v>33</v>
      </c>
      <c r="AX143" s="12" t="s">
        <v>72</v>
      </c>
      <c r="AY143" s="236" t="s">
        <v>125</v>
      </c>
    </row>
    <row r="144" s="13" customFormat="1">
      <c r="B144" s="237"/>
      <c r="C144" s="238"/>
      <c r="D144" s="217" t="s">
        <v>134</v>
      </c>
      <c r="E144" s="239" t="s">
        <v>19</v>
      </c>
      <c r="F144" s="240" t="s">
        <v>147</v>
      </c>
      <c r="G144" s="238"/>
      <c r="H144" s="241">
        <v>2140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134</v>
      </c>
      <c r="AU144" s="247" t="s">
        <v>83</v>
      </c>
      <c r="AV144" s="13" t="s">
        <v>132</v>
      </c>
      <c r="AW144" s="13" t="s">
        <v>33</v>
      </c>
      <c r="AX144" s="13" t="s">
        <v>80</v>
      </c>
      <c r="AY144" s="247" t="s">
        <v>125</v>
      </c>
    </row>
    <row r="145" s="1" customFormat="1" ht="16.5" customHeight="1">
      <c r="B145" s="37"/>
      <c r="C145" s="248" t="s">
        <v>199</v>
      </c>
      <c r="D145" s="248" t="s">
        <v>148</v>
      </c>
      <c r="E145" s="249" t="s">
        <v>200</v>
      </c>
      <c r="F145" s="250" t="s">
        <v>201</v>
      </c>
      <c r="G145" s="251" t="s">
        <v>151</v>
      </c>
      <c r="H145" s="252">
        <v>546</v>
      </c>
      <c r="I145" s="253"/>
      <c r="J145" s="254">
        <f>ROUND(I145*H145,2)</f>
        <v>0</v>
      </c>
      <c r="K145" s="250" t="s">
        <v>131</v>
      </c>
      <c r="L145" s="255"/>
      <c r="M145" s="256" t="s">
        <v>19</v>
      </c>
      <c r="N145" s="257" t="s">
        <v>43</v>
      </c>
      <c r="O145" s="78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16" t="s">
        <v>152</v>
      </c>
      <c r="AT145" s="16" t="s">
        <v>148</v>
      </c>
      <c r="AU145" s="16" t="s">
        <v>83</v>
      </c>
      <c r="AY145" s="16" t="s">
        <v>125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80</v>
      </c>
      <c r="BK145" s="214">
        <f>ROUND(I145*H145,2)</f>
        <v>0</v>
      </c>
      <c r="BL145" s="16" t="s">
        <v>132</v>
      </c>
      <c r="BM145" s="16" t="s">
        <v>202</v>
      </c>
    </row>
    <row r="146" s="11" customFormat="1">
      <c r="B146" s="215"/>
      <c r="C146" s="216"/>
      <c r="D146" s="217" t="s">
        <v>134</v>
      </c>
      <c r="E146" s="218" t="s">
        <v>19</v>
      </c>
      <c r="F146" s="219" t="s">
        <v>203</v>
      </c>
      <c r="G146" s="216"/>
      <c r="H146" s="218" t="s">
        <v>19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134</v>
      </c>
      <c r="AU146" s="225" t="s">
        <v>83</v>
      </c>
      <c r="AV146" s="11" t="s">
        <v>80</v>
      </c>
      <c r="AW146" s="11" t="s">
        <v>33</v>
      </c>
      <c r="AX146" s="11" t="s">
        <v>72</v>
      </c>
      <c r="AY146" s="225" t="s">
        <v>125</v>
      </c>
    </row>
    <row r="147" s="12" customFormat="1">
      <c r="B147" s="226"/>
      <c r="C147" s="227"/>
      <c r="D147" s="217" t="s">
        <v>134</v>
      </c>
      <c r="E147" s="228" t="s">
        <v>19</v>
      </c>
      <c r="F147" s="229" t="s">
        <v>204</v>
      </c>
      <c r="G147" s="227"/>
      <c r="H147" s="230">
        <v>546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134</v>
      </c>
      <c r="AU147" s="236" t="s">
        <v>83</v>
      </c>
      <c r="AV147" s="12" t="s">
        <v>83</v>
      </c>
      <c r="AW147" s="12" t="s">
        <v>33</v>
      </c>
      <c r="AX147" s="12" t="s">
        <v>80</v>
      </c>
      <c r="AY147" s="236" t="s">
        <v>125</v>
      </c>
    </row>
    <row r="148" s="1" customFormat="1" ht="22.5" customHeight="1">
      <c r="B148" s="37"/>
      <c r="C148" s="203" t="s">
        <v>205</v>
      </c>
      <c r="D148" s="203" t="s">
        <v>127</v>
      </c>
      <c r="E148" s="204" t="s">
        <v>206</v>
      </c>
      <c r="F148" s="205" t="s">
        <v>207</v>
      </c>
      <c r="G148" s="206" t="s">
        <v>193</v>
      </c>
      <c r="H148" s="207">
        <v>2140</v>
      </c>
      <c r="I148" s="208"/>
      <c r="J148" s="209">
        <f>ROUND(I148*H148,2)</f>
        <v>0</v>
      </c>
      <c r="K148" s="205" t="s">
        <v>131</v>
      </c>
      <c r="L148" s="42"/>
      <c r="M148" s="210" t="s">
        <v>19</v>
      </c>
      <c r="N148" s="211" t="s">
        <v>43</v>
      </c>
      <c r="O148" s="78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16" t="s">
        <v>132</v>
      </c>
      <c r="AT148" s="16" t="s">
        <v>127</v>
      </c>
      <c r="AU148" s="16" t="s">
        <v>83</v>
      </c>
      <c r="AY148" s="16" t="s">
        <v>125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80</v>
      </c>
      <c r="BK148" s="214">
        <f>ROUND(I148*H148,2)</f>
        <v>0</v>
      </c>
      <c r="BL148" s="16" t="s">
        <v>132</v>
      </c>
      <c r="BM148" s="16" t="s">
        <v>208</v>
      </c>
    </row>
    <row r="149" s="11" customFormat="1">
      <c r="B149" s="215"/>
      <c r="C149" s="216"/>
      <c r="D149" s="217" t="s">
        <v>134</v>
      </c>
      <c r="E149" s="218" t="s">
        <v>19</v>
      </c>
      <c r="F149" s="219" t="s">
        <v>209</v>
      </c>
      <c r="G149" s="216"/>
      <c r="H149" s="218" t="s">
        <v>19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134</v>
      </c>
      <c r="AU149" s="225" t="s">
        <v>83</v>
      </c>
      <c r="AV149" s="11" t="s">
        <v>80</v>
      </c>
      <c r="AW149" s="11" t="s">
        <v>33</v>
      </c>
      <c r="AX149" s="11" t="s">
        <v>72</v>
      </c>
      <c r="AY149" s="225" t="s">
        <v>125</v>
      </c>
    </row>
    <row r="150" s="12" customFormat="1">
      <c r="B150" s="226"/>
      <c r="C150" s="227"/>
      <c r="D150" s="217" t="s">
        <v>134</v>
      </c>
      <c r="E150" s="228" t="s">
        <v>19</v>
      </c>
      <c r="F150" s="229" t="s">
        <v>210</v>
      </c>
      <c r="G150" s="227"/>
      <c r="H150" s="230">
        <v>2140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134</v>
      </c>
      <c r="AU150" s="236" t="s">
        <v>83</v>
      </c>
      <c r="AV150" s="12" t="s">
        <v>83</v>
      </c>
      <c r="AW150" s="12" t="s">
        <v>33</v>
      </c>
      <c r="AX150" s="12" t="s">
        <v>80</v>
      </c>
      <c r="AY150" s="236" t="s">
        <v>125</v>
      </c>
    </row>
    <row r="151" s="1" customFormat="1" ht="16.5" customHeight="1">
      <c r="B151" s="37"/>
      <c r="C151" s="248" t="s">
        <v>211</v>
      </c>
      <c r="D151" s="248" t="s">
        <v>148</v>
      </c>
      <c r="E151" s="249" t="s">
        <v>212</v>
      </c>
      <c r="F151" s="250" t="s">
        <v>213</v>
      </c>
      <c r="G151" s="251" t="s">
        <v>214</v>
      </c>
      <c r="H151" s="252">
        <v>33.909999999999997</v>
      </c>
      <c r="I151" s="253"/>
      <c r="J151" s="254">
        <f>ROUND(I151*H151,2)</f>
        <v>0</v>
      </c>
      <c r="K151" s="250" t="s">
        <v>131</v>
      </c>
      <c r="L151" s="255"/>
      <c r="M151" s="256" t="s">
        <v>19</v>
      </c>
      <c r="N151" s="257" t="s">
        <v>43</v>
      </c>
      <c r="O151" s="78"/>
      <c r="P151" s="212">
        <f>O151*H151</f>
        <v>0</v>
      </c>
      <c r="Q151" s="212">
        <v>0.001</v>
      </c>
      <c r="R151" s="212">
        <f>Q151*H151</f>
        <v>0.033909999999999996</v>
      </c>
      <c r="S151" s="212">
        <v>0</v>
      </c>
      <c r="T151" s="213">
        <f>S151*H151</f>
        <v>0</v>
      </c>
      <c r="AR151" s="16" t="s">
        <v>152</v>
      </c>
      <c r="AT151" s="16" t="s">
        <v>148</v>
      </c>
      <c r="AU151" s="16" t="s">
        <v>83</v>
      </c>
      <c r="AY151" s="16" t="s">
        <v>125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80</v>
      </c>
      <c r="BK151" s="214">
        <f>ROUND(I151*H151,2)</f>
        <v>0</v>
      </c>
      <c r="BL151" s="16" t="s">
        <v>132</v>
      </c>
      <c r="BM151" s="16" t="s">
        <v>215</v>
      </c>
    </row>
    <row r="152" s="11" customFormat="1">
      <c r="B152" s="215"/>
      <c r="C152" s="216"/>
      <c r="D152" s="217" t="s">
        <v>134</v>
      </c>
      <c r="E152" s="218" t="s">
        <v>19</v>
      </c>
      <c r="F152" s="219" t="s">
        <v>216</v>
      </c>
      <c r="G152" s="216"/>
      <c r="H152" s="218" t="s">
        <v>19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134</v>
      </c>
      <c r="AU152" s="225" t="s">
        <v>83</v>
      </c>
      <c r="AV152" s="11" t="s">
        <v>80</v>
      </c>
      <c r="AW152" s="11" t="s">
        <v>33</v>
      </c>
      <c r="AX152" s="11" t="s">
        <v>72</v>
      </c>
      <c r="AY152" s="225" t="s">
        <v>125</v>
      </c>
    </row>
    <row r="153" s="11" customFormat="1">
      <c r="B153" s="215"/>
      <c r="C153" s="216"/>
      <c r="D153" s="217" t="s">
        <v>134</v>
      </c>
      <c r="E153" s="218" t="s">
        <v>19</v>
      </c>
      <c r="F153" s="219" t="s">
        <v>217</v>
      </c>
      <c r="G153" s="216"/>
      <c r="H153" s="218" t="s">
        <v>19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134</v>
      </c>
      <c r="AU153" s="225" t="s">
        <v>83</v>
      </c>
      <c r="AV153" s="11" t="s">
        <v>80</v>
      </c>
      <c r="AW153" s="11" t="s">
        <v>33</v>
      </c>
      <c r="AX153" s="11" t="s">
        <v>72</v>
      </c>
      <c r="AY153" s="225" t="s">
        <v>125</v>
      </c>
    </row>
    <row r="154" s="12" customFormat="1">
      <c r="B154" s="226"/>
      <c r="C154" s="227"/>
      <c r="D154" s="217" t="s">
        <v>134</v>
      </c>
      <c r="E154" s="228" t="s">
        <v>19</v>
      </c>
      <c r="F154" s="229" t="s">
        <v>218</v>
      </c>
      <c r="G154" s="227"/>
      <c r="H154" s="230">
        <v>33.909999999999997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134</v>
      </c>
      <c r="AU154" s="236" t="s">
        <v>83</v>
      </c>
      <c r="AV154" s="12" t="s">
        <v>83</v>
      </c>
      <c r="AW154" s="12" t="s">
        <v>33</v>
      </c>
      <c r="AX154" s="12" t="s">
        <v>80</v>
      </c>
      <c r="AY154" s="236" t="s">
        <v>125</v>
      </c>
    </row>
    <row r="155" s="1" customFormat="1" ht="16.5" customHeight="1">
      <c r="B155" s="37"/>
      <c r="C155" s="203" t="s">
        <v>219</v>
      </c>
      <c r="D155" s="203" t="s">
        <v>127</v>
      </c>
      <c r="E155" s="204" t="s">
        <v>220</v>
      </c>
      <c r="F155" s="205" t="s">
        <v>221</v>
      </c>
      <c r="G155" s="206" t="s">
        <v>193</v>
      </c>
      <c r="H155" s="207">
        <v>2140</v>
      </c>
      <c r="I155" s="208"/>
      <c r="J155" s="209">
        <f>ROUND(I155*H155,2)</f>
        <v>0</v>
      </c>
      <c r="K155" s="205" t="s">
        <v>131</v>
      </c>
      <c r="L155" s="42"/>
      <c r="M155" s="210" t="s">
        <v>19</v>
      </c>
      <c r="N155" s="211" t="s">
        <v>43</v>
      </c>
      <c r="O155" s="78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16" t="s">
        <v>132</v>
      </c>
      <c r="AT155" s="16" t="s">
        <v>127</v>
      </c>
      <c r="AU155" s="16" t="s">
        <v>83</v>
      </c>
      <c r="AY155" s="16" t="s">
        <v>125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6" t="s">
        <v>80</v>
      </c>
      <c r="BK155" s="214">
        <f>ROUND(I155*H155,2)</f>
        <v>0</v>
      </c>
      <c r="BL155" s="16" t="s">
        <v>132</v>
      </c>
      <c r="BM155" s="16" t="s">
        <v>222</v>
      </c>
    </row>
    <row r="156" s="1" customFormat="1" ht="16.5" customHeight="1">
      <c r="B156" s="37"/>
      <c r="C156" s="203" t="s">
        <v>223</v>
      </c>
      <c r="D156" s="203" t="s">
        <v>127</v>
      </c>
      <c r="E156" s="204" t="s">
        <v>224</v>
      </c>
      <c r="F156" s="205" t="s">
        <v>225</v>
      </c>
      <c r="G156" s="206" t="s">
        <v>130</v>
      </c>
      <c r="H156" s="207">
        <v>21.399999999999999</v>
      </c>
      <c r="I156" s="208"/>
      <c r="J156" s="209">
        <f>ROUND(I156*H156,2)</f>
        <v>0</v>
      </c>
      <c r="K156" s="205" t="s">
        <v>131</v>
      </c>
      <c r="L156" s="42"/>
      <c r="M156" s="210" t="s">
        <v>19</v>
      </c>
      <c r="N156" s="211" t="s">
        <v>43</v>
      </c>
      <c r="O156" s="78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16" t="s">
        <v>132</v>
      </c>
      <c r="AT156" s="16" t="s">
        <v>127</v>
      </c>
      <c r="AU156" s="16" t="s">
        <v>83</v>
      </c>
      <c r="AY156" s="16" t="s">
        <v>125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80</v>
      </c>
      <c r="BK156" s="214">
        <f>ROUND(I156*H156,2)</f>
        <v>0</v>
      </c>
      <c r="BL156" s="16" t="s">
        <v>132</v>
      </c>
      <c r="BM156" s="16" t="s">
        <v>226</v>
      </c>
    </row>
    <row r="157" s="11" customFormat="1">
      <c r="B157" s="215"/>
      <c r="C157" s="216"/>
      <c r="D157" s="217" t="s">
        <v>134</v>
      </c>
      <c r="E157" s="218" t="s">
        <v>19</v>
      </c>
      <c r="F157" s="219" t="s">
        <v>227</v>
      </c>
      <c r="G157" s="216"/>
      <c r="H157" s="218" t="s">
        <v>19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134</v>
      </c>
      <c r="AU157" s="225" t="s">
        <v>83</v>
      </c>
      <c r="AV157" s="11" t="s">
        <v>80</v>
      </c>
      <c r="AW157" s="11" t="s">
        <v>33</v>
      </c>
      <c r="AX157" s="11" t="s">
        <v>72</v>
      </c>
      <c r="AY157" s="225" t="s">
        <v>125</v>
      </c>
    </row>
    <row r="158" s="12" customFormat="1">
      <c r="B158" s="226"/>
      <c r="C158" s="227"/>
      <c r="D158" s="217" t="s">
        <v>134</v>
      </c>
      <c r="E158" s="228" t="s">
        <v>19</v>
      </c>
      <c r="F158" s="229" t="s">
        <v>228</v>
      </c>
      <c r="G158" s="227"/>
      <c r="H158" s="230">
        <v>21.399999999999999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134</v>
      </c>
      <c r="AU158" s="236" t="s">
        <v>83</v>
      </c>
      <c r="AV158" s="12" t="s">
        <v>83</v>
      </c>
      <c r="AW158" s="12" t="s">
        <v>33</v>
      </c>
      <c r="AX158" s="12" t="s">
        <v>80</v>
      </c>
      <c r="AY158" s="236" t="s">
        <v>125</v>
      </c>
    </row>
    <row r="159" s="11" customFormat="1">
      <c r="B159" s="215"/>
      <c r="C159" s="216"/>
      <c r="D159" s="217" t="s">
        <v>134</v>
      </c>
      <c r="E159" s="218" t="s">
        <v>19</v>
      </c>
      <c r="F159" s="219" t="s">
        <v>229</v>
      </c>
      <c r="G159" s="216"/>
      <c r="H159" s="218" t="s">
        <v>19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134</v>
      </c>
      <c r="AU159" s="225" t="s">
        <v>83</v>
      </c>
      <c r="AV159" s="11" t="s">
        <v>80</v>
      </c>
      <c r="AW159" s="11" t="s">
        <v>33</v>
      </c>
      <c r="AX159" s="11" t="s">
        <v>72</v>
      </c>
      <c r="AY159" s="225" t="s">
        <v>125</v>
      </c>
    </row>
    <row r="160" s="11" customFormat="1">
      <c r="B160" s="215"/>
      <c r="C160" s="216"/>
      <c r="D160" s="217" t="s">
        <v>134</v>
      </c>
      <c r="E160" s="218" t="s">
        <v>19</v>
      </c>
      <c r="F160" s="219" t="s">
        <v>230</v>
      </c>
      <c r="G160" s="216"/>
      <c r="H160" s="218" t="s">
        <v>19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134</v>
      </c>
      <c r="AU160" s="225" t="s">
        <v>83</v>
      </c>
      <c r="AV160" s="11" t="s">
        <v>80</v>
      </c>
      <c r="AW160" s="11" t="s">
        <v>33</v>
      </c>
      <c r="AX160" s="11" t="s">
        <v>72</v>
      </c>
      <c r="AY160" s="225" t="s">
        <v>125</v>
      </c>
    </row>
    <row r="161" s="1" customFormat="1" ht="16.5" customHeight="1">
      <c r="B161" s="37"/>
      <c r="C161" s="203" t="s">
        <v>8</v>
      </c>
      <c r="D161" s="203" t="s">
        <v>127</v>
      </c>
      <c r="E161" s="204" t="s">
        <v>231</v>
      </c>
      <c r="F161" s="205" t="s">
        <v>232</v>
      </c>
      <c r="G161" s="206" t="s">
        <v>130</v>
      </c>
      <c r="H161" s="207">
        <v>21.399999999999999</v>
      </c>
      <c r="I161" s="208"/>
      <c r="J161" s="209">
        <f>ROUND(I161*H161,2)</f>
        <v>0</v>
      </c>
      <c r="K161" s="205" t="s">
        <v>131</v>
      </c>
      <c r="L161" s="42"/>
      <c r="M161" s="210" t="s">
        <v>19</v>
      </c>
      <c r="N161" s="211" t="s">
        <v>43</v>
      </c>
      <c r="O161" s="78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16" t="s">
        <v>132</v>
      </c>
      <c r="AT161" s="16" t="s">
        <v>127</v>
      </c>
      <c r="AU161" s="16" t="s">
        <v>83</v>
      </c>
      <c r="AY161" s="16" t="s">
        <v>125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80</v>
      </c>
      <c r="BK161" s="214">
        <f>ROUND(I161*H161,2)</f>
        <v>0</v>
      </c>
      <c r="BL161" s="16" t="s">
        <v>132</v>
      </c>
      <c r="BM161" s="16" t="s">
        <v>233</v>
      </c>
    </row>
    <row r="162" s="1" customFormat="1" ht="16.5" customHeight="1">
      <c r="B162" s="37"/>
      <c r="C162" s="203" t="s">
        <v>234</v>
      </c>
      <c r="D162" s="203" t="s">
        <v>127</v>
      </c>
      <c r="E162" s="204" t="s">
        <v>235</v>
      </c>
      <c r="F162" s="205" t="s">
        <v>236</v>
      </c>
      <c r="G162" s="206" t="s">
        <v>193</v>
      </c>
      <c r="H162" s="207">
        <v>2140</v>
      </c>
      <c r="I162" s="208"/>
      <c r="J162" s="209">
        <f>ROUND(I162*H162,2)</f>
        <v>0</v>
      </c>
      <c r="K162" s="205" t="s">
        <v>131</v>
      </c>
      <c r="L162" s="42"/>
      <c r="M162" s="210" t="s">
        <v>19</v>
      </c>
      <c r="N162" s="211" t="s">
        <v>43</v>
      </c>
      <c r="O162" s="78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16" t="s">
        <v>132</v>
      </c>
      <c r="AT162" s="16" t="s">
        <v>127</v>
      </c>
      <c r="AU162" s="16" t="s">
        <v>83</v>
      </c>
      <c r="AY162" s="16" t="s">
        <v>125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6" t="s">
        <v>80</v>
      </c>
      <c r="BK162" s="214">
        <f>ROUND(I162*H162,2)</f>
        <v>0</v>
      </c>
      <c r="BL162" s="16" t="s">
        <v>132</v>
      </c>
      <c r="BM162" s="16" t="s">
        <v>237</v>
      </c>
    </row>
    <row r="163" s="11" customFormat="1">
      <c r="B163" s="215"/>
      <c r="C163" s="216"/>
      <c r="D163" s="217" t="s">
        <v>134</v>
      </c>
      <c r="E163" s="218" t="s">
        <v>19</v>
      </c>
      <c r="F163" s="219" t="s">
        <v>238</v>
      </c>
      <c r="G163" s="216"/>
      <c r="H163" s="218" t="s">
        <v>19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134</v>
      </c>
      <c r="AU163" s="225" t="s">
        <v>83</v>
      </c>
      <c r="AV163" s="11" t="s">
        <v>80</v>
      </c>
      <c r="AW163" s="11" t="s">
        <v>33</v>
      </c>
      <c r="AX163" s="11" t="s">
        <v>72</v>
      </c>
      <c r="AY163" s="225" t="s">
        <v>125</v>
      </c>
    </row>
    <row r="164" s="11" customFormat="1">
      <c r="B164" s="215"/>
      <c r="C164" s="216"/>
      <c r="D164" s="217" t="s">
        <v>134</v>
      </c>
      <c r="E164" s="218" t="s">
        <v>19</v>
      </c>
      <c r="F164" s="219" t="s">
        <v>227</v>
      </c>
      <c r="G164" s="216"/>
      <c r="H164" s="218" t="s">
        <v>19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134</v>
      </c>
      <c r="AU164" s="225" t="s">
        <v>83</v>
      </c>
      <c r="AV164" s="11" t="s">
        <v>80</v>
      </c>
      <c r="AW164" s="11" t="s">
        <v>33</v>
      </c>
      <c r="AX164" s="11" t="s">
        <v>72</v>
      </c>
      <c r="AY164" s="225" t="s">
        <v>125</v>
      </c>
    </row>
    <row r="165" s="12" customFormat="1">
      <c r="B165" s="226"/>
      <c r="C165" s="227"/>
      <c r="D165" s="217" t="s">
        <v>134</v>
      </c>
      <c r="E165" s="228" t="s">
        <v>19</v>
      </c>
      <c r="F165" s="229" t="s">
        <v>210</v>
      </c>
      <c r="G165" s="227"/>
      <c r="H165" s="230">
        <v>2140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134</v>
      </c>
      <c r="AU165" s="236" t="s">
        <v>83</v>
      </c>
      <c r="AV165" s="12" t="s">
        <v>83</v>
      </c>
      <c r="AW165" s="12" t="s">
        <v>33</v>
      </c>
      <c r="AX165" s="12" t="s">
        <v>80</v>
      </c>
      <c r="AY165" s="236" t="s">
        <v>125</v>
      </c>
    </row>
    <row r="166" s="1" customFormat="1" ht="22.5" customHeight="1">
      <c r="B166" s="37"/>
      <c r="C166" s="203" t="s">
        <v>239</v>
      </c>
      <c r="D166" s="203" t="s">
        <v>127</v>
      </c>
      <c r="E166" s="204" t="s">
        <v>240</v>
      </c>
      <c r="F166" s="205" t="s">
        <v>241</v>
      </c>
      <c r="G166" s="206" t="s">
        <v>242</v>
      </c>
      <c r="H166" s="207">
        <v>4</v>
      </c>
      <c r="I166" s="208"/>
      <c r="J166" s="209">
        <f>ROUND(I166*H166,2)</f>
        <v>0</v>
      </c>
      <c r="K166" s="205" t="s">
        <v>131</v>
      </c>
      <c r="L166" s="42"/>
      <c r="M166" s="210" t="s">
        <v>19</v>
      </c>
      <c r="N166" s="211" t="s">
        <v>43</v>
      </c>
      <c r="O166" s="78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16" t="s">
        <v>132</v>
      </c>
      <c r="AT166" s="16" t="s">
        <v>127</v>
      </c>
      <c r="AU166" s="16" t="s">
        <v>83</v>
      </c>
      <c r="AY166" s="16" t="s">
        <v>125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80</v>
      </c>
      <c r="BK166" s="214">
        <f>ROUND(I166*H166,2)</f>
        <v>0</v>
      </c>
      <c r="BL166" s="16" t="s">
        <v>132</v>
      </c>
      <c r="BM166" s="16" t="s">
        <v>243</v>
      </c>
    </row>
    <row r="167" s="1" customFormat="1" ht="22.5" customHeight="1">
      <c r="B167" s="37"/>
      <c r="C167" s="203" t="s">
        <v>244</v>
      </c>
      <c r="D167" s="203" t="s">
        <v>127</v>
      </c>
      <c r="E167" s="204" t="s">
        <v>245</v>
      </c>
      <c r="F167" s="205" t="s">
        <v>246</v>
      </c>
      <c r="G167" s="206" t="s">
        <v>242</v>
      </c>
      <c r="H167" s="207">
        <v>4</v>
      </c>
      <c r="I167" s="208"/>
      <c r="J167" s="209">
        <f>ROUND(I167*H167,2)</f>
        <v>0</v>
      </c>
      <c r="K167" s="205" t="s">
        <v>131</v>
      </c>
      <c r="L167" s="42"/>
      <c r="M167" s="210" t="s">
        <v>19</v>
      </c>
      <c r="N167" s="211" t="s">
        <v>43</v>
      </c>
      <c r="O167" s="78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6" t="s">
        <v>132</v>
      </c>
      <c r="AT167" s="16" t="s">
        <v>127</v>
      </c>
      <c r="AU167" s="16" t="s">
        <v>83</v>
      </c>
      <c r="AY167" s="16" t="s">
        <v>125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80</v>
      </c>
      <c r="BK167" s="214">
        <f>ROUND(I167*H167,2)</f>
        <v>0</v>
      </c>
      <c r="BL167" s="16" t="s">
        <v>132</v>
      </c>
      <c r="BM167" s="16" t="s">
        <v>247</v>
      </c>
    </row>
    <row r="168" s="1" customFormat="1" ht="22.5" customHeight="1">
      <c r="B168" s="37"/>
      <c r="C168" s="203" t="s">
        <v>248</v>
      </c>
      <c r="D168" s="203" t="s">
        <v>127</v>
      </c>
      <c r="E168" s="204" t="s">
        <v>249</v>
      </c>
      <c r="F168" s="205" t="s">
        <v>250</v>
      </c>
      <c r="G168" s="206" t="s">
        <v>242</v>
      </c>
      <c r="H168" s="207">
        <v>8</v>
      </c>
      <c r="I168" s="208"/>
      <c r="J168" s="209">
        <f>ROUND(I168*H168,2)</f>
        <v>0</v>
      </c>
      <c r="K168" s="205" t="s">
        <v>131</v>
      </c>
      <c r="L168" s="42"/>
      <c r="M168" s="210" t="s">
        <v>19</v>
      </c>
      <c r="N168" s="211" t="s">
        <v>43</v>
      </c>
      <c r="O168" s="78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16" t="s">
        <v>132</v>
      </c>
      <c r="AT168" s="16" t="s">
        <v>127</v>
      </c>
      <c r="AU168" s="16" t="s">
        <v>83</v>
      </c>
      <c r="AY168" s="16" t="s">
        <v>125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80</v>
      </c>
      <c r="BK168" s="214">
        <f>ROUND(I168*H168,2)</f>
        <v>0</v>
      </c>
      <c r="BL168" s="16" t="s">
        <v>132</v>
      </c>
      <c r="BM168" s="16" t="s">
        <v>251</v>
      </c>
    </row>
    <row r="169" s="11" customFormat="1">
      <c r="B169" s="215"/>
      <c r="C169" s="216"/>
      <c r="D169" s="217" t="s">
        <v>134</v>
      </c>
      <c r="E169" s="218" t="s">
        <v>19</v>
      </c>
      <c r="F169" s="219" t="s">
        <v>166</v>
      </c>
      <c r="G169" s="216"/>
      <c r="H169" s="218" t="s">
        <v>19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134</v>
      </c>
      <c r="AU169" s="225" t="s">
        <v>83</v>
      </c>
      <c r="AV169" s="11" t="s">
        <v>80</v>
      </c>
      <c r="AW169" s="11" t="s">
        <v>33</v>
      </c>
      <c r="AX169" s="11" t="s">
        <v>72</v>
      </c>
      <c r="AY169" s="225" t="s">
        <v>125</v>
      </c>
    </row>
    <row r="170" s="12" customFormat="1">
      <c r="B170" s="226"/>
      <c r="C170" s="227"/>
      <c r="D170" s="217" t="s">
        <v>134</v>
      </c>
      <c r="E170" s="228" t="s">
        <v>19</v>
      </c>
      <c r="F170" s="229" t="s">
        <v>252</v>
      </c>
      <c r="G170" s="227"/>
      <c r="H170" s="230">
        <v>8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134</v>
      </c>
      <c r="AU170" s="236" t="s">
        <v>83</v>
      </c>
      <c r="AV170" s="12" t="s">
        <v>83</v>
      </c>
      <c r="AW170" s="12" t="s">
        <v>33</v>
      </c>
      <c r="AX170" s="12" t="s">
        <v>80</v>
      </c>
      <c r="AY170" s="236" t="s">
        <v>125</v>
      </c>
    </row>
    <row r="171" s="1" customFormat="1" ht="22.5" customHeight="1">
      <c r="B171" s="37"/>
      <c r="C171" s="203" t="s">
        <v>253</v>
      </c>
      <c r="D171" s="203" t="s">
        <v>127</v>
      </c>
      <c r="E171" s="204" t="s">
        <v>254</v>
      </c>
      <c r="F171" s="205" t="s">
        <v>255</v>
      </c>
      <c r="G171" s="206" t="s">
        <v>242</v>
      </c>
      <c r="H171" s="207">
        <v>8</v>
      </c>
      <c r="I171" s="208"/>
      <c r="J171" s="209">
        <f>ROUND(I171*H171,2)</f>
        <v>0</v>
      </c>
      <c r="K171" s="205" t="s">
        <v>131</v>
      </c>
      <c r="L171" s="42"/>
      <c r="M171" s="210" t="s">
        <v>19</v>
      </c>
      <c r="N171" s="211" t="s">
        <v>43</v>
      </c>
      <c r="O171" s="78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16" t="s">
        <v>132</v>
      </c>
      <c r="AT171" s="16" t="s">
        <v>127</v>
      </c>
      <c r="AU171" s="16" t="s">
        <v>83</v>
      </c>
      <c r="AY171" s="16" t="s">
        <v>125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6" t="s">
        <v>80</v>
      </c>
      <c r="BK171" s="214">
        <f>ROUND(I171*H171,2)</f>
        <v>0</v>
      </c>
      <c r="BL171" s="16" t="s">
        <v>132</v>
      </c>
      <c r="BM171" s="16" t="s">
        <v>256</v>
      </c>
    </row>
    <row r="172" s="11" customFormat="1">
      <c r="B172" s="215"/>
      <c r="C172" s="216"/>
      <c r="D172" s="217" t="s">
        <v>134</v>
      </c>
      <c r="E172" s="218" t="s">
        <v>19</v>
      </c>
      <c r="F172" s="219" t="s">
        <v>166</v>
      </c>
      <c r="G172" s="216"/>
      <c r="H172" s="218" t="s">
        <v>19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134</v>
      </c>
      <c r="AU172" s="225" t="s">
        <v>83</v>
      </c>
      <c r="AV172" s="11" t="s">
        <v>80</v>
      </c>
      <c r="AW172" s="11" t="s">
        <v>33</v>
      </c>
      <c r="AX172" s="11" t="s">
        <v>72</v>
      </c>
      <c r="AY172" s="225" t="s">
        <v>125</v>
      </c>
    </row>
    <row r="173" s="12" customFormat="1">
      <c r="B173" s="226"/>
      <c r="C173" s="227"/>
      <c r="D173" s="217" t="s">
        <v>134</v>
      </c>
      <c r="E173" s="228" t="s">
        <v>19</v>
      </c>
      <c r="F173" s="229" t="s">
        <v>252</v>
      </c>
      <c r="G173" s="227"/>
      <c r="H173" s="230">
        <v>8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134</v>
      </c>
      <c r="AU173" s="236" t="s">
        <v>83</v>
      </c>
      <c r="AV173" s="12" t="s">
        <v>83</v>
      </c>
      <c r="AW173" s="12" t="s">
        <v>33</v>
      </c>
      <c r="AX173" s="12" t="s">
        <v>80</v>
      </c>
      <c r="AY173" s="236" t="s">
        <v>125</v>
      </c>
    </row>
    <row r="174" s="1" customFormat="1" ht="16.5" customHeight="1">
      <c r="B174" s="37"/>
      <c r="C174" s="203" t="s">
        <v>7</v>
      </c>
      <c r="D174" s="203" t="s">
        <v>127</v>
      </c>
      <c r="E174" s="204" t="s">
        <v>257</v>
      </c>
      <c r="F174" s="205" t="s">
        <v>258</v>
      </c>
      <c r="G174" s="206" t="s">
        <v>193</v>
      </c>
      <c r="H174" s="207">
        <v>100</v>
      </c>
      <c r="I174" s="208"/>
      <c r="J174" s="209">
        <f>ROUND(I174*H174,2)</f>
        <v>0</v>
      </c>
      <c r="K174" s="205" t="s">
        <v>131</v>
      </c>
      <c r="L174" s="42"/>
      <c r="M174" s="210" t="s">
        <v>19</v>
      </c>
      <c r="N174" s="211" t="s">
        <v>43</v>
      </c>
      <c r="O174" s="78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16" t="s">
        <v>132</v>
      </c>
      <c r="AT174" s="16" t="s">
        <v>127</v>
      </c>
      <c r="AU174" s="16" t="s">
        <v>83</v>
      </c>
      <c r="AY174" s="16" t="s">
        <v>125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80</v>
      </c>
      <c r="BK174" s="214">
        <f>ROUND(I174*H174,2)</f>
        <v>0</v>
      </c>
      <c r="BL174" s="16" t="s">
        <v>132</v>
      </c>
      <c r="BM174" s="16" t="s">
        <v>259</v>
      </c>
    </row>
    <row r="175" s="1" customFormat="1" ht="22.5" customHeight="1">
      <c r="B175" s="37"/>
      <c r="C175" s="203" t="s">
        <v>260</v>
      </c>
      <c r="D175" s="203" t="s">
        <v>127</v>
      </c>
      <c r="E175" s="204" t="s">
        <v>261</v>
      </c>
      <c r="F175" s="205" t="s">
        <v>262</v>
      </c>
      <c r="G175" s="206" t="s">
        <v>193</v>
      </c>
      <c r="H175" s="207">
        <v>200</v>
      </c>
      <c r="I175" s="208"/>
      <c r="J175" s="209">
        <f>ROUND(I175*H175,2)</f>
        <v>0</v>
      </c>
      <c r="K175" s="205" t="s">
        <v>19</v>
      </c>
      <c r="L175" s="42"/>
      <c r="M175" s="210" t="s">
        <v>19</v>
      </c>
      <c r="N175" s="211" t="s">
        <v>43</v>
      </c>
      <c r="O175" s="78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16" t="s">
        <v>132</v>
      </c>
      <c r="AT175" s="16" t="s">
        <v>127</v>
      </c>
      <c r="AU175" s="16" t="s">
        <v>83</v>
      </c>
      <c r="AY175" s="16" t="s">
        <v>125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6" t="s">
        <v>80</v>
      </c>
      <c r="BK175" s="214">
        <f>ROUND(I175*H175,2)</f>
        <v>0</v>
      </c>
      <c r="BL175" s="16" t="s">
        <v>132</v>
      </c>
      <c r="BM175" s="16" t="s">
        <v>263</v>
      </c>
    </row>
    <row r="176" s="11" customFormat="1">
      <c r="B176" s="215"/>
      <c r="C176" s="216"/>
      <c r="D176" s="217" t="s">
        <v>134</v>
      </c>
      <c r="E176" s="218" t="s">
        <v>19</v>
      </c>
      <c r="F176" s="219" t="s">
        <v>166</v>
      </c>
      <c r="G176" s="216"/>
      <c r="H176" s="218" t="s">
        <v>19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134</v>
      </c>
      <c r="AU176" s="225" t="s">
        <v>83</v>
      </c>
      <c r="AV176" s="11" t="s">
        <v>80</v>
      </c>
      <c r="AW176" s="11" t="s">
        <v>33</v>
      </c>
      <c r="AX176" s="11" t="s">
        <v>72</v>
      </c>
      <c r="AY176" s="225" t="s">
        <v>125</v>
      </c>
    </row>
    <row r="177" s="12" customFormat="1">
      <c r="B177" s="226"/>
      <c r="C177" s="227"/>
      <c r="D177" s="217" t="s">
        <v>134</v>
      </c>
      <c r="E177" s="228" t="s">
        <v>19</v>
      </c>
      <c r="F177" s="229" t="s">
        <v>264</v>
      </c>
      <c r="G177" s="227"/>
      <c r="H177" s="230">
        <v>200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134</v>
      </c>
      <c r="AU177" s="236" t="s">
        <v>83</v>
      </c>
      <c r="AV177" s="12" t="s">
        <v>83</v>
      </c>
      <c r="AW177" s="12" t="s">
        <v>33</v>
      </c>
      <c r="AX177" s="12" t="s">
        <v>80</v>
      </c>
      <c r="AY177" s="236" t="s">
        <v>125</v>
      </c>
    </row>
    <row r="178" s="1" customFormat="1" ht="16.5" customHeight="1">
      <c r="B178" s="37"/>
      <c r="C178" s="203" t="s">
        <v>265</v>
      </c>
      <c r="D178" s="203" t="s">
        <v>127</v>
      </c>
      <c r="E178" s="204" t="s">
        <v>266</v>
      </c>
      <c r="F178" s="205" t="s">
        <v>267</v>
      </c>
      <c r="G178" s="206" t="s">
        <v>130</v>
      </c>
      <c r="H178" s="207">
        <v>22</v>
      </c>
      <c r="I178" s="208"/>
      <c r="J178" s="209">
        <f>ROUND(I178*H178,2)</f>
        <v>0</v>
      </c>
      <c r="K178" s="205" t="s">
        <v>19</v>
      </c>
      <c r="L178" s="42"/>
      <c r="M178" s="210" t="s">
        <v>19</v>
      </c>
      <c r="N178" s="211" t="s">
        <v>43</v>
      </c>
      <c r="O178" s="78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16" t="s">
        <v>132</v>
      </c>
      <c r="AT178" s="16" t="s">
        <v>127</v>
      </c>
      <c r="AU178" s="16" t="s">
        <v>83</v>
      </c>
      <c r="AY178" s="16" t="s">
        <v>125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80</v>
      </c>
      <c r="BK178" s="214">
        <f>ROUND(I178*H178,2)</f>
        <v>0</v>
      </c>
      <c r="BL178" s="16" t="s">
        <v>132</v>
      </c>
      <c r="BM178" s="16" t="s">
        <v>268</v>
      </c>
    </row>
    <row r="179" s="11" customFormat="1">
      <c r="B179" s="215"/>
      <c r="C179" s="216"/>
      <c r="D179" s="217" t="s">
        <v>134</v>
      </c>
      <c r="E179" s="218" t="s">
        <v>19</v>
      </c>
      <c r="F179" s="219" t="s">
        <v>269</v>
      </c>
      <c r="G179" s="216"/>
      <c r="H179" s="218" t="s">
        <v>19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134</v>
      </c>
      <c r="AU179" s="225" t="s">
        <v>83</v>
      </c>
      <c r="AV179" s="11" t="s">
        <v>80</v>
      </c>
      <c r="AW179" s="11" t="s">
        <v>33</v>
      </c>
      <c r="AX179" s="11" t="s">
        <v>72</v>
      </c>
      <c r="AY179" s="225" t="s">
        <v>125</v>
      </c>
    </row>
    <row r="180" s="12" customFormat="1">
      <c r="B180" s="226"/>
      <c r="C180" s="227"/>
      <c r="D180" s="217" t="s">
        <v>134</v>
      </c>
      <c r="E180" s="228" t="s">
        <v>19</v>
      </c>
      <c r="F180" s="229" t="s">
        <v>270</v>
      </c>
      <c r="G180" s="227"/>
      <c r="H180" s="230">
        <v>12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134</v>
      </c>
      <c r="AU180" s="236" t="s">
        <v>83</v>
      </c>
      <c r="AV180" s="12" t="s">
        <v>83</v>
      </c>
      <c r="AW180" s="12" t="s">
        <v>33</v>
      </c>
      <c r="AX180" s="12" t="s">
        <v>72</v>
      </c>
      <c r="AY180" s="236" t="s">
        <v>125</v>
      </c>
    </row>
    <row r="181" s="11" customFormat="1">
      <c r="B181" s="215"/>
      <c r="C181" s="216"/>
      <c r="D181" s="217" t="s">
        <v>134</v>
      </c>
      <c r="E181" s="218" t="s">
        <v>19</v>
      </c>
      <c r="F181" s="219" t="s">
        <v>271</v>
      </c>
      <c r="G181" s="216"/>
      <c r="H181" s="218" t="s">
        <v>19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134</v>
      </c>
      <c r="AU181" s="225" t="s">
        <v>83</v>
      </c>
      <c r="AV181" s="11" t="s">
        <v>80</v>
      </c>
      <c r="AW181" s="11" t="s">
        <v>33</v>
      </c>
      <c r="AX181" s="11" t="s">
        <v>72</v>
      </c>
      <c r="AY181" s="225" t="s">
        <v>125</v>
      </c>
    </row>
    <row r="182" s="12" customFormat="1">
      <c r="B182" s="226"/>
      <c r="C182" s="227"/>
      <c r="D182" s="217" t="s">
        <v>134</v>
      </c>
      <c r="E182" s="228" t="s">
        <v>19</v>
      </c>
      <c r="F182" s="229" t="s">
        <v>272</v>
      </c>
      <c r="G182" s="227"/>
      <c r="H182" s="230">
        <v>10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134</v>
      </c>
      <c r="AU182" s="236" t="s">
        <v>83</v>
      </c>
      <c r="AV182" s="12" t="s">
        <v>83</v>
      </c>
      <c r="AW182" s="12" t="s">
        <v>33</v>
      </c>
      <c r="AX182" s="12" t="s">
        <v>72</v>
      </c>
      <c r="AY182" s="236" t="s">
        <v>125</v>
      </c>
    </row>
    <row r="183" s="13" customFormat="1">
      <c r="B183" s="237"/>
      <c r="C183" s="238"/>
      <c r="D183" s="217" t="s">
        <v>134</v>
      </c>
      <c r="E183" s="239" t="s">
        <v>19</v>
      </c>
      <c r="F183" s="240" t="s">
        <v>147</v>
      </c>
      <c r="G183" s="238"/>
      <c r="H183" s="241">
        <v>22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134</v>
      </c>
      <c r="AU183" s="247" t="s">
        <v>83</v>
      </c>
      <c r="AV183" s="13" t="s">
        <v>132</v>
      </c>
      <c r="AW183" s="13" t="s">
        <v>33</v>
      </c>
      <c r="AX183" s="13" t="s">
        <v>80</v>
      </c>
      <c r="AY183" s="247" t="s">
        <v>125</v>
      </c>
    </row>
    <row r="184" s="1" customFormat="1" ht="16.5" customHeight="1">
      <c r="B184" s="37"/>
      <c r="C184" s="203" t="s">
        <v>273</v>
      </c>
      <c r="D184" s="203" t="s">
        <v>127</v>
      </c>
      <c r="E184" s="204" t="s">
        <v>274</v>
      </c>
      <c r="F184" s="205" t="s">
        <v>275</v>
      </c>
      <c r="G184" s="206" t="s">
        <v>242</v>
      </c>
      <c r="H184" s="207">
        <v>1</v>
      </c>
      <c r="I184" s="208"/>
      <c r="J184" s="209">
        <f>ROUND(I184*H184,2)</f>
        <v>0</v>
      </c>
      <c r="K184" s="205" t="s">
        <v>131</v>
      </c>
      <c r="L184" s="42"/>
      <c r="M184" s="210" t="s">
        <v>19</v>
      </c>
      <c r="N184" s="211" t="s">
        <v>43</v>
      </c>
      <c r="O184" s="78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16" t="s">
        <v>132</v>
      </c>
      <c r="AT184" s="16" t="s">
        <v>127</v>
      </c>
      <c r="AU184" s="16" t="s">
        <v>83</v>
      </c>
      <c r="AY184" s="16" t="s">
        <v>125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80</v>
      </c>
      <c r="BK184" s="214">
        <f>ROUND(I184*H184,2)</f>
        <v>0</v>
      </c>
      <c r="BL184" s="16" t="s">
        <v>132</v>
      </c>
      <c r="BM184" s="16" t="s">
        <v>276</v>
      </c>
    </row>
    <row r="185" s="11" customFormat="1">
      <c r="B185" s="215"/>
      <c r="C185" s="216"/>
      <c r="D185" s="217" t="s">
        <v>134</v>
      </c>
      <c r="E185" s="218" t="s">
        <v>19</v>
      </c>
      <c r="F185" s="219" t="s">
        <v>277</v>
      </c>
      <c r="G185" s="216"/>
      <c r="H185" s="218" t="s">
        <v>19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134</v>
      </c>
      <c r="AU185" s="225" t="s">
        <v>83</v>
      </c>
      <c r="AV185" s="11" t="s">
        <v>80</v>
      </c>
      <c r="AW185" s="11" t="s">
        <v>33</v>
      </c>
      <c r="AX185" s="11" t="s">
        <v>72</v>
      </c>
      <c r="AY185" s="225" t="s">
        <v>125</v>
      </c>
    </row>
    <row r="186" s="11" customFormat="1">
      <c r="B186" s="215"/>
      <c r="C186" s="216"/>
      <c r="D186" s="217" t="s">
        <v>134</v>
      </c>
      <c r="E186" s="218" t="s">
        <v>19</v>
      </c>
      <c r="F186" s="219" t="s">
        <v>278</v>
      </c>
      <c r="G186" s="216"/>
      <c r="H186" s="218" t="s">
        <v>19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134</v>
      </c>
      <c r="AU186" s="225" t="s">
        <v>83</v>
      </c>
      <c r="AV186" s="11" t="s">
        <v>80</v>
      </c>
      <c r="AW186" s="11" t="s">
        <v>33</v>
      </c>
      <c r="AX186" s="11" t="s">
        <v>72</v>
      </c>
      <c r="AY186" s="225" t="s">
        <v>125</v>
      </c>
    </row>
    <row r="187" s="12" customFormat="1">
      <c r="B187" s="226"/>
      <c r="C187" s="227"/>
      <c r="D187" s="217" t="s">
        <v>134</v>
      </c>
      <c r="E187" s="228" t="s">
        <v>19</v>
      </c>
      <c r="F187" s="229" t="s">
        <v>80</v>
      </c>
      <c r="G187" s="227"/>
      <c r="H187" s="230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134</v>
      </c>
      <c r="AU187" s="236" t="s">
        <v>83</v>
      </c>
      <c r="AV187" s="12" t="s">
        <v>83</v>
      </c>
      <c r="AW187" s="12" t="s">
        <v>33</v>
      </c>
      <c r="AX187" s="12" t="s">
        <v>80</v>
      </c>
      <c r="AY187" s="236" t="s">
        <v>125</v>
      </c>
    </row>
    <row r="188" s="1" customFormat="1" ht="16.5" customHeight="1">
      <c r="B188" s="37"/>
      <c r="C188" s="203" t="s">
        <v>279</v>
      </c>
      <c r="D188" s="203" t="s">
        <v>127</v>
      </c>
      <c r="E188" s="204" t="s">
        <v>280</v>
      </c>
      <c r="F188" s="205" t="s">
        <v>281</v>
      </c>
      <c r="G188" s="206" t="s">
        <v>242</v>
      </c>
      <c r="H188" s="207">
        <v>1</v>
      </c>
      <c r="I188" s="208"/>
      <c r="J188" s="209">
        <f>ROUND(I188*H188,2)</f>
        <v>0</v>
      </c>
      <c r="K188" s="205" t="s">
        <v>19</v>
      </c>
      <c r="L188" s="42"/>
      <c r="M188" s="210" t="s">
        <v>19</v>
      </c>
      <c r="N188" s="211" t="s">
        <v>43</v>
      </c>
      <c r="O188" s="78"/>
      <c r="P188" s="212">
        <f>O188*H188</f>
        <v>0</v>
      </c>
      <c r="Q188" s="212">
        <v>0.01125</v>
      </c>
      <c r="R188" s="212">
        <f>Q188*H188</f>
        <v>0.01125</v>
      </c>
      <c r="S188" s="212">
        <v>0</v>
      </c>
      <c r="T188" s="213">
        <f>S188*H188</f>
        <v>0</v>
      </c>
      <c r="AR188" s="16" t="s">
        <v>132</v>
      </c>
      <c r="AT188" s="16" t="s">
        <v>127</v>
      </c>
      <c r="AU188" s="16" t="s">
        <v>83</v>
      </c>
      <c r="AY188" s="16" t="s">
        <v>125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6" t="s">
        <v>80</v>
      </c>
      <c r="BK188" s="214">
        <f>ROUND(I188*H188,2)</f>
        <v>0</v>
      </c>
      <c r="BL188" s="16" t="s">
        <v>132</v>
      </c>
      <c r="BM188" s="16" t="s">
        <v>282</v>
      </c>
    </row>
    <row r="189" s="1" customFormat="1" ht="22.5" customHeight="1">
      <c r="B189" s="37"/>
      <c r="C189" s="203" t="s">
        <v>283</v>
      </c>
      <c r="D189" s="203" t="s">
        <v>127</v>
      </c>
      <c r="E189" s="204" t="s">
        <v>284</v>
      </c>
      <c r="F189" s="205" t="s">
        <v>285</v>
      </c>
      <c r="G189" s="206" t="s">
        <v>130</v>
      </c>
      <c r="H189" s="207">
        <v>1</v>
      </c>
      <c r="I189" s="208"/>
      <c r="J189" s="209">
        <f>ROUND(I189*H189,2)</f>
        <v>0</v>
      </c>
      <c r="K189" s="205" t="s">
        <v>131</v>
      </c>
      <c r="L189" s="42"/>
      <c r="M189" s="210" t="s">
        <v>19</v>
      </c>
      <c r="N189" s="211" t="s">
        <v>43</v>
      </c>
      <c r="O189" s="78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16" t="s">
        <v>132</v>
      </c>
      <c r="AT189" s="16" t="s">
        <v>127</v>
      </c>
      <c r="AU189" s="16" t="s">
        <v>83</v>
      </c>
      <c r="AY189" s="16" t="s">
        <v>125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80</v>
      </c>
      <c r="BK189" s="214">
        <f>ROUND(I189*H189,2)</f>
        <v>0</v>
      </c>
      <c r="BL189" s="16" t="s">
        <v>132</v>
      </c>
      <c r="BM189" s="16" t="s">
        <v>286</v>
      </c>
    </row>
    <row r="190" s="1" customFormat="1" ht="22.5" customHeight="1">
      <c r="B190" s="37"/>
      <c r="C190" s="203" t="s">
        <v>287</v>
      </c>
      <c r="D190" s="203" t="s">
        <v>127</v>
      </c>
      <c r="E190" s="204" t="s">
        <v>288</v>
      </c>
      <c r="F190" s="205" t="s">
        <v>289</v>
      </c>
      <c r="G190" s="206" t="s">
        <v>130</v>
      </c>
      <c r="H190" s="207">
        <v>25.5</v>
      </c>
      <c r="I190" s="208"/>
      <c r="J190" s="209">
        <f>ROUND(I190*H190,2)</f>
        <v>0</v>
      </c>
      <c r="K190" s="205" t="s">
        <v>131</v>
      </c>
      <c r="L190" s="42"/>
      <c r="M190" s="210" t="s">
        <v>19</v>
      </c>
      <c r="N190" s="211" t="s">
        <v>43</v>
      </c>
      <c r="O190" s="78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16" t="s">
        <v>132</v>
      </c>
      <c r="AT190" s="16" t="s">
        <v>127</v>
      </c>
      <c r="AU190" s="16" t="s">
        <v>83</v>
      </c>
      <c r="AY190" s="16" t="s">
        <v>125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6" t="s">
        <v>80</v>
      </c>
      <c r="BK190" s="214">
        <f>ROUND(I190*H190,2)</f>
        <v>0</v>
      </c>
      <c r="BL190" s="16" t="s">
        <v>132</v>
      </c>
      <c r="BM190" s="16" t="s">
        <v>290</v>
      </c>
    </row>
    <row r="191" s="11" customFormat="1">
      <c r="B191" s="215"/>
      <c r="C191" s="216"/>
      <c r="D191" s="217" t="s">
        <v>134</v>
      </c>
      <c r="E191" s="218" t="s">
        <v>19</v>
      </c>
      <c r="F191" s="219" t="s">
        <v>291</v>
      </c>
      <c r="G191" s="216"/>
      <c r="H191" s="218" t="s">
        <v>19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134</v>
      </c>
      <c r="AU191" s="225" t="s">
        <v>83</v>
      </c>
      <c r="AV191" s="11" t="s">
        <v>80</v>
      </c>
      <c r="AW191" s="11" t="s">
        <v>33</v>
      </c>
      <c r="AX191" s="11" t="s">
        <v>72</v>
      </c>
      <c r="AY191" s="225" t="s">
        <v>125</v>
      </c>
    </row>
    <row r="192" s="12" customFormat="1">
      <c r="B192" s="226"/>
      <c r="C192" s="227"/>
      <c r="D192" s="217" t="s">
        <v>134</v>
      </c>
      <c r="E192" s="228" t="s">
        <v>19</v>
      </c>
      <c r="F192" s="229" t="s">
        <v>292</v>
      </c>
      <c r="G192" s="227"/>
      <c r="H192" s="230">
        <v>51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134</v>
      </c>
      <c r="AU192" s="236" t="s">
        <v>83</v>
      </c>
      <c r="AV192" s="12" t="s">
        <v>83</v>
      </c>
      <c r="AW192" s="12" t="s">
        <v>33</v>
      </c>
      <c r="AX192" s="12" t="s">
        <v>72</v>
      </c>
      <c r="AY192" s="236" t="s">
        <v>125</v>
      </c>
    </row>
    <row r="193" s="14" customFormat="1">
      <c r="B193" s="258"/>
      <c r="C193" s="259"/>
      <c r="D193" s="217" t="s">
        <v>134</v>
      </c>
      <c r="E193" s="260" t="s">
        <v>19</v>
      </c>
      <c r="F193" s="261" t="s">
        <v>293</v>
      </c>
      <c r="G193" s="259"/>
      <c r="H193" s="262">
        <v>51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134</v>
      </c>
      <c r="AU193" s="268" t="s">
        <v>83</v>
      </c>
      <c r="AV193" s="14" t="s">
        <v>156</v>
      </c>
      <c r="AW193" s="14" t="s">
        <v>33</v>
      </c>
      <c r="AX193" s="14" t="s">
        <v>72</v>
      </c>
      <c r="AY193" s="268" t="s">
        <v>125</v>
      </c>
    </row>
    <row r="194" s="11" customFormat="1">
      <c r="B194" s="215"/>
      <c r="C194" s="216"/>
      <c r="D194" s="217" t="s">
        <v>134</v>
      </c>
      <c r="E194" s="218" t="s">
        <v>19</v>
      </c>
      <c r="F194" s="219" t="s">
        <v>294</v>
      </c>
      <c r="G194" s="216"/>
      <c r="H194" s="218" t="s">
        <v>19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134</v>
      </c>
      <c r="AU194" s="225" t="s">
        <v>83</v>
      </c>
      <c r="AV194" s="11" t="s">
        <v>80</v>
      </c>
      <c r="AW194" s="11" t="s">
        <v>33</v>
      </c>
      <c r="AX194" s="11" t="s">
        <v>72</v>
      </c>
      <c r="AY194" s="225" t="s">
        <v>125</v>
      </c>
    </row>
    <row r="195" s="12" customFormat="1">
      <c r="B195" s="226"/>
      <c r="C195" s="227"/>
      <c r="D195" s="217" t="s">
        <v>134</v>
      </c>
      <c r="E195" s="228" t="s">
        <v>19</v>
      </c>
      <c r="F195" s="229" t="s">
        <v>295</v>
      </c>
      <c r="G195" s="227"/>
      <c r="H195" s="230">
        <v>25.5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134</v>
      </c>
      <c r="AU195" s="236" t="s">
        <v>83</v>
      </c>
      <c r="AV195" s="12" t="s">
        <v>83</v>
      </c>
      <c r="AW195" s="12" t="s">
        <v>33</v>
      </c>
      <c r="AX195" s="12" t="s">
        <v>72</v>
      </c>
      <c r="AY195" s="236" t="s">
        <v>125</v>
      </c>
    </row>
    <row r="196" s="14" customFormat="1">
      <c r="B196" s="258"/>
      <c r="C196" s="259"/>
      <c r="D196" s="217" t="s">
        <v>134</v>
      </c>
      <c r="E196" s="260" t="s">
        <v>19</v>
      </c>
      <c r="F196" s="261" t="s">
        <v>296</v>
      </c>
      <c r="G196" s="259"/>
      <c r="H196" s="262">
        <v>25.5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134</v>
      </c>
      <c r="AU196" s="268" t="s">
        <v>83</v>
      </c>
      <c r="AV196" s="14" t="s">
        <v>156</v>
      </c>
      <c r="AW196" s="14" t="s">
        <v>33</v>
      </c>
      <c r="AX196" s="14" t="s">
        <v>80</v>
      </c>
      <c r="AY196" s="268" t="s">
        <v>125</v>
      </c>
    </row>
    <row r="197" s="1" customFormat="1" ht="22.5" customHeight="1">
      <c r="B197" s="37"/>
      <c r="C197" s="203" t="s">
        <v>297</v>
      </c>
      <c r="D197" s="203" t="s">
        <v>127</v>
      </c>
      <c r="E197" s="204" t="s">
        <v>298</v>
      </c>
      <c r="F197" s="205" t="s">
        <v>299</v>
      </c>
      <c r="G197" s="206" t="s">
        <v>130</v>
      </c>
      <c r="H197" s="207">
        <v>12.75</v>
      </c>
      <c r="I197" s="208"/>
      <c r="J197" s="209">
        <f>ROUND(I197*H197,2)</f>
        <v>0</v>
      </c>
      <c r="K197" s="205" t="s">
        <v>131</v>
      </c>
      <c r="L197" s="42"/>
      <c r="M197" s="210" t="s">
        <v>19</v>
      </c>
      <c r="N197" s="211" t="s">
        <v>43</v>
      </c>
      <c r="O197" s="78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16" t="s">
        <v>132</v>
      </c>
      <c r="AT197" s="16" t="s">
        <v>127</v>
      </c>
      <c r="AU197" s="16" t="s">
        <v>83</v>
      </c>
      <c r="AY197" s="16" t="s">
        <v>125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80</v>
      </c>
      <c r="BK197" s="214">
        <f>ROUND(I197*H197,2)</f>
        <v>0</v>
      </c>
      <c r="BL197" s="16" t="s">
        <v>132</v>
      </c>
      <c r="BM197" s="16" t="s">
        <v>300</v>
      </c>
    </row>
    <row r="198" s="11" customFormat="1">
      <c r="B198" s="215"/>
      <c r="C198" s="216"/>
      <c r="D198" s="217" t="s">
        <v>134</v>
      </c>
      <c r="E198" s="218" t="s">
        <v>19</v>
      </c>
      <c r="F198" s="219" t="s">
        <v>301</v>
      </c>
      <c r="G198" s="216"/>
      <c r="H198" s="218" t="s">
        <v>19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134</v>
      </c>
      <c r="AU198" s="225" t="s">
        <v>83</v>
      </c>
      <c r="AV198" s="11" t="s">
        <v>80</v>
      </c>
      <c r="AW198" s="11" t="s">
        <v>33</v>
      </c>
      <c r="AX198" s="11" t="s">
        <v>72</v>
      </c>
      <c r="AY198" s="225" t="s">
        <v>125</v>
      </c>
    </row>
    <row r="199" s="12" customFormat="1">
      <c r="B199" s="226"/>
      <c r="C199" s="227"/>
      <c r="D199" s="217" t="s">
        <v>134</v>
      </c>
      <c r="E199" s="228" t="s">
        <v>19</v>
      </c>
      <c r="F199" s="229" t="s">
        <v>302</v>
      </c>
      <c r="G199" s="227"/>
      <c r="H199" s="230">
        <v>12.75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134</v>
      </c>
      <c r="AU199" s="236" t="s">
        <v>83</v>
      </c>
      <c r="AV199" s="12" t="s">
        <v>83</v>
      </c>
      <c r="AW199" s="12" t="s">
        <v>33</v>
      </c>
      <c r="AX199" s="12" t="s">
        <v>80</v>
      </c>
      <c r="AY199" s="236" t="s">
        <v>125</v>
      </c>
    </row>
    <row r="200" s="1" customFormat="1" ht="22.5" customHeight="1">
      <c r="B200" s="37"/>
      <c r="C200" s="203" t="s">
        <v>303</v>
      </c>
      <c r="D200" s="203" t="s">
        <v>127</v>
      </c>
      <c r="E200" s="204" t="s">
        <v>304</v>
      </c>
      <c r="F200" s="205" t="s">
        <v>305</v>
      </c>
      <c r="G200" s="206" t="s">
        <v>130</v>
      </c>
      <c r="H200" s="207">
        <v>25.5</v>
      </c>
      <c r="I200" s="208"/>
      <c r="J200" s="209">
        <f>ROUND(I200*H200,2)</f>
        <v>0</v>
      </c>
      <c r="K200" s="205" t="s">
        <v>131</v>
      </c>
      <c r="L200" s="42"/>
      <c r="M200" s="210" t="s">
        <v>19</v>
      </c>
      <c r="N200" s="211" t="s">
        <v>43</v>
      </c>
      <c r="O200" s="78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16" t="s">
        <v>132</v>
      </c>
      <c r="AT200" s="16" t="s">
        <v>127</v>
      </c>
      <c r="AU200" s="16" t="s">
        <v>83</v>
      </c>
      <c r="AY200" s="16" t="s">
        <v>125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6" t="s">
        <v>80</v>
      </c>
      <c r="BK200" s="214">
        <f>ROUND(I200*H200,2)</f>
        <v>0</v>
      </c>
      <c r="BL200" s="16" t="s">
        <v>132</v>
      </c>
      <c r="BM200" s="16" t="s">
        <v>306</v>
      </c>
    </row>
    <row r="201" s="11" customFormat="1">
      <c r="B201" s="215"/>
      <c r="C201" s="216"/>
      <c r="D201" s="217" t="s">
        <v>134</v>
      </c>
      <c r="E201" s="218" t="s">
        <v>19</v>
      </c>
      <c r="F201" s="219" t="s">
        <v>291</v>
      </c>
      <c r="G201" s="216"/>
      <c r="H201" s="218" t="s">
        <v>19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134</v>
      </c>
      <c r="AU201" s="225" t="s">
        <v>83</v>
      </c>
      <c r="AV201" s="11" t="s">
        <v>80</v>
      </c>
      <c r="AW201" s="11" t="s">
        <v>33</v>
      </c>
      <c r="AX201" s="11" t="s">
        <v>72</v>
      </c>
      <c r="AY201" s="225" t="s">
        <v>125</v>
      </c>
    </row>
    <row r="202" s="12" customFormat="1">
      <c r="B202" s="226"/>
      <c r="C202" s="227"/>
      <c r="D202" s="217" t="s">
        <v>134</v>
      </c>
      <c r="E202" s="228" t="s">
        <v>19</v>
      </c>
      <c r="F202" s="229" t="s">
        <v>292</v>
      </c>
      <c r="G202" s="227"/>
      <c r="H202" s="230">
        <v>51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134</v>
      </c>
      <c r="AU202" s="236" t="s">
        <v>83</v>
      </c>
      <c r="AV202" s="12" t="s">
        <v>83</v>
      </c>
      <c r="AW202" s="12" t="s">
        <v>33</v>
      </c>
      <c r="AX202" s="12" t="s">
        <v>72</v>
      </c>
      <c r="AY202" s="236" t="s">
        <v>125</v>
      </c>
    </row>
    <row r="203" s="14" customFormat="1">
      <c r="B203" s="258"/>
      <c r="C203" s="259"/>
      <c r="D203" s="217" t="s">
        <v>134</v>
      </c>
      <c r="E203" s="260" t="s">
        <v>19</v>
      </c>
      <c r="F203" s="261" t="s">
        <v>293</v>
      </c>
      <c r="G203" s="259"/>
      <c r="H203" s="262">
        <v>51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AT203" s="268" t="s">
        <v>134</v>
      </c>
      <c r="AU203" s="268" t="s">
        <v>83</v>
      </c>
      <c r="AV203" s="14" t="s">
        <v>156</v>
      </c>
      <c r="AW203" s="14" t="s">
        <v>33</v>
      </c>
      <c r="AX203" s="14" t="s">
        <v>72</v>
      </c>
      <c r="AY203" s="268" t="s">
        <v>125</v>
      </c>
    </row>
    <row r="204" s="11" customFormat="1">
      <c r="B204" s="215"/>
      <c r="C204" s="216"/>
      <c r="D204" s="217" t="s">
        <v>134</v>
      </c>
      <c r="E204" s="218" t="s">
        <v>19</v>
      </c>
      <c r="F204" s="219" t="s">
        <v>294</v>
      </c>
      <c r="G204" s="216"/>
      <c r="H204" s="218" t="s">
        <v>19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134</v>
      </c>
      <c r="AU204" s="225" t="s">
        <v>83</v>
      </c>
      <c r="AV204" s="11" t="s">
        <v>80</v>
      </c>
      <c r="AW204" s="11" t="s">
        <v>33</v>
      </c>
      <c r="AX204" s="11" t="s">
        <v>72</v>
      </c>
      <c r="AY204" s="225" t="s">
        <v>125</v>
      </c>
    </row>
    <row r="205" s="12" customFormat="1">
      <c r="B205" s="226"/>
      <c r="C205" s="227"/>
      <c r="D205" s="217" t="s">
        <v>134</v>
      </c>
      <c r="E205" s="228" t="s">
        <v>19</v>
      </c>
      <c r="F205" s="229" t="s">
        <v>295</v>
      </c>
      <c r="G205" s="227"/>
      <c r="H205" s="230">
        <v>25.5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134</v>
      </c>
      <c r="AU205" s="236" t="s">
        <v>83</v>
      </c>
      <c r="AV205" s="12" t="s">
        <v>83</v>
      </c>
      <c r="AW205" s="12" t="s">
        <v>33</v>
      </c>
      <c r="AX205" s="12" t="s">
        <v>72</v>
      </c>
      <c r="AY205" s="236" t="s">
        <v>125</v>
      </c>
    </row>
    <row r="206" s="14" customFormat="1">
      <c r="B206" s="258"/>
      <c r="C206" s="259"/>
      <c r="D206" s="217" t="s">
        <v>134</v>
      </c>
      <c r="E206" s="260" t="s">
        <v>19</v>
      </c>
      <c r="F206" s="261" t="s">
        <v>307</v>
      </c>
      <c r="G206" s="259"/>
      <c r="H206" s="262">
        <v>25.5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134</v>
      </c>
      <c r="AU206" s="268" t="s">
        <v>83</v>
      </c>
      <c r="AV206" s="14" t="s">
        <v>156</v>
      </c>
      <c r="AW206" s="14" t="s">
        <v>33</v>
      </c>
      <c r="AX206" s="14" t="s">
        <v>80</v>
      </c>
      <c r="AY206" s="268" t="s">
        <v>125</v>
      </c>
    </row>
    <row r="207" s="1" customFormat="1" ht="22.5" customHeight="1">
      <c r="B207" s="37"/>
      <c r="C207" s="203" t="s">
        <v>308</v>
      </c>
      <c r="D207" s="203" t="s">
        <v>127</v>
      </c>
      <c r="E207" s="204" t="s">
        <v>309</v>
      </c>
      <c r="F207" s="205" t="s">
        <v>310</v>
      </c>
      <c r="G207" s="206" t="s">
        <v>130</v>
      </c>
      <c r="H207" s="207">
        <v>12.75</v>
      </c>
      <c r="I207" s="208"/>
      <c r="J207" s="209">
        <f>ROUND(I207*H207,2)</f>
        <v>0</v>
      </c>
      <c r="K207" s="205" t="s">
        <v>131</v>
      </c>
      <c r="L207" s="42"/>
      <c r="M207" s="210" t="s">
        <v>19</v>
      </c>
      <c r="N207" s="211" t="s">
        <v>43</v>
      </c>
      <c r="O207" s="78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16" t="s">
        <v>132</v>
      </c>
      <c r="AT207" s="16" t="s">
        <v>127</v>
      </c>
      <c r="AU207" s="16" t="s">
        <v>83</v>
      </c>
      <c r="AY207" s="16" t="s">
        <v>125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6" t="s">
        <v>80</v>
      </c>
      <c r="BK207" s="214">
        <f>ROUND(I207*H207,2)</f>
        <v>0</v>
      </c>
      <c r="BL207" s="16" t="s">
        <v>132</v>
      </c>
      <c r="BM207" s="16" t="s">
        <v>311</v>
      </c>
    </row>
    <row r="208" s="11" customFormat="1">
      <c r="B208" s="215"/>
      <c r="C208" s="216"/>
      <c r="D208" s="217" t="s">
        <v>134</v>
      </c>
      <c r="E208" s="218" t="s">
        <v>19</v>
      </c>
      <c r="F208" s="219" t="s">
        <v>301</v>
      </c>
      <c r="G208" s="216"/>
      <c r="H208" s="218" t="s">
        <v>19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134</v>
      </c>
      <c r="AU208" s="225" t="s">
        <v>83</v>
      </c>
      <c r="AV208" s="11" t="s">
        <v>80</v>
      </c>
      <c r="AW208" s="11" t="s">
        <v>33</v>
      </c>
      <c r="AX208" s="11" t="s">
        <v>72</v>
      </c>
      <c r="AY208" s="225" t="s">
        <v>125</v>
      </c>
    </row>
    <row r="209" s="12" customFormat="1">
      <c r="B209" s="226"/>
      <c r="C209" s="227"/>
      <c r="D209" s="217" t="s">
        <v>134</v>
      </c>
      <c r="E209" s="228" t="s">
        <v>19</v>
      </c>
      <c r="F209" s="229" t="s">
        <v>302</v>
      </c>
      <c r="G209" s="227"/>
      <c r="H209" s="230">
        <v>12.75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134</v>
      </c>
      <c r="AU209" s="236" t="s">
        <v>83</v>
      </c>
      <c r="AV209" s="12" t="s">
        <v>83</v>
      </c>
      <c r="AW209" s="12" t="s">
        <v>33</v>
      </c>
      <c r="AX209" s="12" t="s">
        <v>80</v>
      </c>
      <c r="AY209" s="236" t="s">
        <v>125</v>
      </c>
    </row>
    <row r="210" s="1" customFormat="1" ht="22.5" customHeight="1">
      <c r="B210" s="37"/>
      <c r="C210" s="203" t="s">
        <v>312</v>
      </c>
      <c r="D210" s="203" t="s">
        <v>127</v>
      </c>
      <c r="E210" s="204" t="s">
        <v>313</v>
      </c>
      <c r="F210" s="205" t="s">
        <v>314</v>
      </c>
      <c r="G210" s="206" t="s">
        <v>193</v>
      </c>
      <c r="H210" s="207">
        <v>102</v>
      </c>
      <c r="I210" s="208"/>
      <c r="J210" s="209">
        <f>ROUND(I210*H210,2)</f>
        <v>0</v>
      </c>
      <c r="K210" s="205" t="s">
        <v>131</v>
      </c>
      <c r="L210" s="42"/>
      <c r="M210" s="210" t="s">
        <v>19</v>
      </c>
      <c r="N210" s="211" t="s">
        <v>43</v>
      </c>
      <c r="O210" s="78"/>
      <c r="P210" s="212">
        <f>O210*H210</f>
        <v>0</v>
      </c>
      <c r="Q210" s="212">
        <v>0.00084999999999999995</v>
      </c>
      <c r="R210" s="212">
        <f>Q210*H210</f>
        <v>0.086699999999999999</v>
      </c>
      <c r="S210" s="212">
        <v>0</v>
      </c>
      <c r="T210" s="213">
        <f>S210*H210</f>
        <v>0</v>
      </c>
      <c r="AR210" s="16" t="s">
        <v>132</v>
      </c>
      <c r="AT210" s="16" t="s">
        <v>127</v>
      </c>
      <c r="AU210" s="16" t="s">
        <v>83</v>
      </c>
      <c r="AY210" s="16" t="s">
        <v>125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80</v>
      </c>
      <c r="BK210" s="214">
        <f>ROUND(I210*H210,2)</f>
        <v>0</v>
      </c>
      <c r="BL210" s="16" t="s">
        <v>132</v>
      </c>
      <c r="BM210" s="16" t="s">
        <v>315</v>
      </c>
    </row>
    <row r="211" s="11" customFormat="1">
      <c r="B211" s="215"/>
      <c r="C211" s="216"/>
      <c r="D211" s="217" t="s">
        <v>134</v>
      </c>
      <c r="E211" s="218" t="s">
        <v>19</v>
      </c>
      <c r="F211" s="219" t="s">
        <v>291</v>
      </c>
      <c r="G211" s="216"/>
      <c r="H211" s="218" t="s">
        <v>19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134</v>
      </c>
      <c r="AU211" s="225" t="s">
        <v>83</v>
      </c>
      <c r="AV211" s="11" t="s">
        <v>80</v>
      </c>
      <c r="AW211" s="11" t="s">
        <v>33</v>
      </c>
      <c r="AX211" s="11" t="s">
        <v>72</v>
      </c>
      <c r="AY211" s="225" t="s">
        <v>125</v>
      </c>
    </row>
    <row r="212" s="12" customFormat="1">
      <c r="B212" s="226"/>
      <c r="C212" s="227"/>
      <c r="D212" s="217" t="s">
        <v>134</v>
      </c>
      <c r="E212" s="228" t="s">
        <v>19</v>
      </c>
      <c r="F212" s="229" t="s">
        <v>316</v>
      </c>
      <c r="G212" s="227"/>
      <c r="H212" s="230">
        <v>102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134</v>
      </c>
      <c r="AU212" s="236" t="s">
        <v>83</v>
      </c>
      <c r="AV212" s="12" t="s">
        <v>83</v>
      </c>
      <c r="AW212" s="12" t="s">
        <v>33</v>
      </c>
      <c r="AX212" s="12" t="s">
        <v>80</v>
      </c>
      <c r="AY212" s="236" t="s">
        <v>125</v>
      </c>
    </row>
    <row r="213" s="1" customFormat="1" ht="22.5" customHeight="1">
      <c r="B213" s="37"/>
      <c r="C213" s="203" t="s">
        <v>317</v>
      </c>
      <c r="D213" s="203" t="s">
        <v>127</v>
      </c>
      <c r="E213" s="204" t="s">
        <v>318</v>
      </c>
      <c r="F213" s="205" t="s">
        <v>319</v>
      </c>
      <c r="G213" s="206" t="s">
        <v>193</v>
      </c>
      <c r="H213" s="207">
        <v>102</v>
      </c>
      <c r="I213" s="208"/>
      <c r="J213" s="209">
        <f>ROUND(I213*H213,2)</f>
        <v>0</v>
      </c>
      <c r="K213" s="205" t="s">
        <v>131</v>
      </c>
      <c r="L213" s="42"/>
      <c r="M213" s="210" t="s">
        <v>19</v>
      </c>
      <c r="N213" s="211" t="s">
        <v>43</v>
      </c>
      <c r="O213" s="78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16" t="s">
        <v>132</v>
      </c>
      <c r="AT213" s="16" t="s">
        <v>127</v>
      </c>
      <c r="AU213" s="16" t="s">
        <v>83</v>
      </c>
      <c r="AY213" s="16" t="s">
        <v>125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80</v>
      </c>
      <c r="BK213" s="214">
        <f>ROUND(I213*H213,2)</f>
        <v>0</v>
      </c>
      <c r="BL213" s="16" t="s">
        <v>132</v>
      </c>
      <c r="BM213" s="16" t="s">
        <v>320</v>
      </c>
    </row>
    <row r="214" s="1" customFormat="1" ht="22.5" customHeight="1">
      <c r="B214" s="37"/>
      <c r="C214" s="203" t="s">
        <v>321</v>
      </c>
      <c r="D214" s="203" t="s">
        <v>127</v>
      </c>
      <c r="E214" s="204" t="s">
        <v>322</v>
      </c>
      <c r="F214" s="205" t="s">
        <v>323</v>
      </c>
      <c r="G214" s="206" t="s">
        <v>130</v>
      </c>
      <c r="H214" s="207">
        <v>51</v>
      </c>
      <c r="I214" s="208"/>
      <c r="J214" s="209">
        <f>ROUND(I214*H214,2)</f>
        <v>0</v>
      </c>
      <c r="K214" s="205" t="s">
        <v>131</v>
      </c>
      <c r="L214" s="42"/>
      <c r="M214" s="210" t="s">
        <v>19</v>
      </c>
      <c r="N214" s="211" t="s">
        <v>43</v>
      </c>
      <c r="O214" s="78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16" t="s">
        <v>132</v>
      </c>
      <c r="AT214" s="16" t="s">
        <v>127</v>
      </c>
      <c r="AU214" s="16" t="s">
        <v>83</v>
      </c>
      <c r="AY214" s="16" t="s">
        <v>125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6" t="s">
        <v>80</v>
      </c>
      <c r="BK214" s="214">
        <f>ROUND(I214*H214,2)</f>
        <v>0</v>
      </c>
      <c r="BL214" s="16" t="s">
        <v>132</v>
      </c>
      <c r="BM214" s="16" t="s">
        <v>324</v>
      </c>
    </row>
    <row r="215" s="1" customFormat="1" ht="22.5" customHeight="1">
      <c r="B215" s="37"/>
      <c r="C215" s="203" t="s">
        <v>325</v>
      </c>
      <c r="D215" s="203" t="s">
        <v>127</v>
      </c>
      <c r="E215" s="204" t="s">
        <v>183</v>
      </c>
      <c r="F215" s="205" t="s">
        <v>184</v>
      </c>
      <c r="G215" s="206" t="s">
        <v>130</v>
      </c>
      <c r="H215" s="207">
        <v>51</v>
      </c>
      <c r="I215" s="208"/>
      <c r="J215" s="209">
        <f>ROUND(I215*H215,2)</f>
        <v>0</v>
      </c>
      <c r="K215" s="205" t="s">
        <v>131</v>
      </c>
      <c r="L215" s="42"/>
      <c r="M215" s="210" t="s">
        <v>19</v>
      </c>
      <c r="N215" s="211" t="s">
        <v>43</v>
      </c>
      <c r="O215" s="78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16" t="s">
        <v>132</v>
      </c>
      <c r="AT215" s="16" t="s">
        <v>127</v>
      </c>
      <c r="AU215" s="16" t="s">
        <v>83</v>
      </c>
      <c r="AY215" s="16" t="s">
        <v>125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6" t="s">
        <v>80</v>
      </c>
      <c r="BK215" s="214">
        <f>ROUND(I215*H215,2)</f>
        <v>0</v>
      </c>
      <c r="BL215" s="16" t="s">
        <v>132</v>
      </c>
      <c r="BM215" s="16" t="s">
        <v>326</v>
      </c>
    </row>
    <row r="216" s="11" customFormat="1">
      <c r="B216" s="215"/>
      <c r="C216" s="216"/>
      <c r="D216" s="217" t="s">
        <v>134</v>
      </c>
      <c r="E216" s="218" t="s">
        <v>19</v>
      </c>
      <c r="F216" s="219" t="s">
        <v>327</v>
      </c>
      <c r="G216" s="216"/>
      <c r="H216" s="218" t="s">
        <v>19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134</v>
      </c>
      <c r="AU216" s="225" t="s">
        <v>83</v>
      </c>
      <c r="AV216" s="11" t="s">
        <v>80</v>
      </c>
      <c r="AW216" s="11" t="s">
        <v>33</v>
      </c>
      <c r="AX216" s="11" t="s">
        <v>72</v>
      </c>
      <c r="AY216" s="225" t="s">
        <v>125</v>
      </c>
    </row>
    <row r="217" s="12" customFormat="1">
      <c r="B217" s="226"/>
      <c r="C217" s="227"/>
      <c r="D217" s="217" t="s">
        <v>134</v>
      </c>
      <c r="E217" s="228" t="s">
        <v>19</v>
      </c>
      <c r="F217" s="229" t="s">
        <v>328</v>
      </c>
      <c r="G217" s="227"/>
      <c r="H217" s="230">
        <v>51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134</v>
      </c>
      <c r="AU217" s="236" t="s">
        <v>83</v>
      </c>
      <c r="AV217" s="12" t="s">
        <v>83</v>
      </c>
      <c r="AW217" s="12" t="s">
        <v>33</v>
      </c>
      <c r="AX217" s="12" t="s">
        <v>80</v>
      </c>
      <c r="AY217" s="236" t="s">
        <v>125</v>
      </c>
    </row>
    <row r="218" s="10" customFormat="1" ht="22.8" customHeight="1">
      <c r="B218" s="187"/>
      <c r="C218" s="188"/>
      <c r="D218" s="189" t="s">
        <v>71</v>
      </c>
      <c r="E218" s="201" t="s">
        <v>205</v>
      </c>
      <c r="F218" s="201" t="s">
        <v>329</v>
      </c>
      <c r="G218" s="188"/>
      <c r="H218" s="188"/>
      <c r="I218" s="191"/>
      <c r="J218" s="202">
        <f>BK218</f>
        <v>0</v>
      </c>
      <c r="K218" s="188"/>
      <c r="L218" s="193"/>
      <c r="M218" s="194"/>
      <c r="N218" s="195"/>
      <c r="O218" s="195"/>
      <c r="P218" s="196">
        <f>SUM(P219:P236)</f>
        <v>0</v>
      </c>
      <c r="Q218" s="195"/>
      <c r="R218" s="196">
        <f>SUM(R219:R236)</f>
        <v>0.1253</v>
      </c>
      <c r="S218" s="195"/>
      <c r="T218" s="197">
        <f>SUM(T219:T236)</f>
        <v>99.689999999999998</v>
      </c>
      <c r="AR218" s="198" t="s">
        <v>80</v>
      </c>
      <c r="AT218" s="199" t="s">
        <v>71</v>
      </c>
      <c r="AU218" s="199" t="s">
        <v>80</v>
      </c>
      <c r="AY218" s="198" t="s">
        <v>125</v>
      </c>
      <c r="BK218" s="200">
        <f>SUM(BK219:BK236)</f>
        <v>0</v>
      </c>
    </row>
    <row r="219" s="1" customFormat="1" ht="16.5" customHeight="1">
      <c r="B219" s="37"/>
      <c r="C219" s="203" t="s">
        <v>330</v>
      </c>
      <c r="D219" s="203" t="s">
        <v>127</v>
      </c>
      <c r="E219" s="204" t="s">
        <v>331</v>
      </c>
      <c r="F219" s="205" t="s">
        <v>332</v>
      </c>
      <c r="G219" s="206" t="s">
        <v>333</v>
      </c>
      <c r="H219" s="207">
        <v>417</v>
      </c>
      <c r="I219" s="208"/>
      <c r="J219" s="209">
        <f>ROUND(I219*H219,2)</f>
        <v>0</v>
      </c>
      <c r="K219" s="205" t="s">
        <v>19</v>
      </c>
      <c r="L219" s="42"/>
      <c r="M219" s="210" t="s">
        <v>19</v>
      </c>
      <c r="N219" s="211" t="s">
        <v>43</v>
      </c>
      <c r="O219" s="78"/>
      <c r="P219" s="212">
        <f>O219*H219</f>
        <v>0</v>
      </c>
      <c r="Q219" s="212">
        <v>0.00029999999999999997</v>
      </c>
      <c r="R219" s="212">
        <f>Q219*H219</f>
        <v>0.12509999999999999</v>
      </c>
      <c r="S219" s="212">
        <v>0</v>
      </c>
      <c r="T219" s="213">
        <f>S219*H219</f>
        <v>0</v>
      </c>
      <c r="AR219" s="16" t="s">
        <v>132</v>
      </c>
      <c r="AT219" s="16" t="s">
        <v>127</v>
      </c>
      <c r="AU219" s="16" t="s">
        <v>83</v>
      </c>
      <c r="AY219" s="16" t="s">
        <v>125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6" t="s">
        <v>80</v>
      </c>
      <c r="BK219" s="214">
        <f>ROUND(I219*H219,2)</f>
        <v>0</v>
      </c>
      <c r="BL219" s="16" t="s">
        <v>132</v>
      </c>
      <c r="BM219" s="16" t="s">
        <v>334</v>
      </c>
    </row>
    <row r="220" s="11" customFormat="1">
      <c r="B220" s="215"/>
      <c r="C220" s="216"/>
      <c r="D220" s="217" t="s">
        <v>134</v>
      </c>
      <c r="E220" s="218" t="s">
        <v>19</v>
      </c>
      <c r="F220" s="219" t="s">
        <v>335</v>
      </c>
      <c r="G220" s="216"/>
      <c r="H220" s="218" t="s">
        <v>19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134</v>
      </c>
      <c r="AU220" s="225" t="s">
        <v>83</v>
      </c>
      <c r="AV220" s="11" t="s">
        <v>80</v>
      </c>
      <c r="AW220" s="11" t="s">
        <v>33</v>
      </c>
      <c r="AX220" s="11" t="s">
        <v>72</v>
      </c>
      <c r="AY220" s="225" t="s">
        <v>125</v>
      </c>
    </row>
    <row r="221" s="12" customFormat="1">
      <c r="B221" s="226"/>
      <c r="C221" s="227"/>
      <c r="D221" s="217" t="s">
        <v>134</v>
      </c>
      <c r="E221" s="228" t="s">
        <v>19</v>
      </c>
      <c r="F221" s="229" t="s">
        <v>336</v>
      </c>
      <c r="G221" s="227"/>
      <c r="H221" s="230">
        <v>318.5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134</v>
      </c>
      <c r="AU221" s="236" t="s">
        <v>83</v>
      </c>
      <c r="AV221" s="12" t="s">
        <v>83</v>
      </c>
      <c r="AW221" s="12" t="s">
        <v>33</v>
      </c>
      <c r="AX221" s="12" t="s">
        <v>72</v>
      </c>
      <c r="AY221" s="236" t="s">
        <v>125</v>
      </c>
    </row>
    <row r="222" s="12" customFormat="1">
      <c r="B222" s="226"/>
      <c r="C222" s="227"/>
      <c r="D222" s="217" t="s">
        <v>134</v>
      </c>
      <c r="E222" s="228" t="s">
        <v>19</v>
      </c>
      <c r="F222" s="229" t="s">
        <v>337</v>
      </c>
      <c r="G222" s="227"/>
      <c r="H222" s="230">
        <v>98.5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134</v>
      </c>
      <c r="AU222" s="236" t="s">
        <v>83</v>
      </c>
      <c r="AV222" s="12" t="s">
        <v>83</v>
      </c>
      <c r="AW222" s="12" t="s">
        <v>33</v>
      </c>
      <c r="AX222" s="12" t="s">
        <v>72</v>
      </c>
      <c r="AY222" s="236" t="s">
        <v>125</v>
      </c>
    </row>
    <row r="223" s="13" customFormat="1">
      <c r="B223" s="237"/>
      <c r="C223" s="238"/>
      <c r="D223" s="217" t="s">
        <v>134</v>
      </c>
      <c r="E223" s="239" t="s">
        <v>19</v>
      </c>
      <c r="F223" s="240" t="s">
        <v>147</v>
      </c>
      <c r="G223" s="238"/>
      <c r="H223" s="241">
        <v>417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134</v>
      </c>
      <c r="AU223" s="247" t="s">
        <v>83</v>
      </c>
      <c r="AV223" s="13" t="s">
        <v>132</v>
      </c>
      <c r="AW223" s="13" t="s">
        <v>33</v>
      </c>
      <c r="AX223" s="13" t="s">
        <v>80</v>
      </c>
      <c r="AY223" s="247" t="s">
        <v>125</v>
      </c>
    </row>
    <row r="224" s="11" customFormat="1">
      <c r="B224" s="215"/>
      <c r="C224" s="216"/>
      <c r="D224" s="217" t="s">
        <v>134</v>
      </c>
      <c r="E224" s="218" t="s">
        <v>19</v>
      </c>
      <c r="F224" s="219" t="s">
        <v>338</v>
      </c>
      <c r="G224" s="216"/>
      <c r="H224" s="218" t="s">
        <v>19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134</v>
      </c>
      <c r="AU224" s="225" t="s">
        <v>83</v>
      </c>
      <c r="AV224" s="11" t="s">
        <v>80</v>
      </c>
      <c r="AW224" s="11" t="s">
        <v>33</v>
      </c>
      <c r="AX224" s="11" t="s">
        <v>72</v>
      </c>
      <c r="AY224" s="225" t="s">
        <v>125</v>
      </c>
    </row>
    <row r="225" s="1" customFormat="1" ht="22.5" customHeight="1">
      <c r="B225" s="37"/>
      <c r="C225" s="203" t="s">
        <v>339</v>
      </c>
      <c r="D225" s="203" t="s">
        <v>127</v>
      </c>
      <c r="E225" s="204" t="s">
        <v>340</v>
      </c>
      <c r="F225" s="205" t="s">
        <v>341</v>
      </c>
      <c r="G225" s="206" t="s">
        <v>333</v>
      </c>
      <c r="H225" s="207">
        <v>417</v>
      </c>
      <c r="I225" s="208"/>
      <c r="J225" s="209">
        <f>ROUND(I225*H225,2)</f>
        <v>0</v>
      </c>
      <c r="K225" s="205" t="s">
        <v>131</v>
      </c>
      <c r="L225" s="42"/>
      <c r="M225" s="210" t="s">
        <v>19</v>
      </c>
      <c r="N225" s="211" t="s">
        <v>43</v>
      </c>
      <c r="O225" s="78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16" t="s">
        <v>132</v>
      </c>
      <c r="AT225" s="16" t="s">
        <v>127</v>
      </c>
      <c r="AU225" s="16" t="s">
        <v>83</v>
      </c>
      <c r="AY225" s="16" t="s">
        <v>125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6" t="s">
        <v>80</v>
      </c>
      <c r="BK225" s="214">
        <f>ROUND(I225*H225,2)</f>
        <v>0</v>
      </c>
      <c r="BL225" s="16" t="s">
        <v>132</v>
      </c>
      <c r="BM225" s="16" t="s">
        <v>342</v>
      </c>
    </row>
    <row r="226" s="1" customFormat="1" ht="22.5" customHeight="1">
      <c r="B226" s="37"/>
      <c r="C226" s="203" t="s">
        <v>343</v>
      </c>
      <c r="D226" s="203" t="s">
        <v>127</v>
      </c>
      <c r="E226" s="204" t="s">
        <v>344</v>
      </c>
      <c r="F226" s="205" t="s">
        <v>345</v>
      </c>
      <c r="G226" s="206" t="s">
        <v>193</v>
      </c>
      <c r="H226" s="207">
        <v>45</v>
      </c>
      <c r="I226" s="208"/>
      <c r="J226" s="209">
        <f>ROUND(I226*H226,2)</f>
        <v>0</v>
      </c>
      <c r="K226" s="205" t="s">
        <v>131</v>
      </c>
      <c r="L226" s="42"/>
      <c r="M226" s="210" t="s">
        <v>19</v>
      </c>
      <c r="N226" s="211" t="s">
        <v>43</v>
      </c>
      <c r="O226" s="78"/>
      <c r="P226" s="212">
        <f>O226*H226</f>
        <v>0</v>
      </c>
      <c r="Q226" s="212">
        <v>0</v>
      </c>
      <c r="R226" s="212">
        <f>Q226*H226</f>
        <v>0</v>
      </c>
      <c r="S226" s="212">
        <v>0.316</v>
      </c>
      <c r="T226" s="213">
        <f>S226*H226</f>
        <v>14.220000000000001</v>
      </c>
      <c r="AR226" s="16" t="s">
        <v>132</v>
      </c>
      <c r="AT226" s="16" t="s">
        <v>127</v>
      </c>
      <c r="AU226" s="16" t="s">
        <v>83</v>
      </c>
      <c r="AY226" s="16" t="s">
        <v>125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6" t="s">
        <v>80</v>
      </c>
      <c r="BK226" s="214">
        <f>ROUND(I226*H226,2)</f>
        <v>0</v>
      </c>
      <c r="BL226" s="16" t="s">
        <v>132</v>
      </c>
      <c r="BM226" s="16" t="s">
        <v>346</v>
      </c>
    </row>
    <row r="227" s="11" customFormat="1">
      <c r="B227" s="215"/>
      <c r="C227" s="216"/>
      <c r="D227" s="217" t="s">
        <v>134</v>
      </c>
      <c r="E227" s="218" t="s">
        <v>19</v>
      </c>
      <c r="F227" s="219" t="s">
        <v>347</v>
      </c>
      <c r="G227" s="216"/>
      <c r="H227" s="218" t="s">
        <v>19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134</v>
      </c>
      <c r="AU227" s="225" t="s">
        <v>83</v>
      </c>
      <c r="AV227" s="11" t="s">
        <v>80</v>
      </c>
      <c r="AW227" s="11" t="s">
        <v>33</v>
      </c>
      <c r="AX227" s="11" t="s">
        <v>72</v>
      </c>
      <c r="AY227" s="225" t="s">
        <v>125</v>
      </c>
    </row>
    <row r="228" s="12" customFormat="1">
      <c r="B228" s="226"/>
      <c r="C228" s="227"/>
      <c r="D228" s="217" t="s">
        <v>134</v>
      </c>
      <c r="E228" s="228" t="s">
        <v>19</v>
      </c>
      <c r="F228" s="229" t="s">
        <v>348</v>
      </c>
      <c r="G228" s="227"/>
      <c r="H228" s="230">
        <v>45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134</v>
      </c>
      <c r="AU228" s="236" t="s">
        <v>83</v>
      </c>
      <c r="AV228" s="12" t="s">
        <v>83</v>
      </c>
      <c r="AW228" s="12" t="s">
        <v>33</v>
      </c>
      <c r="AX228" s="12" t="s">
        <v>80</v>
      </c>
      <c r="AY228" s="236" t="s">
        <v>125</v>
      </c>
    </row>
    <row r="229" s="1" customFormat="1" ht="22.5" customHeight="1">
      <c r="B229" s="37"/>
      <c r="C229" s="203" t="s">
        <v>349</v>
      </c>
      <c r="D229" s="203" t="s">
        <v>127</v>
      </c>
      <c r="E229" s="204" t="s">
        <v>350</v>
      </c>
      <c r="F229" s="205" t="s">
        <v>351</v>
      </c>
      <c r="G229" s="206" t="s">
        <v>193</v>
      </c>
      <c r="H229" s="207">
        <v>146</v>
      </c>
      <c r="I229" s="208"/>
      <c r="J229" s="209">
        <f>ROUND(I229*H229,2)</f>
        <v>0</v>
      </c>
      <c r="K229" s="205" t="s">
        <v>131</v>
      </c>
      <c r="L229" s="42"/>
      <c r="M229" s="210" t="s">
        <v>19</v>
      </c>
      <c r="N229" s="211" t="s">
        <v>43</v>
      </c>
      <c r="O229" s="78"/>
      <c r="P229" s="212">
        <f>O229*H229</f>
        <v>0</v>
      </c>
      <c r="Q229" s="212">
        <v>0</v>
      </c>
      <c r="R229" s="212">
        <f>Q229*H229</f>
        <v>0</v>
      </c>
      <c r="S229" s="212">
        <v>0.23999999999999999</v>
      </c>
      <c r="T229" s="213">
        <f>S229*H229</f>
        <v>35.039999999999999</v>
      </c>
      <c r="AR229" s="16" t="s">
        <v>132</v>
      </c>
      <c r="AT229" s="16" t="s">
        <v>127</v>
      </c>
      <c r="AU229" s="16" t="s">
        <v>83</v>
      </c>
      <c r="AY229" s="16" t="s">
        <v>125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6" t="s">
        <v>80</v>
      </c>
      <c r="BK229" s="214">
        <f>ROUND(I229*H229,2)</f>
        <v>0</v>
      </c>
      <c r="BL229" s="16" t="s">
        <v>132</v>
      </c>
      <c r="BM229" s="16" t="s">
        <v>352</v>
      </c>
    </row>
    <row r="230" s="11" customFormat="1">
      <c r="B230" s="215"/>
      <c r="C230" s="216"/>
      <c r="D230" s="217" t="s">
        <v>134</v>
      </c>
      <c r="E230" s="218" t="s">
        <v>19</v>
      </c>
      <c r="F230" s="219" t="s">
        <v>353</v>
      </c>
      <c r="G230" s="216"/>
      <c r="H230" s="218" t="s">
        <v>19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134</v>
      </c>
      <c r="AU230" s="225" t="s">
        <v>83</v>
      </c>
      <c r="AV230" s="11" t="s">
        <v>80</v>
      </c>
      <c r="AW230" s="11" t="s">
        <v>33</v>
      </c>
      <c r="AX230" s="11" t="s">
        <v>72</v>
      </c>
      <c r="AY230" s="225" t="s">
        <v>125</v>
      </c>
    </row>
    <row r="231" s="12" customFormat="1">
      <c r="B231" s="226"/>
      <c r="C231" s="227"/>
      <c r="D231" s="217" t="s">
        <v>134</v>
      </c>
      <c r="E231" s="228" t="s">
        <v>19</v>
      </c>
      <c r="F231" s="229" t="s">
        <v>354</v>
      </c>
      <c r="G231" s="227"/>
      <c r="H231" s="230">
        <v>146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134</v>
      </c>
      <c r="AU231" s="236" t="s">
        <v>83</v>
      </c>
      <c r="AV231" s="12" t="s">
        <v>83</v>
      </c>
      <c r="AW231" s="12" t="s">
        <v>33</v>
      </c>
      <c r="AX231" s="12" t="s">
        <v>80</v>
      </c>
      <c r="AY231" s="236" t="s">
        <v>125</v>
      </c>
    </row>
    <row r="232" s="1" customFormat="1" ht="22.5" customHeight="1">
      <c r="B232" s="37"/>
      <c r="C232" s="203" t="s">
        <v>355</v>
      </c>
      <c r="D232" s="203" t="s">
        <v>127</v>
      </c>
      <c r="E232" s="204" t="s">
        <v>356</v>
      </c>
      <c r="F232" s="205" t="s">
        <v>357</v>
      </c>
      <c r="G232" s="206" t="s">
        <v>333</v>
      </c>
      <c r="H232" s="207">
        <v>246</v>
      </c>
      <c r="I232" s="208"/>
      <c r="J232" s="209">
        <f>ROUND(I232*H232,2)</f>
        <v>0</v>
      </c>
      <c r="K232" s="205" t="s">
        <v>131</v>
      </c>
      <c r="L232" s="42"/>
      <c r="M232" s="210" t="s">
        <v>19</v>
      </c>
      <c r="N232" s="211" t="s">
        <v>43</v>
      </c>
      <c r="O232" s="78"/>
      <c r="P232" s="212">
        <f>O232*H232</f>
        <v>0</v>
      </c>
      <c r="Q232" s="212">
        <v>0</v>
      </c>
      <c r="R232" s="212">
        <f>Q232*H232</f>
        <v>0</v>
      </c>
      <c r="S232" s="212">
        <v>0.20499999999999999</v>
      </c>
      <c r="T232" s="213">
        <f>S232*H232</f>
        <v>50.43</v>
      </c>
      <c r="AR232" s="16" t="s">
        <v>132</v>
      </c>
      <c r="AT232" s="16" t="s">
        <v>127</v>
      </c>
      <c r="AU232" s="16" t="s">
        <v>83</v>
      </c>
      <c r="AY232" s="16" t="s">
        <v>125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6" t="s">
        <v>80</v>
      </c>
      <c r="BK232" s="214">
        <f>ROUND(I232*H232,2)</f>
        <v>0</v>
      </c>
      <c r="BL232" s="16" t="s">
        <v>132</v>
      </c>
      <c r="BM232" s="16" t="s">
        <v>358</v>
      </c>
    </row>
    <row r="233" s="11" customFormat="1">
      <c r="B233" s="215"/>
      <c r="C233" s="216"/>
      <c r="D233" s="217" t="s">
        <v>134</v>
      </c>
      <c r="E233" s="218" t="s">
        <v>19</v>
      </c>
      <c r="F233" s="219" t="s">
        <v>359</v>
      </c>
      <c r="G233" s="216"/>
      <c r="H233" s="218" t="s">
        <v>19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134</v>
      </c>
      <c r="AU233" s="225" t="s">
        <v>83</v>
      </c>
      <c r="AV233" s="11" t="s">
        <v>80</v>
      </c>
      <c r="AW233" s="11" t="s">
        <v>33</v>
      </c>
      <c r="AX233" s="11" t="s">
        <v>72</v>
      </c>
      <c r="AY233" s="225" t="s">
        <v>125</v>
      </c>
    </row>
    <row r="234" s="12" customFormat="1">
      <c r="B234" s="226"/>
      <c r="C234" s="227"/>
      <c r="D234" s="217" t="s">
        <v>134</v>
      </c>
      <c r="E234" s="228" t="s">
        <v>19</v>
      </c>
      <c r="F234" s="229" t="s">
        <v>360</v>
      </c>
      <c r="G234" s="227"/>
      <c r="H234" s="230">
        <v>246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134</v>
      </c>
      <c r="AU234" s="236" t="s">
        <v>83</v>
      </c>
      <c r="AV234" s="12" t="s">
        <v>83</v>
      </c>
      <c r="AW234" s="12" t="s">
        <v>33</v>
      </c>
      <c r="AX234" s="12" t="s">
        <v>80</v>
      </c>
      <c r="AY234" s="236" t="s">
        <v>125</v>
      </c>
    </row>
    <row r="235" s="1" customFormat="1" ht="22.5" customHeight="1">
      <c r="B235" s="37"/>
      <c r="C235" s="203" t="s">
        <v>361</v>
      </c>
      <c r="D235" s="203" t="s">
        <v>127</v>
      </c>
      <c r="E235" s="204" t="s">
        <v>362</v>
      </c>
      <c r="F235" s="205" t="s">
        <v>363</v>
      </c>
      <c r="G235" s="206" t="s">
        <v>193</v>
      </c>
      <c r="H235" s="207">
        <v>100</v>
      </c>
      <c r="I235" s="208"/>
      <c r="J235" s="209">
        <f>ROUND(I235*H235,2)</f>
        <v>0</v>
      </c>
      <c r="K235" s="205" t="s">
        <v>131</v>
      </c>
      <c r="L235" s="42"/>
      <c r="M235" s="210" t="s">
        <v>19</v>
      </c>
      <c r="N235" s="211" t="s">
        <v>43</v>
      </c>
      <c r="O235" s="78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16" t="s">
        <v>132</v>
      </c>
      <c r="AT235" s="16" t="s">
        <v>127</v>
      </c>
      <c r="AU235" s="16" t="s">
        <v>83</v>
      </c>
      <c r="AY235" s="16" t="s">
        <v>125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6" t="s">
        <v>80</v>
      </c>
      <c r="BK235" s="214">
        <f>ROUND(I235*H235,2)</f>
        <v>0</v>
      </c>
      <c r="BL235" s="16" t="s">
        <v>132</v>
      </c>
      <c r="BM235" s="16" t="s">
        <v>364</v>
      </c>
    </row>
    <row r="236" s="1" customFormat="1" ht="16.5" customHeight="1">
      <c r="B236" s="37"/>
      <c r="C236" s="203" t="s">
        <v>365</v>
      </c>
      <c r="D236" s="203" t="s">
        <v>127</v>
      </c>
      <c r="E236" s="204" t="s">
        <v>366</v>
      </c>
      <c r="F236" s="205" t="s">
        <v>367</v>
      </c>
      <c r="G236" s="206" t="s">
        <v>242</v>
      </c>
      <c r="H236" s="207">
        <v>4</v>
      </c>
      <c r="I236" s="208"/>
      <c r="J236" s="209">
        <f>ROUND(I236*H236,2)</f>
        <v>0</v>
      </c>
      <c r="K236" s="205" t="s">
        <v>131</v>
      </c>
      <c r="L236" s="42"/>
      <c r="M236" s="210" t="s">
        <v>19</v>
      </c>
      <c r="N236" s="211" t="s">
        <v>43</v>
      </c>
      <c r="O236" s="78"/>
      <c r="P236" s="212">
        <f>O236*H236</f>
        <v>0</v>
      </c>
      <c r="Q236" s="212">
        <v>5.0000000000000002E-05</v>
      </c>
      <c r="R236" s="212">
        <f>Q236*H236</f>
        <v>0.00020000000000000001</v>
      </c>
      <c r="S236" s="212">
        <v>0</v>
      </c>
      <c r="T236" s="213">
        <f>S236*H236</f>
        <v>0</v>
      </c>
      <c r="AR236" s="16" t="s">
        <v>132</v>
      </c>
      <c r="AT236" s="16" t="s">
        <v>127</v>
      </c>
      <c r="AU236" s="16" t="s">
        <v>83</v>
      </c>
      <c r="AY236" s="16" t="s">
        <v>125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6" t="s">
        <v>80</v>
      </c>
      <c r="BK236" s="214">
        <f>ROUND(I236*H236,2)</f>
        <v>0</v>
      </c>
      <c r="BL236" s="16" t="s">
        <v>132</v>
      </c>
      <c r="BM236" s="16" t="s">
        <v>368</v>
      </c>
    </row>
    <row r="237" s="10" customFormat="1" ht="22.8" customHeight="1">
      <c r="B237" s="187"/>
      <c r="C237" s="188"/>
      <c r="D237" s="189" t="s">
        <v>71</v>
      </c>
      <c r="E237" s="201" t="s">
        <v>169</v>
      </c>
      <c r="F237" s="201" t="s">
        <v>369</v>
      </c>
      <c r="G237" s="188"/>
      <c r="H237" s="188"/>
      <c r="I237" s="191"/>
      <c r="J237" s="202">
        <f>BK237</f>
        <v>0</v>
      </c>
      <c r="K237" s="188"/>
      <c r="L237" s="193"/>
      <c r="M237" s="194"/>
      <c r="N237" s="195"/>
      <c r="O237" s="195"/>
      <c r="P237" s="196">
        <f>SUM(P238:P285)</f>
        <v>0</v>
      </c>
      <c r="Q237" s="195"/>
      <c r="R237" s="196">
        <f>SUM(R238:R285)</f>
        <v>310.55987999999996</v>
      </c>
      <c r="S237" s="195"/>
      <c r="T237" s="197">
        <f>SUM(T238:T285)</f>
        <v>0</v>
      </c>
      <c r="AR237" s="198" t="s">
        <v>80</v>
      </c>
      <c r="AT237" s="199" t="s">
        <v>71</v>
      </c>
      <c r="AU237" s="199" t="s">
        <v>80</v>
      </c>
      <c r="AY237" s="198" t="s">
        <v>125</v>
      </c>
      <c r="BK237" s="200">
        <f>SUM(BK238:BK285)</f>
        <v>0</v>
      </c>
    </row>
    <row r="238" s="1" customFormat="1" ht="16.5" customHeight="1">
      <c r="B238" s="37"/>
      <c r="C238" s="203" t="s">
        <v>370</v>
      </c>
      <c r="D238" s="203" t="s">
        <v>127</v>
      </c>
      <c r="E238" s="204" t="s">
        <v>371</v>
      </c>
      <c r="F238" s="205" t="s">
        <v>372</v>
      </c>
      <c r="G238" s="206" t="s">
        <v>193</v>
      </c>
      <c r="H238" s="207">
        <v>680</v>
      </c>
      <c r="I238" s="208"/>
      <c r="J238" s="209">
        <f>ROUND(I238*H238,2)</f>
        <v>0</v>
      </c>
      <c r="K238" s="205" t="s">
        <v>131</v>
      </c>
      <c r="L238" s="42"/>
      <c r="M238" s="210" t="s">
        <v>19</v>
      </c>
      <c r="N238" s="211" t="s">
        <v>43</v>
      </c>
      <c r="O238" s="78"/>
      <c r="P238" s="212">
        <f>O238*H238</f>
        <v>0</v>
      </c>
      <c r="Q238" s="212">
        <v>0.083500000000000005</v>
      </c>
      <c r="R238" s="212">
        <f>Q238*H238</f>
        <v>56.780000000000001</v>
      </c>
      <c r="S238" s="212">
        <v>0</v>
      </c>
      <c r="T238" s="213">
        <f>S238*H238</f>
        <v>0</v>
      </c>
      <c r="AR238" s="16" t="s">
        <v>132</v>
      </c>
      <c r="AT238" s="16" t="s">
        <v>127</v>
      </c>
      <c r="AU238" s="16" t="s">
        <v>83</v>
      </c>
      <c r="AY238" s="16" t="s">
        <v>125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6" t="s">
        <v>80</v>
      </c>
      <c r="BK238" s="214">
        <f>ROUND(I238*H238,2)</f>
        <v>0</v>
      </c>
      <c r="BL238" s="16" t="s">
        <v>132</v>
      </c>
      <c r="BM238" s="16" t="s">
        <v>373</v>
      </c>
    </row>
    <row r="239" s="11" customFormat="1">
      <c r="B239" s="215"/>
      <c r="C239" s="216"/>
      <c r="D239" s="217" t="s">
        <v>134</v>
      </c>
      <c r="E239" s="218" t="s">
        <v>19</v>
      </c>
      <c r="F239" s="219" t="s">
        <v>135</v>
      </c>
      <c r="G239" s="216"/>
      <c r="H239" s="218" t="s">
        <v>19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134</v>
      </c>
      <c r="AU239" s="225" t="s">
        <v>83</v>
      </c>
      <c r="AV239" s="11" t="s">
        <v>80</v>
      </c>
      <c r="AW239" s="11" t="s">
        <v>33</v>
      </c>
      <c r="AX239" s="11" t="s">
        <v>72</v>
      </c>
      <c r="AY239" s="225" t="s">
        <v>125</v>
      </c>
    </row>
    <row r="240" s="11" customFormat="1">
      <c r="B240" s="215"/>
      <c r="C240" s="216"/>
      <c r="D240" s="217" t="s">
        <v>134</v>
      </c>
      <c r="E240" s="218" t="s">
        <v>19</v>
      </c>
      <c r="F240" s="219" t="s">
        <v>374</v>
      </c>
      <c r="G240" s="216"/>
      <c r="H240" s="218" t="s">
        <v>19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134</v>
      </c>
      <c r="AU240" s="225" t="s">
        <v>83</v>
      </c>
      <c r="AV240" s="11" t="s">
        <v>80</v>
      </c>
      <c r="AW240" s="11" t="s">
        <v>33</v>
      </c>
      <c r="AX240" s="11" t="s">
        <v>72</v>
      </c>
      <c r="AY240" s="225" t="s">
        <v>125</v>
      </c>
    </row>
    <row r="241" s="11" customFormat="1">
      <c r="B241" s="215"/>
      <c r="C241" s="216"/>
      <c r="D241" s="217" t="s">
        <v>134</v>
      </c>
      <c r="E241" s="218" t="s">
        <v>19</v>
      </c>
      <c r="F241" s="219" t="s">
        <v>137</v>
      </c>
      <c r="G241" s="216"/>
      <c r="H241" s="218" t="s">
        <v>19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134</v>
      </c>
      <c r="AU241" s="225" t="s">
        <v>83</v>
      </c>
      <c r="AV241" s="11" t="s">
        <v>80</v>
      </c>
      <c r="AW241" s="11" t="s">
        <v>33</v>
      </c>
      <c r="AX241" s="11" t="s">
        <v>72</v>
      </c>
      <c r="AY241" s="225" t="s">
        <v>125</v>
      </c>
    </row>
    <row r="242" s="12" customFormat="1">
      <c r="B242" s="226"/>
      <c r="C242" s="227"/>
      <c r="D242" s="217" t="s">
        <v>134</v>
      </c>
      <c r="E242" s="228" t="s">
        <v>19</v>
      </c>
      <c r="F242" s="229" t="s">
        <v>375</v>
      </c>
      <c r="G242" s="227"/>
      <c r="H242" s="230">
        <v>30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134</v>
      </c>
      <c r="AU242" s="236" t="s">
        <v>83</v>
      </c>
      <c r="AV242" s="12" t="s">
        <v>83</v>
      </c>
      <c r="AW242" s="12" t="s">
        <v>33</v>
      </c>
      <c r="AX242" s="12" t="s">
        <v>72</v>
      </c>
      <c r="AY242" s="236" t="s">
        <v>125</v>
      </c>
    </row>
    <row r="243" s="11" customFormat="1">
      <c r="B243" s="215"/>
      <c r="C243" s="216"/>
      <c r="D243" s="217" t="s">
        <v>134</v>
      </c>
      <c r="E243" s="218" t="s">
        <v>19</v>
      </c>
      <c r="F243" s="219" t="s">
        <v>139</v>
      </c>
      <c r="G243" s="216"/>
      <c r="H243" s="218" t="s">
        <v>19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134</v>
      </c>
      <c r="AU243" s="225" t="s">
        <v>83</v>
      </c>
      <c r="AV243" s="11" t="s">
        <v>80</v>
      </c>
      <c r="AW243" s="11" t="s">
        <v>33</v>
      </c>
      <c r="AX243" s="11" t="s">
        <v>72</v>
      </c>
      <c r="AY243" s="225" t="s">
        <v>125</v>
      </c>
    </row>
    <row r="244" s="12" customFormat="1">
      <c r="B244" s="226"/>
      <c r="C244" s="227"/>
      <c r="D244" s="217" t="s">
        <v>134</v>
      </c>
      <c r="E244" s="228" t="s">
        <v>19</v>
      </c>
      <c r="F244" s="229" t="s">
        <v>376</v>
      </c>
      <c r="G244" s="227"/>
      <c r="H244" s="230">
        <v>350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134</v>
      </c>
      <c r="AU244" s="236" t="s">
        <v>83</v>
      </c>
      <c r="AV244" s="12" t="s">
        <v>83</v>
      </c>
      <c r="AW244" s="12" t="s">
        <v>33</v>
      </c>
      <c r="AX244" s="12" t="s">
        <v>72</v>
      </c>
      <c r="AY244" s="236" t="s">
        <v>125</v>
      </c>
    </row>
    <row r="245" s="11" customFormat="1">
      <c r="B245" s="215"/>
      <c r="C245" s="216"/>
      <c r="D245" s="217" t="s">
        <v>134</v>
      </c>
      <c r="E245" s="218" t="s">
        <v>19</v>
      </c>
      <c r="F245" s="219" t="s">
        <v>143</v>
      </c>
      <c r="G245" s="216"/>
      <c r="H245" s="218" t="s">
        <v>19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134</v>
      </c>
      <c r="AU245" s="225" t="s">
        <v>83</v>
      </c>
      <c r="AV245" s="11" t="s">
        <v>80</v>
      </c>
      <c r="AW245" s="11" t="s">
        <v>33</v>
      </c>
      <c r="AX245" s="11" t="s">
        <v>72</v>
      </c>
      <c r="AY245" s="225" t="s">
        <v>125</v>
      </c>
    </row>
    <row r="246" s="11" customFormat="1">
      <c r="B246" s="215"/>
      <c r="C246" s="216"/>
      <c r="D246" s="217" t="s">
        <v>134</v>
      </c>
      <c r="E246" s="218" t="s">
        <v>19</v>
      </c>
      <c r="F246" s="219" t="s">
        <v>136</v>
      </c>
      <c r="G246" s="216"/>
      <c r="H246" s="218" t="s">
        <v>19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134</v>
      </c>
      <c r="AU246" s="225" t="s">
        <v>83</v>
      </c>
      <c r="AV246" s="11" t="s">
        <v>80</v>
      </c>
      <c r="AW246" s="11" t="s">
        <v>33</v>
      </c>
      <c r="AX246" s="11" t="s">
        <v>72</v>
      </c>
      <c r="AY246" s="225" t="s">
        <v>125</v>
      </c>
    </row>
    <row r="247" s="11" customFormat="1">
      <c r="B247" s="215"/>
      <c r="C247" s="216"/>
      <c r="D247" s="217" t="s">
        <v>134</v>
      </c>
      <c r="E247" s="218" t="s">
        <v>19</v>
      </c>
      <c r="F247" s="219" t="s">
        <v>144</v>
      </c>
      <c r="G247" s="216"/>
      <c r="H247" s="218" t="s">
        <v>19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134</v>
      </c>
      <c r="AU247" s="225" t="s">
        <v>83</v>
      </c>
      <c r="AV247" s="11" t="s">
        <v>80</v>
      </c>
      <c r="AW247" s="11" t="s">
        <v>33</v>
      </c>
      <c r="AX247" s="11" t="s">
        <v>72</v>
      </c>
      <c r="AY247" s="225" t="s">
        <v>125</v>
      </c>
    </row>
    <row r="248" s="12" customFormat="1">
      <c r="B248" s="226"/>
      <c r="C248" s="227"/>
      <c r="D248" s="217" t="s">
        <v>134</v>
      </c>
      <c r="E248" s="228" t="s">
        <v>19</v>
      </c>
      <c r="F248" s="229" t="s">
        <v>377</v>
      </c>
      <c r="G248" s="227"/>
      <c r="H248" s="230">
        <v>250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134</v>
      </c>
      <c r="AU248" s="236" t="s">
        <v>83</v>
      </c>
      <c r="AV248" s="12" t="s">
        <v>83</v>
      </c>
      <c r="AW248" s="12" t="s">
        <v>33</v>
      </c>
      <c r="AX248" s="12" t="s">
        <v>72</v>
      </c>
      <c r="AY248" s="236" t="s">
        <v>125</v>
      </c>
    </row>
    <row r="249" s="11" customFormat="1">
      <c r="B249" s="215"/>
      <c r="C249" s="216"/>
      <c r="D249" s="217" t="s">
        <v>134</v>
      </c>
      <c r="E249" s="218" t="s">
        <v>19</v>
      </c>
      <c r="F249" s="219" t="s">
        <v>378</v>
      </c>
      <c r="G249" s="216"/>
      <c r="H249" s="218" t="s">
        <v>19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134</v>
      </c>
      <c r="AU249" s="225" t="s">
        <v>83</v>
      </c>
      <c r="AV249" s="11" t="s">
        <v>80</v>
      </c>
      <c r="AW249" s="11" t="s">
        <v>33</v>
      </c>
      <c r="AX249" s="11" t="s">
        <v>72</v>
      </c>
      <c r="AY249" s="225" t="s">
        <v>125</v>
      </c>
    </row>
    <row r="250" s="11" customFormat="1">
      <c r="B250" s="215"/>
      <c r="C250" s="216"/>
      <c r="D250" s="217" t="s">
        <v>134</v>
      </c>
      <c r="E250" s="218" t="s">
        <v>19</v>
      </c>
      <c r="F250" s="219" t="s">
        <v>379</v>
      </c>
      <c r="G250" s="216"/>
      <c r="H250" s="218" t="s">
        <v>19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134</v>
      </c>
      <c r="AU250" s="225" t="s">
        <v>83</v>
      </c>
      <c r="AV250" s="11" t="s">
        <v>80</v>
      </c>
      <c r="AW250" s="11" t="s">
        <v>33</v>
      </c>
      <c r="AX250" s="11" t="s">
        <v>72</v>
      </c>
      <c r="AY250" s="225" t="s">
        <v>125</v>
      </c>
    </row>
    <row r="251" s="11" customFormat="1">
      <c r="B251" s="215"/>
      <c r="C251" s="216"/>
      <c r="D251" s="217" t="s">
        <v>134</v>
      </c>
      <c r="E251" s="218" t="s">
        <v>19</v>
      </c>
      <c r="F251" s="219" t="s">
        <v>380</v>
      </c>
      <c r="G251" s="216"/>
      <c r="H251" s="218" t="s">
        <v>19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134</v>
      </c>
      <c r="AU251" s="225" t="s">
        <v>83</v>
      </c>
      <c r="AV251" s="11" t="s">
        <v>80</v>
      </c>
      <c r="AW251" s="11" t="s">
        <v>33</v>
      </c>
      <c r="AX251" s="11" t="s">
        <v>72</v>
      </c>
      <c r="AY251" s="225" t="s">
        <v>125</v>
      </c>
    </row>
    <row r="252" s="11" customFormat="1">
      <c r="B252" s="215"/>
      <c r="C252" s="216"/>
      <c r="D252" s="217" t="s">
        <v>134</v>
      </c>
      <c r="E252" s="218" t="s">
        <v>19</v>
      </c>
      <c r="F252" s="219" t="s">
        <v>381</v>
      </c>
      <c r="G252" s="216"/>
      <c r="H252" s="218" t="s">
        <v>19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134</v>
      </c>
      <c r="AU252" s="225" t="s">
        <v>83</v>
      </c>
      <c r="AV252" s="11" t="s">
        <v>80</v>
      </c>
      <c r="AW252" s="11" t="s">
        <v>33</v>
      </c>
      <c r="AX252" s="11" t="s">
        <v>72</v>
      </c>
      <c r="AY252" s="225" t="s">
        <v>125</v>
      </c>
    </row>
    <row r="253" s="12" customFormat="1">
      <c r="B253" s="226"/>
      <c r="C253" s="227"/>
      <c r="D253" s="217" t="s">
        <v>134</v>
      </c>
      <c r="E253" s="228" t="s">
        <v>19</v>
      </c>
      <c r="F253" s="229" t="s">
        <v>382</v>
      </c>
      <c r="G253" s="227"/>
      <c r="H253" s="230">
        <v>50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134</v>
      </c>
      <c r="AU253" s="236" t="s">
        <v>83</v>
      </c>
      <c r="AV253" s="12" t="s">
        <v>83</v>
      </c>
      <c r="AW253" s="12" t="s">
        <v>33</v>
      </c>
      <c r="AX253" s="12" t="s">
        <v>72</v>
      </c>
      <c r="AY253" s="236" t="s">
        <v>125</v>
      </c>
    </row>
    <row r="254" s="13" customFormat="1">
      <c r="B254" s="237"/>
      <c r="C254" s="238"/>
      <c r="D254" s="217" t="s">
        <v>134</v>
      </c>
      <c r="E254" s="239" t="s">
        <v>19</v>
      </c>
      <c r="F254" s="240" t="s">
        <v>147</v>
      </c>
      <c r="G254" s="238"/>
      <c r="H254" s="241">
        <v>680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134</v>
      </c>
      <c r="AU254" s="247" t="s">
        <v>83</v>
      </c>
      <c r="AV254" s="13" t="s">
        <v>132</v>
      </c>
      <c r="AW254" s="13" t="s">
        <v>33</v>
      </c>
      <c r="AX254" s="13" t="s">
        <v>80</v>
      </c>
      <c r="AY254" s="247" t="s">
        <v>125</v>
      </c>
    </row>
    <row r="255" s="1" customFormat="1" ht="16.5" customHeight="1">
      <c r="B255" s="37"/>
      <c r="C255" s="248" t="s">
        <v>383</v>
      </c>
      <c r="D255" s="248" t="s">
        <v>148</v>
      </c>
      <c r="E255" s="249" t="s">
        <v>384</v>
      </c>
      <c r="F255" s="250" t="s">
        <v>385</v>
      </c>
      <c r="G255" s="251" t="s">
        <v>193</v>
      </c>
      <c r="H255" s="252">
        <v>680</v>
      </c>
      <c r="I255" s="253"/>
      <c r="J255" s="254">
        <f>ROUND(I255*H255,2)</f>
        <v>0</v>
      </c>
      <c r="K255" s="250" t="s">
        <v>19</v>
      </c>
      <c r="L255" s="255"/>
      <c r="M255" s="256" t="s">
        <v>19</v>
      </c>
      <c r="N255" s="257" t="s">
        <v>43</v>
      </c>
      <c r="O255" s="78"/>
      <c r="P255" s="212">
        <f>O255*H255</f>
        <v>0</v>
      </c>
      <c r="Q255" s="212">
        <v>0.373</v>
      </c>
      <c r="R255" s="212">
        <f>Q255*H255</f>
        <v>253.63999999999999</v>
      </c>
      <c r="S255" s="212">
        <v>0</v>
      </c>
      <c r="T255" s="213">
        <f>S255*H255</f>
        <v>0</v>
      </c>
      <c r="AR255" s="16" t="s">
        <v>152</v>
      </c>
      <c r="AT255" s="16" t="s">
        <v>148</v>
      </c>
      <c r="AU255" s="16" t="s">
        <v>83</v>
      </c>
      <c r="AY255" s="16" t="s">
        <v>125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6" t="s">
        <v>80</v>
      </c>
      <c r="BK255" s="214">
        <f>ROUND(I255*H255,2)</f>
        <v>0</v>
      </c>
      <c r="BL255" s="16" t="s">
        <v>132</v>
      </c>
      <c r="BM255" s="16" t="s">
        <v>386</v>
      </c>
    </row>
    <row r="256" s="11" customFormat="1">
      <c r="B256" s="215"/>
      <c r="C256" s="216"/>
      <c r="D256" s="217" t="s">
        <v>134</v>
      </c>
      <c r="E256" s="218" t="s">
        <v>19</v>
      </c>
      <c r="F256" s="219" t="s">
        <v>387</v>
      </c>
      <c r="G256" s="216"/>
      <c r="H256" s="218" t="s">
        <v>19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134</v>
      </c>
      <c r="AU256" s="225" t="s">
        <v>83</v>
      </c>
      <c r="AV256" s="11" t="s">
        <v>80</v>
      </c>
      <c r="AW256" s="11" t="s">
        <v>33</v>
      </c>
      <c r="AX256" s="11" t="s">
        <v>72</v>
      </c>
      <c r="AY256" s="225" t="s">
        <v>125</v>
      </c>
    </row>
    <row r="257" s="12" customFormat="1">
      <c r="B257" s="226"/>
      <c r="C257" s="227"/>
      <c r="D257" s="217" t="s">
        <v>134</v>
      </c>
      <c r="E257" s="228" t="s">
        <v>19</v>
      </c>
      <c r="F257" s="229" t="s">
        <v>388</v>
      </c>
      <c r="G257" s="227"/>
      <c r="H257" s="230">
        <v>680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134</v>
      </c>
      <c r="AU257" s="236" t="s">
        <v>83</v>
      </c>
      <c r="AV257" s="12" t="s">
        <v>83</v>
      </c>
      <c r="AW257" s="12" t="s">
        <v>33</v>
      </c>
      <c r="AX257" s="12" t="s">
        <v>80</v>
      </c>
      <c r="AY257" s="236" t="s">
        <v>125</v>
      </c>
    </row>
    <row r="258" s="11" customFormat="1">
      <c r="B258" s="215"/>
      <c r="C258" s="216"/>
      <c r="D258" s="217" t="s">
        <v>134</v>
      </c>
      <c r="E258" s="218" t="s">
        <v>19</v>
      </c>
      <c r="F258" s="219" t="s">
        <v>229</v>
      </c>
      <c r="G258" s="216"/>
      <c r="H258" s="218" t="s">
        <v>19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134</v>
      </c>
      <c r="AU258" s="225" t="s">
        <v>83</v>
      </c>
      <c r="AV258" s="11" t="s">
        <v>80</v>
      </c>
      <c r="AW258" s="11" t="s">
        <v>33</v>
      </c>
      <c r="AX258" s="11" t="s">
        <v>72</v>
      </c>
      <c r="AY258" s="225" t="s">
        <v>125</v>
      </c>
    </row>
    <row r="259" s="11" customFormat="1">
      <c r="B259" s="215"/>
      <c r="C259" s="216"/>
      <c r="D259" s="217" t="s">
        <v>134</v>
      </c>
      <c r="E259" s="218" t="s">
        <v>19</v>
      </c>
      <c r="F259" s="219" t="s">
        <v>389</v>
      </c>
      <c r="G259" s="216"/>
      <c r="H259" s="218" t="s">
        <v>19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134</v>
      </c>
      <c r="AU259" s="225" t="s">
        <v>83</v>
      </c>
      <c r="AV259" s="11" t="s">
        <v>80</v>
      </c>
      <c r="AW259" s="11" t="s">
        <v>33</v>
      </c>
      <c r="AX259" s="11" t="s">
        <v>72</v>
      </c>
      <c r="AY259" s="225" t="s">
        <v>125</v>
      </c>
    </row>
    <row r="260" s="11" customFormat="1">
      <c r="B260" s="215"/>
      <c r="C260" s="216"/>
      <c r="D260" s="217" t="s">
        <v>134</v>
      </c>
      <c r="E260" s="218" t="s">
        <v>19</v>
      </c>
      <c r="F260" s="219" t="s">
        <v>390</v>
      </c>
      <c r="G260" s="216"/>
      <c r="H260" s="218" t="s">
        <v>19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134</v>
      </c>
      <c r="AU260" s="225" t="s">
        <v>83</v>
      </c>
      <c r="AV260" s="11" t="s">
        <v>80</v>
      </c>
      <c r="AW260" s="11" t="s">
        <v>33</v>
      </c>
      <c r="AX260" s="11" t="s">
        <v>72</v>
      </c>
      <c r="AY260" s="225" t="s">
        <v>125</v>
      </c>
    </row>
    <row r="261" s="1" customFormat="1" ht="16.5" customHeight="1">
      <c r="B261" s="37"/>
      <c r="C261" s="203" t="s">
        <v>391</v>
      </c>
      <c r="D261" s="203" t="s">
        <v>127</v>
      </c>
      <c r="E261" s="204" t="s">
        <v>392</v>
      </c>
      <c r="F261" s="205" t="s">
        <v>393</v>
      </c>
      <c r="G261" s="206" t="s">
        <v>193</v>
      </c>
      <c r="H261" s="207">
        <v>680</v>
      </c>
      <c r="I261" s="208"/>
      <c r="J261" s="209">
        <f>ROUND(I261*H261,2)</f>
        <v>0</v>
      </c>
      <c r="K261" s="205" t="s">
        <v>19</v>
      </c>
      <c r="L261" s="42"/>
      <c r="M261" s="210" t="s">
        <v>19</v>
      </c>
      <c r="N261" s="211" t="s">
        <v>43</v>
      </c>
      <c r="O261" s="78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16" t="s">
        <v>132</v>
      </c>
      <c r="AT261" s="16" t="s">
        <v>127</v>
      </c>
      <c r="AU261" s="16" t="s">
        <v>83</v>
      </c>
      <c r="AY261" s="16" t="s">
        <v>125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6" t="s">
        <v>80</v>
      </c>
      <c r="BK261" s="214">
        <f>ROUND(I261*H261,2)</f>
        <v>0</v>
      </c>
      <c r="BL261" s="16" t="s">
        <v>132</v>
      </c>
      <c r="BM261" s="16" t="s">
        <v>394</v>
      </c>
    </row>
    <row r="262" s="11" customFormat="1">
      <c r="B262" s="215"/>
      <c r="C262" s="216"/>
      <c r="D262" s="217" t="s">
        <v>134</v>
      </c>
      <c r="E262" s="218" t="s">
        <v>19</v>
      </c>
      <c r="F262" s="219" t="s">
        <v>395</v>
      </c>
      <c r="G262" s="216"/>
      <c r="H262" s="218" t="s">
        <v>19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134</v>
      </c>
      <c r="AU262" s="225" t="s">
        <v>83</v>
      </c>
      <c r="AV262" s="11" t="s">
        <v>80</v>
      </c>
      <c r="AW262" s="11" t="s">
        <v>33</v>
      </c>
      <c r="AX262" s="11" t="s">
        <v>72</v>
      </c>
      <c r="AY262" s="225" t="s">
        <v>125</v>
      </c>
    </row>
    <row r="263" s="11" customFormat="1">
      <c r="B263" s="215"/>
      <c r="C263" s="216"/>
      <c r="D263" s="217" t="s">
        <v>134</v>
      </c>
      <c r="E263" s="218" t="s">
        <v>19</v>
      </c>
      <c r="F263" s="219" t="s">
        <v>396</v>
      </c>
      <c r="G263" s="216"/>
      <c r="H263" s="218" t="s">
        <v>19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134</v>
      </c>
      <c r="AU263" s="225" t="s">
        <v>83</v>
      </c>
      <c r="AV263" s="11" t="s">
        <v>80</v>
      </c>
      <c r="AW263" s="11" t="s">
        <v>33</v>
      </c>
      <c r="AX263" s="11" t="s">
        <v>72</v>
      </c>
      <c r="AY263" s="225" t="s">
        <v>125</v>
      </c>
    </row>
    <row r="264" s="11" customFormat="1">
      <c r="B264" s="215"/>
      <c r="C264" s="216"/>
      <c r="D264" s="217" t="s">
        <v>134</v>
      </c>
      <c r="E264" s="218" t="s">
        <v>19</v>
      </c>
      <c r="F264" s="219" t="s">
        <v>397</v>
      </c>
      <c r="G264" s="216"/>
      <c r="H264" s="218" t="s">
        <v>19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134</v>
      </c>
      <c r="AU264" s="225" t="s">
        <v>83</v>
      </c>
      <c r="AV264" s="11" t="s">
        <v>80</v>
      </c>
      <c r="AW264" s="11" t="s">
        <v>33</v>
      </c>
      <c r="AX264" s="11" t="s">
        <v>72</v>
      </c>
      <c r="AY264" s="225" t="s">
        <v>125</v>
      </c>
    </row>
    <row r="265" s="11" customFormat="1">
      <c r="B265" s="215"/>
      <c r="C265" s="216"/>
      <c r="D265" s="217" t="s">
        <v>134</v>
      </c>
      <c r="E265" s="218" t="s">
        <v>19</v>
      </c>
      <c r="F265" s="219" t="s">
        <v>398</v>
      </c>
      <c r="G265" s="216"/>
      <c r="H265" s="218" t="s">
        <v>19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134</v>
      </c>
      <c r="AU265" s="225" t="s">
        <v>83</v>
      </c>
      <c r="AV265" s="11" t="s">
        <v>80</v>
      </c>
      <c r="AW265" s="11" t="s">
        <v>33</v>
      </c>
      <c r="AX265" s="11" t="s">
        <v>72</v>
      </c>
      <c r="AY265" s="225" t="s">
        <v>125</v>
      </c>
    </row>
    <row r="266" s="12" customFormat="1">
      <c r="B266" s="226"/>
      <c r="C266" s="227"/>
      <c r="D266" s="217" t="s">
        <v>134</v>
      </c>
      <c r="E266" s="228" t="s">
        <v>19</v>
      </c>
      <c r="F266" s="229" t="s">
        <v>388</v>
      </c>
      <c r="G266" s="227"/>
      <c r="H266" s="230">
        <v>680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134</v>
      </c>
      <c r="AU266" s="236" t="s">
        <v>83</v>
      </c>
      <c r="AV266" s="12" t="s">
        <v>83</v>
      </c>
      <c r="AW266" s="12" t="s">
        <v>33</v>
      </c>
      <c r="AX266" s="12" t="s">
        <v>80</v>
      </c>
      <c r="AY266" s="236" t="s">
        <v>125</v>
      </c>
    </row>
    <row r="267" s="1" customFormat="1" ht="16.5" customHeight="1">
      <c r="B267" s="37"/>
      <c r="C267" s="203" t="s">
        <v>399</v>
      </c>
      <c r="D267" s="203" t="s">
        <v>127</v>
      </c>
      <c r="E267" s="204" t="s">
        <v>400</v>
      </c>
      <c r="F267" s="205" t="s">
        <v>401</v>
      </c>
      <c r="G267" s="206" t="s">
        <v>151</v>
      </c>
      <c r="H267" s="207">
        <v>253.63999999999999</v>
      </c>
      <c r="I267" s="208"/>
      <c r="J267" s="209">
        <f>ROUND(I267*H267,2)</f>
        <v>0</v>
      </c>
      <c r="K267" s="205" t="s">
        <v>131</v>
      </c>
      <c r="L267" s="42"/>
      <c r="M267" s="210" t="s">
        <v>19</v>
      </c>
      <c r="N267" s="211" t="s">
        <v>43</v>
      </c>
      <c r="O267" s="78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AR267" s="16" t="s">
        <v>132</v>
      </c>
      <c r="AT267" s="16" t="s">
        <v>127</v>
      </c>
      <c r="AU267" s="16" t="s">
        <v>83</v>
      </c>
      <c r="AY267" s="16" t="s">
        <v>125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6" t="s">
        <v>80</v>
      </c>
      <c r="BK267" s="214">
        <f>ROUND(I267*H267,2)</f>
        <v>0</v>
      </c>
      <c r="BL267" s="16" t="s">
        <v>132</v>
      </c>
      <c r="BM267" s="16" t="s">
        <v>402</v>
      </c>
    </row>
    <row r="268" s="11" customFormat="1">
      <c r="B268" s="215"/>
      <c r="C268" s="216"/>
      <c r="D268" s="217" t="s">
        <v>134</v>
      </c>
      <c r="E268" s="218" t="s">
        <v>19</v>
      </c>
      <c r="F268" s="219" t="s">
        <v>403</v>
      </c>
      <c r="G268" s="216"/>
      <c r="H268" s="218" t="s">
        <v>19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134</v>
      </c>
      <c r="AU268" s="225" t="s">
        <v>83</v>
      </c>
      <c r="AV268" s="11" t="s">
        <v>80</v>
      </c>
      <c r="AW268" s="11" t="s">
        <v>33</v>
      </c>
      <c r="AX268" s="11" t="s">
        <v>72</v>
      </c>
      <c r="AY268" s="225" t="s">
        <v>125</v>
      </c>
    </row>
    <row r="269" s="11" customFormat="1">
      <c r="B269" s="215"/>
      <c r="C269" s="216"/>
      <c r="D269" s="217" t="s">
        <v>134</v>
      </c>
      <c r="E269" s="218" t="s">
        <v>19</v>
      </c>
      <c r="F269" s="219" t="s">
        <v>404</v>
      </c>
      <c r="G269" s="216"/>
      <c r="H269" s="218" t="s">
        <v>19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134</v>
      </c>
      <c r="AU269" s="225" t="s">
        <v>83</v>
      </c>
      <c r="AV269" s="11" t="s">
        <v>80</v>
      </c>
      <c r="AW269" s="11" t="s">
        <v>33</v>
      </c>
      <c r="AX269" s="11" t="s">
        <v>72</v>
      </c>
      <c r="AY269" s="225" t="s">
        <v>125</v>
      </c>
    </row>
    <row r="270" s="12" customFormat="1">
      <c r="B270" s="226"/>
      <c r="C270" s="227"/>
      <c r="D270" s="217" t="s">
        <v>134</v>
      </c>
      <c r="E270" s="228" t="s">
        <v>19</v>
      </c>
      <c r="F270" s="229" t="s">
        <v>405</v>
      </c>
      <c r="G270" s="227"/>
      <c r="H270" s="230">
        <v>253.63999999999999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134</v>
      </c>
      <c r="AU270" s="236" t="s">
        <v>83</v>
      </c>
      <c r="AV270" s="12" t="s">
        <v>83</v>
      </c>
      <c r="AW270" s="12" t="s">
        <v>33</v>
      </c>
      <c r="AX270" s="12" t="s">
        <v>80</v>
      </c>
      <c r="AY270" s="236" t="s">
        <v>125</v>
      </c>
    </row>
    <row r="271" s="1" customFormat="1" ht="22.5" customHeight="1">
      <c r="B271" s="37"/>
      <c r="C271" s="203" t="s">
        <v>406</v>
      </c>
      <c r="D271" s="203" t="s">
        <v>127</v>
      </c>
      <c r="E271" s="204" t="s">
        <v>407</v>
      </c>
      <c r="F271" s="205" t="s">
        <v>408</v>
      </c>
      <c r="G271" s="206" t="s">
        <v>151</v>
      </c>
      <c r="H271" s="207">
        <v>4819.1599999999999</v>
      </c>
      <c r="I271" s="208"/>
      <c r="J271" s="209">
        <f>ROUND(I271*H271,2)</f>
        <v>0</v>
      </c>
      <c r="K271" s="205" t="s">
        <v>131</v>
      </c>
      <c r="L271" s="42"/>
      <c r="M271" s="210" t="s">
        <v>19</v>
      </c>
      <c r="N271" s="211" t="s">
        <v>43</v>
      </c>
      <c r="O271" s="78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16" t="s">
        <v>132</v>
      </c>
      <c r="AT271" s="16" t="s">
        <v>127</v>
      </c>
      <c r="AU271" s="16" t="s">
        <v>83</v>
      </c>
      <c r="AY271" s="16" t="s">
        <v>125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6" t="s">
        <v>80</v>
      </c>
      <c r="BK271" s="214">
        <f>ROUND(I271*H271,2)</f>
        <v>0</v>
      </c>
      <c r="BL271" s="16" t="s">
        <v>132</v>
      </c>
      <c r="BM271" s="16" t="s">
        <v>409</v>
      </c>
    </row>
    <row r="272" s="11" customFormat="1">
      <c r="B272" s="215"/>
      <c r="C272" s="216"/>
      <c r="D272" s="217" t="s">
        <v>134</v>
      </c>
      <c r="E272" s="218" t="s">
        <v>19</v>
      </c>
      <c r="F272" s="219" t="s">
        <v>410</v>
      </c>
      <c r="G272" s="216"/>
      <c r="H272" s="218" t="s">
        <v>19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134</v>
      </c>
      <c r="AU272" s="225" t="s">
        <v>83</v>
      </c>
      <c r="AV272" s="11" t="s">
        <v>80</v>
      </c>
      <c r="AW272" s="11" t="s">
        <v>33</v>
      </c>
      <c r="AX272" s="11" t="s">
        <v>72</v>
      </c>
      <c r="AY272" s="225" t="s">
        <v>125</v>
      </c>
    </row>
    <row r="273" s="12" customFormat="1">
      <c r="B273" s="226"/>
      <c r="C273" s="227"/>
      <c r="D273" s="217" t="s">
        <v>134</v>
      </c>
      <c r="E273" s="228" t="s">
        <v>19</v>
      </c>
      <c r="F273" s="229" t="s">
        <v>411</v>
      </c>
      <c r="G273" s="227"/>
      <c r="H273" s="230">
        <v>4819.1599999999999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134</v>
      </c>
      <c r="AU273" s="236" t="s">
        <v>83</v>
      </c>
      <c r="AV273" s="12" t="s">
        <v>83</v>
      </c>
      <c r="AW273" s="12" t="s">
        <v>33</v>
      </c>
      <c r="AX273" s="12" t="s">
        <v>80</v>
      </c>
      <c r="AY273" s="236" t="s">
        <v>125</v>
      </c>
    </row>
    <row r="274" s="1" customFormat="1" ht="16.5" customHeight="1">
      <c r="B274" s="37"/>
      <c r="C274" s="203" t="s">
        <v>412</v>
      </c>
      <c r="D274" s="203" t="s">
        <v>127</v>
      </c>
      <c r="E274" s="204" t="s">
        <v>413</v>
      </c>
      <c r="F274" s="205" t="s">
        <v>414</v>
      </c>
      <c r="G274" s="206" t="s">
        <v>193</v>
      </c>
      <c r="H274" s="207">
        <v>335</v>
      </c>
      <c r="I274" s="208"/>
      <c r="J274" s="209">
        <f>ROUND(I274*H274,2)</f>
        <v>0</v>
      </c>
      <c r="K274" s="205" t="s">
        <v>19</v>
      </c>
      <c r="L274" s="42"/>
      <c r="M274" s="210" t="s">
        <v>19</v>
      </c>
      <c r="N274" s="211" t="s">
        <v>43</v>
      </c>
      <c r="O274" s="78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AR274" s="16" t="s">
        <v>132</v>
      </c>
      <c r="AT274" s="16" t="s">
        <v>127</v>
      </c>
      <c r="AU274" s="16" t="s">
        <v>83</v>
      </c>
      <c r="AY274" s="16" t="s">
        <v>125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6" t="s">
        <v>80</v>
      </c>
      <c r="BK274" s="214">
        <f>ROUND(I274*H274,2)</f>
        <v>0</v>
      </c>
      <c r="BL274" s="16" t="s">
        <v>132</v>
      </c>
      <c r="BM274" s="16" t="s">
        <v>415</v>
      </c>
    </row>
    <row r="275" s="11" customFormat="1">
      <c r="B275" s="215"/>
      <c r="C275" s="216"/>
      <c r="D275" s="217" t="s">
        <v>134</v>
      </c>
      <c r="E275" s="218" t="s">
        <v>19</v>
      </c>
      <c r="F275" s="219" t="s">
        <v>135</v>
      </c>
      <c r="G275" s="216"/>
      <c r="H275" s="218" t="s">
        <v>19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134</v>
      </c>
      <c r="AU275" s="225" t="s">
        <v>83</v>
      </c>
      <c r="AV275" s="11" t="s">
        <v>80</v>
      </c>
      <c r="AW275" s="11" t="s">
        <v>33</v>
      </c>
      <c r="AX275" s="11" t="s">
        <v>72</v>
      </c>
      <c r="AY275" s="225" t="s">
        <v>125</v>
      </c>
    </row>
    <row r="276" s="11" customFormat="1">
      <c r="B276" s="215"/>
      <c r="C276" s="216"/>
      <c r="D276" s="217" t="s">
        <v>134</v>
      </c>
      <c r="E276" s="218" t="s">
        <v>19</v>
      </c>
      <c r="F276" s="219" t="s">
        <v>141</v>
      </c>
      <c r="G276" s="216"/>
      <c r="H276" s="218" t="s">
        <v>19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134</v>
      </c>
      <c r="AU276" s="225" t="s">
        <v>83</v>
      </c>
      <c r="AV276" s="11" t="s">
        <v>80</v>
      </c>
      <c r="AW276" s="11" t="s">
        <v>33</v>
      </c>
      <c r="AX276" s="11" t="s">
        <v>72</v>
      </c>
      <c r="AY276" s="225" t="s">
        <v>125</v>
      </c>
    </row>
    <row r="277" s="12" customFormat="1">
      <c r="B277" s="226"/>
      <c r="C277" s="227"/>
      <c r="D277" s="217" t="s">
        <v>134</v>
      </c>
      <c r="E277" s="228" t="s">
        <v>19</v>
      </c>
      <c r="F277" s="229" t="s">
        <v>416</v>
      </c>
      <c r="G277" s="227"/>
      <c r="H277" s="230">
        <v>335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134</v>
      </c>
      <c r="AU277" s="236" t="s">
        <v>83</v>
      </c>
      <c r="AV277" s="12" t="s">
        <v>83</v>
      </c>
      <c r="AW277" s="12" t="s">
        <v>33</v>
      </c>
      <c r="AX277" s="12" t="s">
        <v>80</v>
      </c>
      <c r="AY277" s="236" t="s">
        <v>125</v>
      </c>
    </row>
    <row r="278" s="1" customFormat="1" ht="16.5" customHeight="1">
      <c r="B278" s="37"/>
      <c r="C278" s="203" t="s">
        <v>417</v>
      </c>
      <c r="D278" s="203" t="s">
        <v>127</v>
      </c>
      <c r="E278" s="204" t="s">
        <v>418</v>
      </c>
      <c r="F278" s="205" t="s">
        <v>419</v>
      </c>
      <c r="G278" s="206" t="s">
        <v>193</v>
      </c>
      <c r="H278" s="207">
        <v>52</v>
      </c>
      <c r="I278" s="208"/>
      <c r="J278" s="209">
        <f>ROUND(I278*H278,2)</f>
        <v>0</v>
      </c>
      <c r="K278" s="205" t="s">
        <v>19</v>
      </c>
      <c r="L278" s="42"/>
      <c r="M278" s="210" t="s">
        <v>19</v>
      </c>
      <c r="N278" s="211" t="s">
        <v>43</v>
      </c>
      <c r="O278" s="78"/>
      <c r="P278" s="212">
        <f>O278*H278</f>
        <v>0</v>
      </c>
      <c r="Q278" s="212">
        <v>0.0026900000000000001</v>
      </c>
      <c r="R278" s="212">
        <f>Q278*H278</f>
        <v>0.13988</v>
      </c>
      <c r="S278" s="212">
        <v>0</v>
      </c>
      <c r="T278" s="213">
        <f>S278*H278</f>
        <v>0</v>
      </c>
      <c r="AR278" s="16" t="s">
        <v>132</v>
      </c>
      <c r="AT278" s="16" t="s">
        <v>127</v>
      </c>
      <c r="AU278" s="16" t="s">
        <v>83</v>
      </c>
      <c r="AY278" s="16" t="s">
        <v>125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6" t="s">
        <v>80</v>
      </c>
      <c r="BK278" s="214">
        <f>ROUND(I278*H278,2)</f>
        <v>0</v>
      </c>
      <c r="BL278" s="16" t="s">
        <v>132</v>
      </c>
      <c r="BM278" s="16" t="s">
        <v>420</v>
      </c>
    </row>
    <row r="279" s="11" customFormat="1">
      <c r="B279" s="215"/>
      <c r="C279" s="216"/>
      <c r="D279" s="217" t="s">
        <v>134</v>
      </c>
      <c r="E279" s="218" t="s">
        <v>19</v>
      </c>
      <c r="F279" s="219" t="s">
        <v>421</v>
      </c>
      <c r="G279" s="216"/>
      <c r="H279" s="218" t="s">
        <v>19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134</v>
      </c>
      <c r="AU279" s="225" t="s">
        <v>83</v>
      </c>
      <c r="AV279" s="11" t="s">
        <v>80</v>
      </c>
      <c r="AW279" s="11" t="s">
        <v>33</v>
      </c>
      <c r="AX279" s="11" t="s">
        <v>72</v>
      </c>
      <c r="AY279" s="225" t="s">
        <v>125</v>
      </c>
    </row>
    <row r="280" s="11" customFormat="1">
      <c r="B280" s="215"/>
      <c r="C280" s="216"/>
      <c r="D280" s="217" t="s">
        <v>134</v>
      </c>
      <c r="E280" s="218" t="s">
        <v>19</v>
      </c>
      <c r="F280" s="219" t="s">
        <v>422</v>
      </c>
      <c r="G280" s="216"/>
      <c r="H280" s="218" t="s">
        <v>19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134</v>
      </c>
      <c r="AU280" s="225" t="s">
        <v>83</v>
      </c>
      <c r="AV280" s="11" t="s">
        <v>80</v>
      </c>
      <c r="AW280" s="11" t="s">
        <v>33</v>
      </c>
      <c r="AX280" s="11" t="s">
        <v>72</v>
      </c>
      <c r="AY280" s="225" t="s">
        <v>125</v>
      </c>
    </row>
    <row r="281" s="12" customFormat="1">
      <c r="B281" s="226"/>
      <c r="C281" s="227"/>
      <c r="D281" s="217" t="s">
        <v>134</v>
      </c>
      <c r="E281" s="228" t="s">
        <v>19</v>
      </c>
      <c r="F281" s="229" t="s">
        <v>423</v>
      </c>
      <c r="G281" s="227"/>
      <c r="H281" s="230">
        <v>52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134</v>
      </c>
      <c r="AU281" s="236" t="s">
        <v>83</v>
      </c>
      <c r="AV281" s="12" t="s">
        <v>83</v>
      </c>
      <c r="AW281" s="12" t="s">
        <v>33</v>
      </c>
      <c r="AX281" s="12" t="s">
        <v>80</v>
      </c>
      <c r="AY281" s="236" t="s">
        <v>125</v>
      </c>
    </row>
    <row r="282" s="1" customFormat="1" ht="16.5" customHeight="1">
      <c r="B282" s="37"/>
      <c r="C282" s="203" t="s">
        <v>424</v>
      </c>
      <c r="D282" s="203" t="s">
        <v>127</v>
      </c>
      <c r="E282" s="204" t="s">
        <v>425</v>
      </c>
      <c r="F282" s="205" t="s">
        <v>426</v>
      </c>
      <c r="G282" s="206" t="s">
        <v>193</v>
      </c>
      <c r="H282" s="207">
        <v>387</v>
      </c>
      <c r="I282" s="208"/>
      <c r="J282" s="209">
        <f>ROUND(I282*H282,2)</f>
        <v>0</v>
      </c>
      <c r="K282" s="205" t="s">
        <v>19</v>
      </c>
      <c r="L282" s="42"/>
      <c r="M282" s="210" t="s">
        <v>19</v>
      </c>
      <c r="N282" s="211" t="s">
        <v>43</v>
      </c>
      <c r="O282" s="78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16" t="s">
        <v>132</v>
      </c>
      <c r="AT282" s="16" t="s">
        <v>127</v>
      </c>
      <c r="AU282" s="16" t="s">
        <v>83</v>
      </c>
      <c r="AY282" s="16" t="s">
        <v>125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6" t="s">
        <v>80</v>
      </c>
      <c r="BK282" s="214">
        <f>ROUND(I282*H282,2)</f>
        <v>0</v>
      </c>
      <c r="BL282" s="16" t="s">
        <v>132</v>
      </c>
      <c r="BM282" s="16" t="s">
        <v>427</v>
      </c>
    </row>
    <row r="283" s="11" customFormat="1">
      <c r="B283" s="215"/>
      <c r="C283" s="216"/>
      <c r="D283" s="217" t="s">
        <v>134</v>
      </c>
      <c r="E283" s="218" t="s">
        <v>19</v>
      </c>
      <c r="F283" s="219" t="s">
        <v>428</v>
      </c>
      <c r="G283" s="216"/>
      <c r="H283" s="218" t="s">
        <v>19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134</v>
      </c>
      <c r="AU283" s="225" t="s">
        <v>83</v>
      </c>
      <c r="AV283" s="11" t="s">
        <v>80</v>
      </c>
      <c r="AW283" s="11" t="s">
        <v>33</v>
      </c>
      <c r="AX283" s="11" t="s">
        <v>72</v>
      </c>
      <c r="AY283" s="225" t="s">
        <v>125</v>
      </c>
    </row>
    <row r="284" s="12" customFormat="1">
      <c r="B284" s="226"/>
      <c r="C284" s="227"/>
      <c r="D284" s="217" t="s">
        <v>134</v>
      </c>
      <c r="E284" s="228" t="s">
        <v>19</v>
      </c>
      <c r="F284" s="229" t="s">
        <v>429</v>
      </c>
      <c r="G284" s="227"/>
      <c r="H284" s="230">
        <v>387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134</v>
      </c>
      <c r="AU284" s="236" t="s">
        <v>83</v>
      </c>
      <c r="AV284" s="12" t="s">
        <v>83</v>
      </c>
      <c r="AW284" s="12" t="s">
        <v>33</v>
      </c>
      <c r="AX284" s="12" t="s">
        <v>80</v>
      </c>
      <c r="AY284" s="236" t="s">
        <v>125</v>
      </c>
    </row>
    <row r="285" s="11" customFormat="1">
      <c r="B285" s="215"/>
      <c r="C285" s="216"/>
      <c r="D285" s="217" t="s">
        <v>134</v>
      </c>
      <c r="E285" s="218" t="s">
        <v>19</v>
      </c>
      <c r="F285" s="219" t="s">
        <v>430</v>
      </c>
      <c r="G285" s="216"/>
      <c r="H285" s="218" t="s">
        <v>19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134</v>
      </c>
      <c r="AU285" s="225" t="s">
        <v>83</v>
      </c>
      <c r="AV285" s="11" t="s">
        <v>80</v>
      </c>
      <c r="AW285" s="11" t="s">
        <v>33</v>
      </c>
      <c r="AX285" s="11" t="s">
        <v>72</v>
      </c>
      <c r="AY285" s="225" t="s">
        <v>125</v>
      </c>
    </row>
    <row r="286" s="10" customFormat="1" ht="22.8" customHeight="1">
      <c r="B286" s="187"/>
      <c r="C286" s="188"/>
      <c r="D286" s="189" t="s">
        <v>71</v>
      </c>
      <c r="E286" s="201" t="s">
        <v>152</v>
      </c>
      <c r="F286" s="201" t="s">
        <v>431</v>
      </c>
      <c r="G286" s="188"/>
      <c r="H286" s="188"/>
      <c r="I286" s="191"/>
      <c r="J286" s="202">
        <f>BK286</f>
        <v>0</v>
      </c>
      <c r="K286" s="188"/>
      <c r="L286" s="193"/>
      <c r="M286" s="194"/>
      <c r="N286" s="195"/>
      <c r="O286" s="195"/>
      <c r="P286" s="196">
        <f>SUM(P287:P289)</f>
        <v>0</v>
      </c>
      <c r="Q286" s="195"/>
      <c r="R286" s="196">
        <f>SUM(R287:R289)</f>
        <v>0</v>
      </c>
      <c r="S286" s="195"/>
      <c r="T286" s="197">
        <f>SUM(T287:T289)</f>
        <v>1.581</v>
      </c>
      <c r="AR286" s="198" t="s">
        <v>80</v>
      </c>
      <c r="AT286" s="199" t="s">
        <v>71</v>
      </c>
      <c r="AU286" s="199" t="s">
        <v>80</v>
      </c>
      <c r="AY286" s="198" t="s">
        <v>125</v>
      </c>
      <c r="BK286" s="200">
        <f>SUM(BK287:BK289)</f>
        <v>0</v>
      </c>
    </row>
    <row r="287" s="1" customFormat="1" ht="16.5" customHeight="1">
      <c r="B287" s="37"/>
      <c r="C287" s="203" t="s">
        <v>432</v>
      </c>
      <c r="D287" s="203" t="s">
        <v>127</v>
      </c>
      <c r="E287" s="204" t="s">
        <v>433</v>
      </c>
      <c r="F287" s="205" t="s">
        <v>434</v>
      </c>
      <c r="G287" s="206" t="s">
        <v>333</v>
      </c>
      <c r="H287" s="207">
        <v>17</v>
      </c>
      <c r="I287" s="208"/>
      <c r="J287" s="209">
        <f>ROUND(I287*H287,2)</f>
        <v>0</v>
      </c>
      <c r="K287" s="205" t="s">
        <v>131</v>
      </c>
      <c r="L287" s="42"/>
      <c r="M287" s="210" t="s">
        <v>19</v>
      </c>
      <c r="N287" s="211" t="s">
        <v>43</v>
      </c>
      <c r="O287" s="78"/>
      <c r="P287" s="212">
        <f>O287*H287</f>
        <v>0</v>
      </c>
      <c r="Q287" s="212">
        <v>0</v>
      </c>
      <c r="R287" s="212">
        <f>Q287*H287</f>
        <v>0</v>
      </c>
      <c r="S287" s="212">
        <v>0.092999999999999999</v>
      </c>
      <c r="T287" s="213">
        <f>S287*H287</f>
        <v>1.581</v>
      </c>
      <c r="AR287" s="16" t="s">
        <v>132</v>
      </c>
      <c r="AT287" s="16" t="s">
        <v>127</v>
      </c>
      <c r="AU287" s="16" t="s">
        <v>83</v>
      </c>
      <c r="AY287" s="16" t="s">
        <v>125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6" t="s">
        <v>80</v>
      </c>
      <c r="BK287" s="214">
        <f>ROUND(I287*H287,2)</f>
        <v>0</v>
      </c>
      <c r="BL287" s="16" t="s">
        <v>132</v>
      </c>
      <c r="BM287" s="16" t="s">
        <v>435</v>
      </c>
    </row>
    <row r="288" s="1" customFormat="1" ht="16.5" customHeight="1">
      <c r="B288" s="37"/>
      <c r="C288" s="203" t="s">
        <v>436</v>
      </c>
      <c r="D288" s="203" t="s">
        <v>127</v>
      </c>
      <c r="E288" s="204" t="s">
        <v>437</v>
      </c>
      <c r="F288" s="205" t="s">
        <v>438</v>
      </c>
      <c r="G288" s="206" t="s">
        <v>242</v>
      </c>
      <c r="H288" s="207">
        <v>1</v>
      </c>
      <c r="I288" s="208"/>
      <c r="J288" s="209">
        <f>ROUND(I288*H288,2)</f>
        <v>0</v>
      </c>
      <c r="K288" s="205" t="s">
        <v>19</v>
      </c>
      <c r="L288" s="42"/>
      <c r="M288" s="210" t="s">
        <v>19</v>
      </c>
      <c r="N288" s="211" t="s">
        <v>43</v>
      </c>
      <c r="O288" s="78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16" t="s">
        <v>132</v>
      </c>
      <c r="AT288" s="16" t="s">
        <v>127</v>
      </c>
      <c r="AU288" s="16" t="s">
        <v>83</v>
      </c>
      <c r="AY288" s="16" t="s">
        <v>125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6" t="s">
        <v>80</v>
      </c>
      <c r="BK288" s="214">
        <f>ROUND(I288*H288,2)</f>
        <v>0</v>
      </c>
      <c r="BL288" s="16" t="s">
        <v>132</v>
      </c>
      <c r="BM288" s="16" t="s">
        <v>439</v>
      </c>
    </row>
    <row r="289" s="1" customFormat="1" ht="16.5" customHeight="1">
      <c r="B289" s="37"/>
      <c r="C289" s="203" t="s">
        <v>440</v>
      </c>
      <c r="D289" s="203" t="s">
        <v>127</v>
      </c>
      <c r="E289" s="204" t="s">
        <v>441</v>
      </c>
      <c r="F289" s="205" t="s">
        <v>442</v>
      </c>
      <c r="G289" s="206" t="s">
        <v>242</v>
      </c>
      <c r="H289" s="207">
        <v>1</v>
      </c>
      <c r="I289" s="208"/>
      <c r="J289" s="209">
        <f>ROUND(I289*H289,2)</f>
        <v>0</v>
      </c>
      <c r="K289" s="205" t="s">
        <v>19</v>
      </c>
      <c r="L289" s="42"/>
      <c r="M289" s="210" t="s">
        <v>19</v>
      </c>
      <c r="N289" s="211" t="s">
        <v>43</v>
      </c>
      <c r="O289" s="78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16" t="s">
        <v>132</v>
      </c>
      <c r="AT289" s="16" t="s">
        <v>127</v>
      </c>
      <c r="AU289" s="16" t="s">
        <v>83</v>
      </c>
      <c r="AY289" s="16" t="s">
        <v>125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6" t="s">
        <v>80</v>
      </c>
      <c r="BK289" s="214">
        <f>ROUND(I289*H289,2)</f>
        <v>0</v>
      </c>
      <c r="BL289" s="16" t="s">
        <v>132</v>
      </c>
      <c r="BM289" s="16" t="s">
        <v>443</v>
      </c>
    </row>
    <row r="290" s="10" customFormat="1" ht="22.8" customHeight="1">
      <c r="B290" s="187"/>
      <c r="C290" s="188"/>
      <c r="D290" s="189" t="s">
        <v>71</v>
      </c>
      <c r="E290" s="201" t="s">
        <v>190</v>
      </c>
      <c r="F290" s="201" t="s">
        <v>444</v>
      </c>
      <c r="G290" s="188"/>
      <c r="H290" s="188"/>
      <c r="I290" s="191"/>
      <c r="J290" s="202">
        <f>BK290</f>
        <v>0</v>
      </c>
      <c r="K290" s="188"/>
      <c r="L290" s="193"/>
      <c r="M290" s="194"/>
      <c r="N290" s="195"/>
      <c r="O290" s="195"/>
      <c r="P290" s="196">
        <f>SUM(P291:P324)</f>
        <v>0</v>
      </c>
      <c r="Q290" s="195"/>
      <c r="R290" s="196">
        <f>SUM(R291:R324)</f>
        <v>5.5373999999999999</v>
      </c>
      <c r="S290" s="195"/>
      <c r="T290" s="197">
        <f>SUM(T291:T324)</f>
        <v>0.57200000000000006</v>
      </c>
      <c r="AR290" s="198" t="s">
        <v>80</v>
      </c>
      <c r="AT290" s="199" t="s">
        <v>71</v>
      </c>
      <c r="AU290" s="199" t="s">
        <v>80</v>
      </c>
      <c r="AY290" s="198" t="s">
        <v>125</v>
      </c>
      <c r="BK290" s="200">
        <f>SUM(BK291:BK324)</f>
        <v>0</v>
      </c>
    </row>
    <row r="291" s="1" customFormat="1" ht="16.5" customHeight="1">
      <c r="B291" s="37"/>
      <c r="C291" s="203" t="s">
        <v>445</v>
      </c>
      <c r="D291" s="203" t="s">
        <v>127</v>
      </c>
      <c r="E291" s="204" t="s">
        <v>446</v>
      </c>
      <c r="F291" s="205" t="s">
        <v>447</v>
      </c>
      <c r="G291" s="206" t="s">
        <v>193</v>
      </c>
      <c r="H291" s="207">
        <v>715</v>
      </c>
      <c r="I291" s="208"/>
      <c r="J291" s="209">
        <f>ROUND(I291*H291,2)</f>
        <v>0</v>
      </c>
      <c r="K291" s="205" t="s">
        <v>131</v>
      </c>
      <c r="L291" s="42"/>
      <c r="M291" s="210" t="s">
        <v>19</v>
      </c>
      <c r="N291" s="211" t="s">
        <v>43</v>
      </c>
      <c r="O291" s="78"/>
      <c r="P291" s="212">
        <f>O291*H291</f>
        <v>0</v>
      </c>
      <c r="Q291" s="212">
        <v>0.00036000000000000002</v>
      </c>
      <c r="R291" s="212">
        <f>Q291*H291</f>
        <v>0.25740000000000002</v>
      </c>
      <c r="S291" s="212">
        <v>0</v>
      </c>
      <c r="T291" s="213">
        <f>S291*H291</f>
        <v>0</v>
      </c>
      <c r="AR291" s="16" t="s">
        <v>132</v>
      </c>
      <c r="AT291" s="16" t="s">
        <v>127</v>
      </c>
      <c r="AU291" s="16" t="s">
        <v>83</v>
      </c>
      <c r="AY291" s="16" t="s">
        <v>125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6" t="s">
        <v>80</v>
      </c>
      <c r="BK291" s="214">
        <f>ROUND(I291*H291,2)</f>
        <v>0</v>
      </c>
      <c r="BL291" s="16" t="s">
        <v>132</v>
      </c>
      <c r="BM291" s="16" t="s">
        <v>448</v>
      </c>
    </row>
    <row r="292" s="11" customFormat="1">
      <c r="B292" s="215"/>
      <c r="C292" s="216"/>
      <c r="D292" s="217" t="s">
        <v>134</v>
      </c>
      <c r="E292" s="218" t="s">
        <v>19</v>
      </c>
      <c r="F292" s="219" t="s">
        <v>449</v>
      </c>
      <c r="G292" s="216"/>
      <c r="H292" s="218" t="s">
        <v>19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134</v>
      </c>
      <c r="AU292" s="225" t="s">
        <v>83</v>
      </c>
      <c r="AV292" s="11" t="s">
        <v>80</v>
      </c>
      <c r="AW292" s="11" t="s">
        <v>33</v>
      </c>
      <c r="AX292" s="11" t="s">
        <v>72</v>
      </c>
      <c r="AY292" s="225" t="s">
        <v>125</v>
      </c>
    </row>
    <row r="293" s="11" customFormat="1">
      <c r="B293" s="215"/>
      <c r="C293" s="216"/>
      <c r="D293" s="217" t="s">
        <v>134</v>
      </c>
      <c r="E293" s="218" t="s">
        <v>19</v>
      </c>
      <c r="F293" s="219" t="s">
        <v>137</v>
      </c>
      <c r="G293" s="216"/>
      <c r="H293" s="218" t="s">
        <v>19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134</v>
      </c>
      <c r="AU293" s="225" t="s">
        <v>83</v>
      </c>
      <c r="AV293" s="11" t="s">
        <v>80</v>
      </c>
      <c r="AW293" s="11" t="s">
        <v>33</v>
      </c>
      <c r="AX293" s="11" t="s">
        <v>72</v>
      </c>
      <c r="AY293" s="225" t="s">
        <v>125</v>
      </c>
    </row>
    <row r="294" s="12" customFormat="1">
      <c r="B294" s="226"/>
      <c r="C294" s="227"/>
      <c r="D294" s="217" t="s">
        <v>134</v>
      </c>
      <c r="E294" s="228" t="s">
        <v>19</v>
      </c>
      <c r="F294" s="229" t="s">
        <v>375</v>
      </c>
      <c r="G294" s="227"/>
      <c r="H294" s="230">
        <v>30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134</v>
      </c>
      <c r="AU294" s="236" t="s">
        <v>83</v>
      </c>
      <c r="AV294" s="12" t="s">
        <v>83</v>
      </c>
      <c r="AW294" s="12" t="s">
        <v>33</v>
      </c>
      <c r="AX294" s="12" t="s">
        <v>72</v>
      </c>
      <c r="AY294" s="236" t="s">
        <v>125</v>
      </c>
    </row>
    <row r="295" s="11" customFormat="1">
      <c r="B295" s="215"/>
      <c r="C295" s="216"/>
      <c r="D295" s="217" t="s">
        <v>134</v>
      </c>
      <c r="E295" s="218" t="s">
        <v>19</v>
      </c>
      <c r="F295" s="219" t="s">
        <v>139</v>
      </c>
      <c r="G295" s="216"/>
      <c r="H295" s="218" t="s">
        <v>19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134</v>
      </c>
      <c r="AU295" s="225" t="s">
        <v>83</v>
      </c>
      <c r="AV295" s="11" t="s">
        <v>80</v>
      </c>
      <c r="AW295" s="11" t="s">
        <v>33</v>
      </c>
      <c r="AX295" s="11" t="s">
        <v>72</v>
      </c>
      <c r="AY295" s="225" t="s">
        <v>125</v>
      </c>
    </row>
    <row r="296" s="12" customFormat="1">
      <c r="B296" s="226"/>
      <c r="C296" s="227"/>
      <c r="D296" s="217" t="s">
        <v>134</v>
      </c>
      <c r="E296" s="228" t="s">
        <v>19</v>
      </c>
      <c r="F296" s="229" t="s">
        <v>376</v>
      </c>
      <c r="G296" s="227"/>
      <c r="H296" s="230">
        <v>350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134</v>
      </c>
      <c r="AU296" s="236" t="s">
        <v>83</v>
      </c>
      <c r="AV296" s="12" t="s">
        <v>83</v>
      </c>
      <c r="AW296" s="12" t="s">
        <v>33</v>
      </c>
      <c r="AX296" s="12" t="s">
        <v>72</v>
      </c>
      <c r="AY296" s="236" t="s">
        <v>125</v>
      </c>
    </row>
    <row r="297" s="11" customFormat="1">
      <c r="B297" s="215"/>
      <c r="C297" s="216"/>
      <c r="D297" s="217" t="s">
        <v>134</v>
      </c>
      <c r="E297" s="218" t="s">
        <v>19</v>
      </c>
      <c r="F297" s="219" t="s">
        <v>141</v>
      </c>
      <c r="G297" s="216"/>
      <c r="H297" s="218" t="s">
        <v>19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134</v>
      </c>
      <c r="AU297" s="225" t="s">
        <v>83</v>
      </c>
      <c r="AV297" s="11" t="s">
        <v>80</v>
      </c>
      <c r="AW297" s="11" t="s">
        <v>33</v>
      </c>
      <c r="AX297" s="11" t="s">
        <v>72</v>
      </c>
      <c r="AY297" s="225" t="s">
        <v>125</v>
      </c>
    </row>
    <row r="298" s="12" customFormat="1">
      <c r="B298" s="226"/>
      <c r="C298" s="227"/>
      <c r="D298" s="217" t="s">
        <v>134</v>
      </c>
      <c r="E298" s="228" t="s">
        <v>19</v>
      </c>
      <c r="F298" s="229" t="s">
        <v>416</v>
      </c>
      <c r="G298" s="227"/>
      <c r="H298" s="230">
        <v>335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134</v>
      </c>
      <c r="AU298" s="236" t="s">
        <v>83</v>
      </c>
      <c r="AV298" s="12" t="s">
        <v>83</v>
      </c>
      <c r="AW298" s="12" t="s">
        <v>33</v>
      </c>
      <c r="AX298" s="12" t="s">
        <v>72</v>
      </c>
      <c r="AY298" s="236" t="s">
        <v>125</v>
      </c>
    </row>
    <row r="299" s="13" customFormat="1">
      <c r="B299" s="237"/>
      <c r="C299" s="238"/>
      <c r="D299" s="217" t="s">
        <v>134</v>
      </c>
      <c r="E299" s="239" t="s">
        <v>19</v>
      </c>
      <c r="F299" s="240" t="s">
        <v>147</v>
      </c>
      <c r="G299" s="238"/>
      <c r="H299" s="241">
        <v>715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134</v>
      </c>
      <c r="AU299" s="247" t="s">
        <v>83</v>
      </c>
      <c r="AV299" s="13" t="s">
        <v>132</v>
      </c>
      <c r="AW299" s="13" t="s">
        <v>33</v>
      </c>
      <c r="AX299" s="13" t="s">
        <v>80</v>
      </c>
      <c r="AY299" s="247" t="s">
        <v>125</v>
      </c>
    </row>
    <row r="300" s="1" customFormat="1" ht="16.5" customHeight="1">
      <c r="B300" s="37"/>
      <c r="C300" s="203" t="s">
        <v>450</v>
      </c>
      <c r="D300" s="203" t="s">
        <v>127</v>
      </c>
      <c r="E300" s="204" t="s">
        <v>451</v>
      </c>
      <c r="F300" s="205" t="s">
        <v>452</v>
      </c>
      <c r="G300" s="206" t="s">
        <v>193</v>
      </c>
      <c r="H300" s="207">
        <v>715</v>
      </c>
      <c r="I300" s="208"/>
      <c r="J300" s="209">
        <f>ROUND(I300*H300,2)</f>
        <v>0</v>
      </c>
      <c r="K300" s="205" t="s">
        <v>131</v>
      </c>
      <c r="L300" s="42"/>
      <c r="M300" s="210" t="s">
        <v>19</v>
      </c>
      <c r="N300" s="211" t="s">
        <v>43</v>
      </c>
      <c r="O300" s="78"/>
      <c r="P300" s="212">
        <f>O300*H300</f>
        <v>0</v>
      </c>
      <c r="Q300" s="212">
        <v>0</v>
      </c>
      <c r="R300" s="212">
        <f>Q300*H300</f>
        <v>0</v>
      </c>
      <c r="S300" s="212">
        <v>0.00080000000000000004</v>
      </c>
      <c r="T300" s="213">
        <f>S300*H300</f>
        <v>0.57200000000000006</v>
      </c>
      <c r="AR300" s="16" t="s">
        <v>132</v>
      </c>
      <c r="AT300" s="16" t="s">
        <v>127</v>
      </c>
      <c r="AU300" s="16" t="s">
        <v>83</v>
      </c>
      <c r="AY300" s="16" t="s">
        <v>125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6" t="s">
        <v>80</v>
      </c>
      <c r="BK300" s="214">
        <f>ROUND(I300*H300,2)</f>
        <v>0</v>
      </c>
      <c r="BL300" s="16" t="s">
        <v>132</v>
      </c>
      <c r="BM300" s="16" t="s">
        <v>453</v>
      </c>
    </row>
    <row r="301" s="11" customFormat="1">
      <c r="B301" s="215"/>
      <c r="C301" s="216"/>
      <c r="D301" s="217" t="s">
        <v>134</v>
      </c>
      <c r="E301" s="218" t="s">
        <v>19</v>
      </c>
      <c r="F301" s="219" t="s">
        <v>454</v>
      </c>
      <c r="G301" s="216"/>
      <c r="H301" s="218" t="s">
        <v>19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134</v>
      </c>
      <c r="AU301" s="225" t="s">
        <v>83</v>
      </c>
      <c r="AV301" s="11" t="s">
        <v>80</v>
      </c>
      <c r="AW301" s="11" t="s">
        <v>33</v>
      </c>
      <c r="AX301" s="11" t="s">
        <v>72</v>
      </c>
      <c r="AY301" s="225" t="s">
        <v>125</v>
      </c>
    </row>
    <row r="302" s="11" customFormat="1">
      <c r="B302" s="215"/>
      <c r="C302" s="216"/>
      <c r="D302" s="217" t="s">
        <v>134</v>
      </c>
      <c r="E302" s="218" t="s">
        <v>19</v>
      </c>
      <c r="F302" s="219" t="s">
        <v>455</v>
      </c>
      <c r="G302" s="216"/>
      <c r="H302" s="218" t="s">
        <v>19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134</v>
      </c>
      <c r="AU302" s="225" t="s">
        <v>83</v>
      </c>
      <c r="AV302" s="11" t="s">
        <v>80</v>
      </c>
      <c r="AW302" s="11" t="s">
        <v>33</v>
      </c>
      <c r="AX302" s="11" t="s">
        <v>72</v>
      </c>
      <c r="AY302" s="225" t="s">
        <v>125</v>
      </c>
    </row>
    <row r="303" s="11" customFormat="1">
      <c r="B303" s="215"/>
      <c r="C303" s="216"/>
      <c r="D303" s="217" t="s">
        <v>134</v>
      </c>
      <c r="E303" s="218" t="s">
        <v>19</v>
      </c>
      <c r="F303" s="219" t="s">
        <v>456</v>
      </c>
      <c r="G303" s="216"/>
      <c r="H303" s="218" t="s">
        <v>19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134</v>
      </c>
      <c r="AU303" s="225" t="s">
        <v>83</v>
      </c>
      <c r="AV303" s="11" t="s">
        <v>80</v>
      </c>
      <c r="AW303" s="11" t="s">
        <v>33</v>
      </c>
      <c r="AX303" s="11" t="s">
        <v>72</v>
      </c>
      <c r="AY303" s="225" t="s">
        <v>125</v>
      </c>
    </row>
    <row r="304" s="12" customFormat="1">
      <c r="B304" s="226"/>
      <c r="C304" s="227"/>
      <c r="D304" s="217" t="s">
        <v>134</v>
      </c>
      <c r="E304" s="228" t="s">
        <v>19</v>
      </c>
      <c r="F304" s="229" t="s">
        <v>457</v>
      </c>
      <c r="G304" s="227"/>
      <c r="H304" s="230">
        <v>715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134</v>
      </c>
      <c r="AU304" s="236" t="s">
        <v>83</v>
      </c>
      <c r="AV304" s="12" t="s">
        <v>83</v>
      </c>
      <c r="AW304" s="12" t="s">
        <v>33</v>
      </c>
      <c r="AX304" s="12" t="s">
        <v>80</v>
      </c>
      <c r="AY304" s="236" t="s">
        <v>125</v>
      </c>
    </row>
    <row r="305" s="1" customFormat="1" ht="22.5" customHeight="1">
      <c r="B305" s="37"/>
      <c r="C305" s="203" t="s">
        <v>458</v>
      </c>
      <c r="D305" s="203" t="s">
        <v>127</v>
      </c>
      <c r="E305" s="204" t="s">
        <v>459</v>
      </c>
      <c r="F305" s="205" t="s">
        <v>460</v>
      </c>
      <c r="G305" s="206" t="s">
        <v>333</v>
      </c>
      <c r="H305" s="207">
        <v>30</v>
      </c>
      <c r="I305" s="208"/>
      <c r="J305" s="209">
        <f>ROUND(I305*H305,2)</f>
        <v>0</v>
      </c>
      <c r="K305" s="205" t="s">
        <v>131</v>
      </c>
      <c r="L305" s="42"/>
      <c r="M305" s="210" t="s">
        <v>19</v>
      </c>
      <c r="N305" s="211" t="s">
        <v>43</v>
      </c>
      <c r="O305" s="78"/>
      <c r="P305" s="212">
        <f>O305*H305</f>
        <v>0</v>
      </c>
      <c r="Q305" s="212">
        <v>0.1295</v>
      </c>
      <c r="R305" s="212">
        <f>Q305*H305</f>
        <v>3.8850000000000002</v>
      </c>
      <c r="S305" s="212">
        <v>0</v>
      </c>
      <c r="T305" s="213">
        <f>S305*H305</f>
        <v>0</v>
      </c>
      <c r="AR305" s="16" t="s">
        <v>132</v>
      </c>
      <c r="AT305" s="16" t="s">
        <v>127</v>
      </c>
      <c r="AU305" s="16" t="s">
        <v>83</v>
      </c>
      <c r="AY305" s="16" t="s">
        <v>125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6" t="s">
        <v>80</v>
      </c>
      <c r="BK305" s="214">
        <f>ROUND(I305*H305,2)</f>
        <v>0</v>
      </c>
      <c r="BL305" s="16" t="s">
        <v>132</v>
      </c>
      <c r="BM305" s="16" t="s">
        <v>461</v>
      </c>
    </row>
    <row r="306" s="11" customFormat="1">
      <c r="B306" s="215"/>
      <c r="C306" s="216"/>
      <c r="D306" s="217" t="s">
        <v>134</v>
      </c>
      <c r="E306" s="218" t="s">
        <v>19</v>
      </c>
      <c r="F306" s="219" t="s">
        <v>462</v>
      </c>
      <c r="G306" s="216"/>
      <c r="H306" s="218" t="s">
        <v>19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134</v>
      </c>
      <c r="AU306" s="225" t="s">
        <v>83</v>
      </c>
      <c r="AV306" s="11" t="s">
        <v>80</v>
      </c>
      <c r="AW306" s="11" t="s">
        <v>33</v>
      </c>
      <c r="AX306" s="11" t="s">
        <v>72</v>
      </c>
      <c r="AY306" s="225" t="s">
        <v>125</v>
      </c>
    </row>
    <row r="307" s="11" customFormat="1">
      <c r="B307" s="215"/>
      <c r="C307" s="216"/>
      <c r="D307" s="217" t="s">
        <v>134</v>
      </c>
      <c r="E307" s="218" t="s">
        <v>19</v>
      </c>
      <c r="F307" s="219" t="s">
        <v>463</v>
      </c>
      <c r="G307" s="216"/>
      <c r="H307" s="218" t="s">
        <v>19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134</v>
      </c>
      <c r="AU307" s="225" t="s">
        <v>83</v>
      </c>
      <c r="AV307" s="11" t="s">
        <v>80</v>
      </c>
      <c r="AW307" s="11" t="s">
        <v>33</v>
      </c>
      <c r="AX307" s="11" t="s">
        <v>72</v>
      </c>
      <c r="AY307" s="225" t="s">
        <v>125</v>
      </c>
    </row>
    <row r="308" s="12" customFormat="1">
      <c r="B308" s="226"/>
      <c r="C308" s="227"/>
      <c r="D308" s="217" t="s">
        <v>134</v>
      </c>
      <c r="E308" s="228" t="s">
        <v>19</v>
      </c>
      <c r="F308" s="229" t="s">
        <v>375</v>
      </c>
      <c r="G308" s="227"/>
      <c r="H308" s="230">
        <v>30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134</v>
      </c>
      <c r="AU308" s="236" t="s">
        <v>83</v>
      </c>
      <c r="AV308" s="12" t="s">
        <v>83</v>
      </c>
      <c r="AW308" s="12" t="s">
        <v>33</v>
      </c>
      <c r="AX308" s="12" t="s">
        <v>80</v>
      </c>
      <c r="AY308" s="236" t="s">
        <v>125</v>
      </c>
    </row>
    <row r="309" s="11" customFormat="1">
      <c r="B309" s="215"/>
      <c r="C309" s="216"/>
      <c r="D309" s="217" t="s">
        <v>134</v>
      </c>
      <c r="E309" s="218" t="s">
        <v>19</v>
      </c>
      <c r="F309" s="219" t="s">
        <v>229</v>
      </c>
      <c r="G309" s="216"/>
      <c r="H309" s="218" t="s">
        <v>19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134</v>
      </c>
      <c r="AU309" s="225" t="s">
        <v>83</v>
      </c>
      <c r="AV309" s="11" t="s">
        <v>80</v>
      </c>
      <c r="AW309" s="11" t="s">
        <v>33</v>
      </c>
      <c r="AX309" s="11" t="s">
        <v>72</v>
      </c>
      <c r="AY309" s="225" t="s">
        <v>125</v>
      </c>
    </row>
    <row r="310" s="11" customFormat="1">
      <c r="B310" s="215"/>
      <c r="C310" s="216"/>
      <c r="D310" s="217" t="s">
        <v>134</v>
      </c>
      <c r="E310" s="218" t="s">
        <v>19</v>
      </c>
      <c r="F310" s="219" t="s">
        <v>464</v>
      </c>
      <c r="G310" s="216"/>
      <c r="H310" s="218" t="s">
        <v>19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134</v>
      </c>
      <c r="AU310" s="225" t="s">
        <v>83</v>
      </c>
      <c r="AV310" s="11" t="s">
        <v>80</v>
      </c>
      <c r="AW310" s="11" t="s">
        <v>33</v>
      </c>
      <c r="AX310" s="11" t="s">
        <v>72</v>
      </c>
      <c r="AY310" s="225" t="s">
        <v>125</v>
      </c>
    </row>
    <row r="311" s="11" customFormat="1">
      <c r="B311" s="215"/>
      <c r="C311" s="216"/>
      <c r="D311" s="217" t="s">
        <v>134</v>
      </c>
      <c r="E311" s="218" t="s">
        <v>19</v>
      </c>
      <c r="F311" s="219" t="s">
        <v>465</v>
      </c>
      <c r="G311" s="216"/>
      <c r="H311" s="218" t="s">
        <v>19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134</v>
      </c>
      <c r="AU311" s="225" t="s">
        <v>83</v>
      </c>
      <c r="AV311" s="11" t="s">
        <v>80</v>
      </c>
      <c r="AW311" s="11" t="s">
        <v>33</v>
      </c>
      <c r="AX311" s="11" t="s">
        <v>72</v>
      </c>
      <c r="AY311" s="225" t="s">
        <v>125</v>
      </c>
    </row>
    <row r="312" s="11" customFormat="1">
      <c r="B312" s="215"/>
      <c r="C312" s="216"/>
      <c r="D312" s="217" t="s">
        <v>134</v>
      </c>
      <c r="E312" s="218" t="s">
        <v>19</v>
      </c>
      <c r="F312" s="219" t="s">
        <v>466</v>
      </c>
      <c r="G312" s="216"/>
      <c r="H312" s="218" t="s">
        <v>19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134</v>
      </c>
      <c r="AU312" s="225" t="s">
        <v>83</v>
      </c>
      <c r="AV312" s="11" t="s">
        <v>80</v>
      </c>
      <c r="AW312" s="11" t="s">
        <v>33</v>
      </c>
      <c r="AX312" s="11" t="s">
        <v>72</v>
      </c>
      <c r="AY312" s="225" t="s">
        <v>125</v>
      </c>
    </row>
    <row r="313" s="1" customFormat="1" ht="16.5" customHeight="1">
      <c r="B313" s="37"/>
      <c r="C313" s="248" t="s">
        <v>467</v>
      </c>
      <c r="D313" s="248" t="s">
        <v>148</v>
      </c>
      <c r="E313" s="249" t="s">
        <v>468</v>
      </c>
      <c r="F313" s="250" t="s">
        <v>469</v>
      </c>
      <c r="G313" s="251" t="s">
        <v>333</v>
      </c>
      <c r="H313" s="252">
        <v>31</v>
      </c>
      <c r="I313" s="253"/>
      <c r="J313" s="254">
        <f>ROUND(I313*H313,2)</f>
        <v>0</v>
      </c>
      <c r="K313" s="250" t="s">
        <v>131</v>
      </c>
      <c r="L313" s="255"/>
      <c r="M313" s="256" t="s">
        <v>19</v>
      </c>
      <c r="N313" s="257" t="s">
        <v>43</v>
      </c>
      <c r="O313" s="78"/>
      <c r="P313" s="212">
        <f>O313*H313</f>
        <v>0</v>
      </c>
      <c r="Q313" s="212">
        <v>0.044999999999999998</v>
      </c>
      <c r="R313" s="212">
        <f>Q313*H313</f>
        <v>1.395</v>
      </c>
      <c r="S313" s="212">
        <v>0</v>
      </c>
      <c r="T313" s="213">
        <f>S313*H313</f>
        <v>0</v>
      </c>
      <c r="AR313" s="16" t="s">
        <v>152</v>
      </c>
      <c r="AT313" s="16" t="s">
        <v>148</v>
      </c>
      <c r="AU313" s="16" t="s">
        <v>83</v>
      </c>
      <c r="AY313" s="16" t="s">
        <v>125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6" t="s">
        <v>80</v>
      </c>
      <c r="BK313" s="214">
        <f>ROUND(I313*H313,2)</f>
        <v>0</v>
      </c>
      <c r="BL313" s="16" t="s">
        <v>132</v>
      </c>
      <c r="BM313" s="16" t="s">
        <v>470</v>
      </c>
    </row>
    <row r="314" s="11" customFormat="1">
      <c r="B314" s="215"/>
      <c r="C314" s="216"/>
      <c r="D314" s="217" t="s">
        <v>134</v>
      </c>
      <c r="E314" s="218" t="s">
        <v>19</v>
      </c>
      <c r="F314" s="219" t="s">
        <v>471</v>
      </c>
      <c r="G314" s="216"/>
      <c r="H314" s="218" t="s">
        <v>19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134</v>
      </c>
      <c r="AU314" s="225" t="s">
        <v>83</v>
      </c>
      <c r="AV314" s="11" t="s">
        <v>80</v>
      </c>
      <c r="AW314" s="11" t="s">
        <v>33</v>
      </c>
      <c r="AX314" s="11" t="s">
        <v>72</v>
      </c>
      <c r="AY314" s="225" t="s">
        <v>125</v>
      </c>
    </row>
    <row r="315" s="12" customFormat="1">
      <c r="B315" s="226"/>
      <c r="C315" s="227"/>
      <c r="D315" s="217" t="s">
        <v>134</v>
      </c>
      <c r="E315" s="228" t="s">
        <v>19</v>
      </c>
      <c r="F315" s="229" t="s">
        <v>472</v>
      </c>
      <c r="G315" s="227"/>
      <c r="H315" s="230">
        <v>31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134</v>
      </c>
      <c r="AU315" s="236" t="s">
        <v>83</v>
      </c>
      <c r="AV315" s="12" t="s">
        <v>83</v>
      </c>
      <c r="AW315" s="12" t="s">
        <v>33</v>
      </c>
      <c r="AX315" s="12" t="s">
        <v>80</v>
      </c>
      <c r="AY315" s="236" t="s">
        <v>125</v>
      </c>
    </row>
    <row r="316" s="1" customFormat="1" ht="22.5" customHeight="1">
      <c r="B316" s="37"/>
      <c r="C316" s="203" t="s">
        <v>473</v>
      </c>
      <c r="D316" s="203" t="s">
        <v>127</v>
      </c>
      <c r="E316" s="204" t="s">
        <v>474</v>
      </c>
      <c r="F316" s="205" t="s">
        <v>475</v>
      </c>
      <c r="G316" s="206" t="s">
        <v>242</v>
      </c>
      <c r="H316" s="207">
        <v>9</v>
      </c>
      <c r="I316" s="208"/>
      <c r="J316" s="209">
        <f>ROUND(I316*H316,2)</f>
        <v>0</v>
      </c>
      <c r="K316" s="205" t="s">
        <v>19</v>
      </c>
      <c r="L316" s="42"/>
      <c r="M316" s="210" t="s">
        <v>19</v>
      </c>
      <c r="N316" s="211" t="s">
        <v>43</v>
      </c>
      <c r="O316" s="78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AR316" s="16" t="s">
        <v>132</v>
      </c>
      <c r="AT316" s="16" t="s">
        <v>127</v>
      </c>
      <c r="AU316" s="16" t="s">
        <v>83</v>
      </c>
      <c r="AY316" s="16" t="s">
        <v>125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6" t="s">
        <v>80</v>
      </c>
      <c r="BK316" s="214">
        <f>ROUND(I316*H316,2)</f>
        <v>0</v>
      </c>
      <c r="BL316" s="16" t="s">
        <v>132</v>
      </c>
      <c r="BM316" s="16" t="s">
        <v>476</v>
      </c>
    </row>
    <row r="317" s="11" customFormat="1">
      <c r="B317" s="215"/>
      <c r="C317" s="216"/>
      <c r="D317" s="217" t="s">
        <v>134</v>
      </c>
      <c r="E317" s="218" t="s">
        <v>19</v>
      </c>
      <c r="F317" s="219" t="s">
        <v>477</v>
      </c>
      <c r="G317" s="216"/>
      <c r="H317" s="218" t="s">
        <v>19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134</v>
      </c>
      <c r="AU317" s="225" t="s">
        <v>83</v>
      </c>
      <c r="AV317" s="11" t="s">
        <v>80</v>
      </c>
      <c r="AW317" s="11" t="s">
        <v>33</v>
      </c>
      <c r="AX317" s="11" t="s">
        <v>72</v>
      </c>
      <c r="AY317" s="225" t="s">
        <v>125</v>
      </c>
    </row>
    <row r="318" s="11" customFormat="1">
      <c r="B318" s="215"/>
      <c r="C318" s="216"/>
      <c r="D318" s="217" t="s">
        <v>134</v>
      </c>
      <c r="E318" s="218" t="s">
        <v>19</v>
      </c>
      <c r="F318" s="219" t="s">
        <v>478</v>
      </c>
      <c r="G318" s="216"/>
      <c r="H318" s="218" t="s">
        <v>19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134</v>
      </c>
      <c r="AU318" s="225" t="s">
        <v>83</v>
      </c>
      <c r="AV318" s="11" t="s">
        <v>80</v>
      </c>
      <c r="AW318" s="11" t="s">
        <v>33</v>
      </c>
      <c r="AX318" s="11" t="s">
        <v>72</v>
      </c>
      <c r="AY318" s="225" t="s">
        <v>125</v>
      </c>
    </row>
    <row r="319" s="12" customFormat="1">
      <c r="B319" s="226"/>
      <c r="C319" s="227"/>
      <c r="D319" s="217" t="s">
        <v>134</v>
      </c>
      <c r="E319" s="228" t="s">
        <v>19</v>
      </c>
      <c r="F319" s="229" t="s">
        <v>190</v>
      </c>
      <c r="G319" s="227"/>
      <c r="H319" s="230">
        <v>9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134</v>
      </c>
      <c r="AU319" s="236" t="s">
        <v>83</v>
      </c>
      <c r="AV319" s="12" t="s">
        <v>83</v>
      </c>
      <c r="AW319" s="12" t="s">
        <v>33</v>
      </c>
      <c r="AX319" s="12" t="s">
        <v>80</v>
      </c>
      <c r="AY319" s="236" t="s">
        <v>125</v>
      </c>
    </row>
    <row r="320" s="1" customFormat="1" ht="16.5" customHeight="1">
      <c r="B320" s="37"/>
      <c r="C320" s="203" t="s">
        <v>479</v>
      </c>
      <c r="D320" s="203" t="s">
        <v>127</v>
      </c>
      <c r="E320" s="204" t="s">
        <v>480</v>
      </c>
      <c r="F320" s="205" t="s">
        <v>481</v>
      </c>
      <c r="G320" s="206" t="s">
        <v>333</v>
      </c>
      <c r="H320" s="207">
        <v>12</v>
      </c>
      <c r="I320" s="208"/>
      <c r="J320" s="209">
        <f>ROUND(I320*H320,2)</f>
        <v>0</v>
      </c>
      <c r="K320" s="205" t="s">
        <v>19</v>
      </c>
      <c r="L320" s="42"/>
      <c r="M320" s="210" t="s">
        <v>19</v>
      </c>
      <c r="N320" s="211" t="s">
        <v>43</v>
      </c>
      <c r="O320" s="78"/>
      <c r="P320" s="212">
        <f>O320*H320</f>
        <v>0</v>
      </c>
      <c r="Q320" s="212">
        <v>0</v>
      </c>
      <c r="R320" s="212">
        <f>Q320*H320</f>
        <v>0</v>
      </c>
      <c r="S320" s="212">
        <v>0</v>
      </c>
      <c r="T320" s="213">
        <f>S320*H320</f>
        <v>0</v>
      </c>
      <c r="AR320" s="16" t="s">
        <v>132</v>
      </c>
      <c r="AT320" s="16" t="s">
        <v>127</v>
      </c>
      <c r="AU320" s="16" t="s">
        <v>83</v>
      </c>
      <c r="AY320" s="16" t="s">
        <v>125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6" t="s">
        <v>80</v>
      </c>
      <c r="BK320" s="214">
        <f>ROUND(I320*H320,2)</f>
        <v>0</v>
      </c>
      <c r="BL320" s="16" t="s">
        <v>132</v>
      </c>
      <c r="BM320" s="16" t="s">
        <v>482</v>
      </c>
    </row>
    <row r="321" s="11" customFormat="1">
      <c r="B321" s="215"/>
      <c r="C321" s="216"/>
      <c r="D321" s="217" t="s">
        <v>134</v>
      </c>
      <c r="E321" s="218" t="s">
        <v>19</v>
      </c>
      <c r="F321" s="219" t="s">
        <v>483</v>
      </c>
      <c r="G321" s="216"/>
      <c r="H321" s="218" t="s">
        <v>19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134</v>
      </c>
      <c r="AU321" s="225" t="s">
        <v>83</v>
      </c>
      <c r="AV321" s="11" t="s">
        <v>80</v>
      </c>
      <c r="AW321" s="11" t="s">
        <v>33</v>
      </c>
      <c r="AX321" s="11" t="s">
        <v>72</v>
      </c>
      <c r="AY321" s="225" t="s">
        <v>125</v>
      </c>
    </row>
    <row r="322" s="12" customFormat="1">
      <c r="B322" s="226"/>
      <c r="C322" s="227"/>
      <c r="D322" s="217" t="s">
        <v>134</v>
      </c>
      <c r="E322" s="228" t="s">
        <v>19</v>
      </c>
      <c r="F322" s="229" t="s">
        <v>484</v>
      </c>
      <c r="G322" s="227"/>
      <c r="H322" s="230">
        <v>12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134</v>
      </c>
      <c r="AU322" s="236" t="s">
        <v>83</v>
      </c>
      <c r="AV322" s="12" t="s">
        <v>83</v>
      </c>
      <c r="AW322" s="12" t="s">
        <v>33</v>
      </c>
      <c r="AX322" s="12" t="s">
        <v>80</v>
      </c>
      <c r="AY322" s="236" t="s">
        <v>125</v>
      </c>
    </row>
    <row r="323" s="1" customFormat="1" ht="16.5" customHeight="1">
      <c r="B323" s="37"/>
      <c r="C323" s="203" t="s">
        <v>485</v>
      </c>
      <c r="D323" s="203" t="s">
        <v>127</v>
      </c>
      <c r="E323" s="204" t="s">
        <v>486</v>
      </c>
      <c r="F323" s="205" t="s">
        <v>487</v>
      </c>
      <c r="G323" s="206" t="s">
        <v>333</v>
      </c>
      <c r="H323" s="207">
        <v>12</v>
      </c>
      <c r="I323" s="208"/>
      <c r="J323" s="209">
        <f>ROUND(I323*H323,2)</f>
        <v>0</v>
      </c>
      <c r="K323" s="205" t="s">
        <v>19</v>
      </c>
      <c r="L323" s="42"/>
      <c r="M323" s="210" t="s">
        <v>19</v>
      </c>
      <c r="N323" s="211" t="s">
        <v>43</v>
      </c>
      <c r="O323" s="78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AR323" s="16" t="s">
        <v>132</v>
      </c>
      <c r="AT323" s="16" t="s">
        <v>127</v>
      </c>
      <c r="AU323" s="16" t="s">
        <v>83</v>
      </c>
      <c r="AY323" s="16" t="s">
        <v>125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6" t="s">
        <v>80</v>
      </c>
      <c r="BK323" s="214">
        <f>ROUND(I323*H323,2)</f>
        <v>0</v>
      </c>
      <c r="BL323" s="16" t="s">
        <v>132</v>
      </c>
      <c r="BM323" s="16" t="s">
        <v>488</v>
      </c>
    </row>
    <row r="324" s="1" customFormat="1" ht="16.5" customHeight="1">
      <c r="B324" s="37"/>
      <c r="C324" s="203" t="s">
        <v>489</v>
      </c>
      <c r="D324" s="203" t="s">
        <v>127</v>
      </c>
      <c r="E324" s="204" t="s">
        <v>490</v>
      </c>
      <c r="F324" s="205" t="s">
        <v>491</v>
      </c>
      <c r="G324" s="206" t="s">
        <v>492</v>
      </c>
      <c r="H324" s="207">
        <v>1</v>
      </c>
      <c r="I324" s="208"/>
      <c r="J324" s="209">
        <f>ROUND(I324*H324,2)</f>
        <v>0</v>
      </c>
      <c r="K324" s="205" t="s">
        <v>19</v>
      </c>
      <c r="L324" s="42"/>
      <c r="M324" s="210" t="s">
        <v>19</v>
      </c>
      <c r="N324" s="211" t="s">
        <v>43</v>
      </c>
      <c r="O324" s="78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AR324" s="16" t="s">
        <v>132</v>
      </c>
      <c r="AT324" s="16" t="s">
        <v>127</v>
      </c>
      <c r="AU324" s="16" t="s">
        <v>83</v>
      </c>
      <c r="AY324" s="16" t="s">
        <v>125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6" t="s">
        <v>80</v>
      </c>
      <c r="BK324" s="214">
        <f>ROUND(I324*H324,2)</f>
        <v>0</v>
      </c>
      <c r="BL324" s="16" t="s">
        <v>132</v>
      </c>
      <c r="BM324" s="16" t="s">
        <v>493</v>
      </c>
    </row>
    <row r="325" s="10" customFormat="1" ht="22.8" customHeight="1">
      <c r="B325" s="187"/>
      <c r="C325" s="188"/>
      <c r="D325" s="189" t="s">
        <v>71</v>
      </c>
      <c r="E325" s="201" t="s">
        <v>494</v>
      </c>
      <c r="F325" s="201" t="s">
        <v>495</v>
      </c>
      <c r="G325" s="188"/>
      <c r="H325" s="188"/>
      <c r="I325" s="191"/>
      <c r="J325" s="202">
        <f>BK325</f>
        <v>0</v>
      </c>
      <c r="K325" s="188"/>
      <c r="L325" s="193"/>
      <c r="M325" s="194"/>
      <c r="N325" s="195"/>
      <c r="O325" s="195"/>
      <c r="P325" s="196">
        <f>SUM(P326:P357)</f>
        <v>0</v>
      </c>
      <c r="Q325" s="195"/>
      <c r="R325" s="196">
        <f>SUM(R326:R357)</f>
        <v>0</v>
      </c>
      <c r="S325" s="195"/>
      <c r="T325" s="197">
        <f>SUM(T326:T357)</f>
        <v>174.33640000000003</v>
      </c>
      <c r="AR325" s="198" t="s">
        <v>80</v>
      </c>
      <c r="AT325" s="199" t="s">
        <v>71</v>
      </c>
      <c r="AU325" s="199" t="s">
        <v>80</v>
      </c>
      <c r="AY325" s="198" t="s">
        <v>125</v>
      </c>
      <c r="BK325" s="200">
        <f>SUM(BK326:BK357)</f>
        <v>0</v>
      </c>
    </row>
    <row r="326" s="1" customFormat="1" ht="22.5" customHeight="1">
      <c r="B326" s="37"/>
      <c r="C326" s="203" t="s">
        <v>496</v>
      </c>
      <c r="D326" s="203" t="s">
        <v>127</v>
      </c>
      <c r="E326" s="204" t="s">
        <v>497</v>
      </c>
      <c r="F326" s="205" t="s">
        <v>498</v>
      </c>
      <c r="G326" s="206" t="s">
        <v>242</v>
      </c>
      <c r="H326" s="207">
        <v>12</v>
      </c>
      <c r="I326" s="208"/>
      <c r="J326" s="209">
        <f>ROUND(I326*H326,2)</f>
        <v>0</v>
      </c>
      <c r="K326" s="205" t="s">
        <v>19</v>
      </c>
      <c r="L326" s="42"/>
      <c r="M326" s="210" t="s">
        <v>19</v>
      </c>
      <c r="N326" s="211" t="s">
        <v>43</v>
      </c>
      <c r="O326" s="78"/>
      <c r="P326" s="212">
        <f>O326*H326</f>
        <v>0</v>
      </c>
      <c r="Q326" s="212">
        <v>0</v>
      </c>
      <c r="R326" s="212">
        <f>Q326*H326</f>
        <v>0</v>
      </c>
      <c r="S326" s="212">
        <v>0.029999999999999999</v>
      </c>
      <c r="T326" s="213">
        <f>S326*H326</f>
        <v>0.35999999999999999</v>
      </c>
      <c r="AR326" s="16" t="s">
        <v>132</v>
      </c>
      <c r="AT326" s="16" t="s">
        <v>127</v>
      </c>
      <c r="AU326" s="16" t="s">
        <v>83</v>
      </c>
      <c r="AY326" s="16" t="s">
        <v>125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6" t="s">
        <v>80</v>
      </c>
      <c r="BK326" s="214">
        <f>ROUND(I326*H326,2)</f>
        <v>0</v>
      </c>
      <c r="BL326" s="16" t="s">
        <v>132</v>
      </c>
      <c r="BM326" s="16" t="s">
        <v>499</v>
      </c>
    </row>
    <row r="327" s="1" customFormat="1" ht="22.5" customHeight="1">
      <c r="B327" s="37"/>
      <c r="C327" s="203" t="s">
        <v>500</v>
      </c>
      <c r="D327" s="203" t="s">
        <v>127</v>
      </c>
      <c r="E327" s="204" t="s">
        <v>501</v>
      </c>
      <c r="F327" s="205" t="s">
        <v>502</v>
      </c>
      <c r="G327" s="206" t="s">
        <v>333</v>
      </c>
      <c r="H327" s="207">
        <v>312</v>
      </c>
      <c r="I327" s="208"/>
      <c r="J327" s="209">
        <f>ROUND(I327*H327,2)</f>
        <v>0</v>
      </c>
      <c r="K327" s="205" t="s">
        <v>19</v>
      </c>
      <c r="L327" s="42"/>
      <c r="M327" s="210" t="s">
        <v>19</v>
      </c>
      <c r="N327" s="211" t="s">
        <v>43</v>
      </c>
      <c r="O327" s="78"/>
      <c r="P327" s="212">
        <f>O327*H327</f>
        <v>0</v>
      </c>
      <c r="Q327" s="212">
        <v>0</v>
      </c>
      <c r="R327" s="212">
        <f>Q327*H327</f>
        <v>0</v>
      </c>
      <c r="S327" s="212">
        <v>0.025000000000000001</v>
      </c>
      <c r="T327" s="213">
        <f>S327*H327</f>
        <v>7.8000000000000007</v>
      </c>
      <c r="AR327" s="16" t="s">
        <v>132</v>
      </c>
      <c r="AT327" s="16" t="s">
        <v>127</v>
      </c>
      <c r="AU327" s="16" t="s">
        <v>83</v>
      </c>
      <c r="AY327" s="16" t="s">
        <v>125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6" t="s">
        <v>80</v>
      </c>
      <c r="BK327" s="214">
        <f>ROUND(I327*H327,2)</f>
        <v>0</v>
      </c>
      <c r="BL327" s="16" t="s">
        <v>132</v>
      </c>
      <c r="BM327" s="16" t="s">
        <v>503</v>
      </c>
    </row>
    <row r="328" s="12" customFormat="1">
      <c r="B328" s="226"/>
      <c r="C328" s="227"/>
      <c r="D328" s="217" t="s">
        <v>134</v>
      </c>
      <c r="E328" s="228" t="s">
        <v>19</v>
      </c>
      <c r="F328" s="229" t="s">
        <v>504</v>
      </c>
      <c r="G328" s="227"/>
      <c r="H328" s="230">
        <v>312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134</v>
      </c>
      <c r="AU328" s="236" t="s">
        <v>83</v>
      </c>
      <c r="AV328" s="12" t="s">
        <v>83</v>
      </c>
      <c r="AW328" s="12" t="s">
        <v>33</v>
      </c>
      <c r="AX328" s="12" t="s">
        <v>80</v>
      </c>
      <c r="AY328" s="236" t="s">
        <v>125</v>
      </c>
    </row>
    <row r="329" s="1" customFormat="1" ht="22.5" customHeight="1">
      <c r="B329" s="37"/>
      <c r="C329" s="203" t="s">
        <v>505</v>
      </c>
      <c r="D329" s="203" t="s">
        <v>127</v>
      </c>
      <c r="E329" s="204" t="s">
        <v>506</v>
      </c>
      <c r="F329" s="205" t="s">
        <v>507</v>
      </c>
      <c r="G329" s="206" t="s">
        <v>193</v>
      </c>
      <c r="H329" s="207">
        <v>550</v>
      </c>
      <c r="I329" s="208"/>
      <c r="J329" s="209">
        <f>ROUND(I329*H329,2)</f>
        <v>0</v>
      </c>
      <c r="K329" s="205" t="s">
        <v>19</v>
      </c>
      <c r="L329" s="42"/>
      <c r="M329" s="210" t="s">
        <v>19</v>
      </c>
      <c r="N329" s="211" t="s">
        <v>43</v>
      </c>
      <c r="O329" s="78"/>
      <c r="P329" s="212">
        <f>O329*H329</f>
        <v>0</v>
      </c>
      <c r="Q329" s="212">
        <v>0</v>
      </c>
      <c r="R329" s="212">
        <f>Q329*H329</f>
        <v>0</v>
      </c>
      <c r="S329" s="212">
        <v>0.25</v>
      </c>
      <c r="T329" s="213">
        <f>S329*H329</f>
        <v>137.5</v>
      </c>
      <c r="AR329" s="16" t="s">
        <v>132</v>
      </c>
      <c r="AT329" s="16" t="s">
        <v>127</v>
      </c>
      <c r="AU329" s="16" t="s">
        <v>83</v>
      </c>
      <c r="AY329" s="16" t="s">
        <v>125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6" t="s">
        <v>80</v>
      </c>
      <c r="BK329" s="214">
        <f>ROUND(I329*H329,2)</f>
        <v>0</v>
      </c>
      <c r="BL329" s="16" t="s">
        <v>132</v>
      </c>
      <c r="BM329" s="16" t="s">
        <v>508</v>
      </c>
    </row>
    <row r="330" s="11" customFormat="1">
      <c r="B330" s="215"/>
      <c r="C330" s="216"/>
      <c r="D330" s="217" t="s">
        <v>134</v>
      </c>
      <c r="E330" s="218" t="s">
        <v>19</v>
      </c>
      <c r="F330" s="219" t="s">
        <v>509</v>
      </c>
      <c r="G330" s="216"/>
      <c r="H330" s="218" t="s">
        <v>19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134</v>
      </c>
      <c r="AU330" s="225" t="s">
        <v>83</v>
      </c>
      <c r="AV330" s="11" t="s">
        <v>80</v>
      </c>
      <c r="AW330" s="11" t="s">
        <v>33</v>
      </c>
      <c r="AX330" s="11" t="s">
        <v>72</v>
      </c>
      <c r="AY330" s="225" t="s">
        <v>125</v>
      </c>
    </row>
    <row r="331" s="11" customFormat="1">
      <c r="B331" s="215"/>
      <c r="C331" s="216"/>
      <c r="D331" s="217" t="s">
        <v>134</v>
      </c>
      <c r="E331" s="218" t="s">
        <v>19</v>
      </c>
      <c r="F331" s="219" t="s">
        <v>510</v>
      </c>
      <c r="G331" s="216"/>
      <c r="H331" s="218" t="s">
        <v>19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134</v>
      </c>
      <c r="AU331" s="225" t="s">
        <v>83</v>
      </c>
      <c r="AV331" s="11" t="s">
        <v>80</v>
      </c>
      <c r="AW331" s="11" t="s">
        <v>33</v>
      </c>
      <c r="AX331" s="11" t="s">
        <v>72</v>
      </c>
      <c r="AY331" s="225" t="s">
        <v>125</v>
      </c>
    </row>
    <row r="332" s="12" customFormat="1">
      <c r="B332" s="226"/>
      <c r="C332" s="227"/>
      <c r="D332" s="217" t="s">
        <v>134</v>
      </c>
      <c r="E332" s="228" t="s">
        <v>19</v>
      </c>
      <c r="F332" s="229" t="s">
        <v>511</v>
      </c>
      <c r="G332" s="227"/>
      <c r="H332" s="230">
        <v>359.10000000000002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134</v>
      </c>
      <c r="AU332" s="236" t="s">
        <v>83</v>
      </c>
      <c r="AV332" s="12" t="s">
        <v>83</v>
      </c>
      <c r="AW332" s="12" t="s">
        <v>33</v>
      </c>
      <c r="AX332" s="12" t="s">
        <v>72</v>
      </c>
      <c r="AY332" s="236" t="s">
        <v>125</v>
      </c>
    </row>
    <row r="333" s="11" customFormat="1">
      <c r="B333" s="215"/>
      <c r="C333" s="216"/>
      <c r="D333" s="217" t="s">
        <v>134</v>
      </c>
      <c r="E333" s="218" t="s">
        <v>19</v>
      </c>
      <c r="F333" s="219" t="s">
        <v>512</v>
      </c>
      <c r="G333" s="216"/>
      <c r="H333" s="218" t="s">
        <v>19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134</v>
      </c>
      <c r="AU333" s="225" t="s">
        <v>83</v>
      </c>
      <c r="AV333" s="11" t="s">
        <v>80</v>
      </c>
      <c r="AW333" s="11" t="s">
        <v>33</v>
      </c>
      <c r="AX333" s="11" t="s">
        <v>72</v>
      </c>
      <c r="AY333" s="225" t="s">
        <v>125</v>
      </c>
    </row>
    <row r="334" s="12" customFormat="1">
      <c r="B334" s="226"/>
      <c r="C334" s="227"/>
      <c r="D334" s="217" t="s">
        <v>134</v>
      </c>
      <c r="E334" s="228" t="s">
        <v>19</v>
      </c>
      <c r="F334" s="229" t="s">
        <v>513</v>
      </c>
      <c r="G334" s="227"/>
      <c r="H334" s="230">
        <v>186.30000000000001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134</v>
      </c>
      <c r="AU334" s="236" t="s">
        <v>83</v>
      </c>
      <c r="AV334" s="12" t="s">
        <v>83</v>
      </c>
      <c r="AW334" s="12" t="s">
        <v>33</v>
      </c>
      <c r="AX334" s="12" t="s">
        <v>72</v>
      </c>
      <c r="AY334" s="236" t="s">
        <v>125</v>
      </c>
    </row>
    <row r="335" s="12" customFormat="1">
      <c r="B335" s="226"/>
      <c r="C335" s="227"/>
      <c r="D335" s="217" t="s">
        <v>134</v>
      </c>
      <c r="E335" s="228" t="s">
        <v>19</v>
      </c>
      <c r="F335" s="229" t="s">
        <v>514</v>
      </c>
      <c r="G335" s="227"/>
      <c r="H335" s="230">
        <v>4.5999999999999996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134</v>
      </c>
      <c r="AU335" s="236" t="s">
        <v>83</v>
      </c>
      <c r="AV335" s="12" t="s">
        <v>83</v>
      </c>
      <c r="AW335" s="12" t="s">
        <v>33</v>
      </c>
      <c r="AX335" s="12" t="s">
        <v>72</v>
      </c>
      <c r="AY335" s="236" t="s">
        <v>125</v>
      </c>
    </row>
    <row r="336" s="13" customFormat="1">
      <c r="B336" s="237"/>
      <c r="C336" s="238"/>
      <c r="D336" s="217" t="s">
        <v>134</v>
      </c>
      <c r="E336" s="239" t="s">
        <v>19</v>
      </c>
      <c r="F336" s="240" t="s">
        <v>147</v>
      </c>
      <c r="G336" s="238"/>
      <c r="H336" s="241">
        <v>550.00000000000011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134</v>
      </c>
      <c r="AU336" s="247" t="s">
        <v>83</v>
      </c>
      <c r="AV336" s="13" t="s">
        <v>132</v>
      </c>
      <c r="AW336" s="13" t="s">
        <v>33</v>
      </c>
      <c r="AX336" s="13" t="s">
        <v>80</v>
      </c>
      <c r="AY336" s="247" t="s">
        <v>125</v>
      </c>
    </row>
    <row r="337" s="1" customFormat="1" ht="22.5" customHeight="1">
      <c r="B337" s="37"/>
      <c r="C337" s="203" t="s">
        <v>515</v>
      </c>
      <c r="D337" s="203" t="s">
        <v>127</v>
      </c>
      <c r="E337" s="204" t="s">
        <v>516</v>
      </c>
      <c r="F337" s="205" t="s">
        <v>517</v>
      </c>
      <c r="G337" s="206" t="s">
        <v>193</v>
      </c>
      <c r="H337" s="207">
        <v>1265</v>
      </c>
      <c r="I337" s="208"/>
      <c r="J337" s="209">
        <f>ROUND(I337*H337,2)</f>
        <v>0</v>
      </c>
      <c r="K337" s="205" t="s">
        <v>19</v>
      </c>
      <c r="L337" s="42"/>
      <c r="M337" s="210" t="s">
        <v>19</v>
      </c>
      <c r="N337" s="211" t="s">
        <v>43</v>
      </c>
      <c r="O337" s="78"/>
      <c r="P337" s="212">
        <f>O337*H337</f>
        <v>0</v>
      </c>
      <c r="Q337" s="212">
        <v>0</v>
      </c>
      <c r="R337" s="212">
        <f>Q337*H337</f>
        <v>0</v>
      </c>
      <c r="S337" s="212">
        <v>0.0080000000000000002</v>
      </c>
      <c r="T337" s="213">
        <f>S337*H337</f>
        <v>10.120000000000001</v>
      </c>
      <c r="AR337" s="16" t="s">
        <v>132</v>
      </c>
      <c r="AT337" s="16" t="s">
        <v>127</v>
      </c>
      <c r="AU337" s="16" t="s">
        <v>83</v>
      </c>
      <c r="AY337" s="16" t="s">
        <v>125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6" t="s">
        <v>80</v>
      </c>
      <c r="BK337" s="214">
        <f>ROUND(I337*H337,2)</f>
        <v>0</v>
      </c>
      <c r="BL337" s="16" t="s">
        <v>132</v>
      </c>
      <c r="BM337" s="16" t="s">
        <v>518</v>
      </c>
    </row>
    <row r="338" s="11" customFormat="1">
      <c r="B338" s="215"/>
      <c r="C338" s="216"/>
      <c r="D338" s="217" t="s">
        <v>134</v>
      </c>
      <c r="E338" s="218" t="s">
        <v>19</v>
      </c>
      <c r="F338" s="219" t="s">
        <v>519</v>
      </c>
      <c r="G338" s="216"/>
      <c r="H338" s="218" t="s">
        <v>19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134</v>
      </c>
      <c r="AU338" s="225" t="s">
        <v>83</v>
      </c>
      <c r="AV338" s="11" t="s">
        <v>80</v>
      </c>
      <c r="AW338" s="11" t="s">
        <v>33</v>
      </c>
      <c r="AX338" s="11" t="s">
        <v>72</v>
      </c>
      <c r="AY338" s="225" t="s">
        <v>125</v>
      </c>
    </row>
    <row r="339" s="12" customFormat="1">
      <c r="B339" s="226"/>
      <c r="C339" s="227"/>
      <c r="D339" s="217" t="s">
        <v>134</v>
      </c>
      <c r="E339" s="228" t="s">
        <v>19</v>
      </c>
      <c r="F339" s="229" t="s">
        <v>520</v>
      </c>
      <c r="G339" s="227"/>
      <c r="H339" s="230">
        <v>1100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134</v>
      </c>
      <c r="AU339" s="236" t="s">
        <v>83</v>
      </c>
      <c r="AV339" s="12" t="s">
        <v>83</v>
      </c>
      <c r="AW339" s="12" t="s">
        <v>33</v>
      </c>
      <c r="AX339" s="12" t="s">
        <v>72</v>
      </c>
      <c r="AY339" s="236" t="s">
        <v>125</v>
      </c>
    </row>
    <row r="340" s="11" customFormat="1">
      <c r="B340" s="215"/>
      <c r="C340" s="216"/>
      <c r="D340" s="217" t="s">
        <v>134</v>
      </c>
      <c r="E340" s="218" t="s">
        <v>19</v>
      </c>
      <c r="F340" s="219" t="s">
        <v>521</v>
      </c>
      <c r="G340" s="216"/>
      <c r="H340" s="218" t="s">
        <v>19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134</v>
      </c>
      <c r="AU340" s="225" t="s">
        <v>83</v>
      </c>
      <c r="AV340" s="11" t="s">
        <v>80</v>
      </c>
      <c r="AW340" s="11" t="s">
        <v>33</v>
      </c>
      <c r="AX340" s="11" t="s">
        <v>72</v>
      </c>
      <c r="AY340" s="225" t="s">
        <v>125</v>
      </c>
    </row>
    <row r="341" s="12" customFormat="1">
      <c r="B341" s="226"/>
      <c r="C341" s="227"/>
      <c r="D341" s="217" t="s">
        <v>134</v>
      </c>
      <c r="E341" s="228" t="s">
        <v>19</v>
      </c>
      <c r="F341" s="229" t="s">
        <v>522</v>
      </c>
      <c r="G341" s="227"/>
      <c r="H341" s="230">
        <v>165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134</v>
      </c>
      <c r="AU341" s="236" t="s">
        <v>83</v>
      </c>
      <c r="AV341" s="12" t="s">
        <v>83</v>
      </c>
      <c r="AW341" s="12" t="s">
        <v>33</v>
      </c>
      <c r="AX341" s="12" t="s">
        <v>72</v>
      </c>
      <c r="AY341" s="236" t="s">
        <v>125</v>
      </c>
    </row>
    <row r="342" s="13" customFormat="1">
      <c r="B342" s="237"/>
      <c r="C342" s="238"/>
      <c r="D342" s="217" t="s">
        <v>134</v>
      </c>
      <c r="E342" s="239" t="s">
        <v>19</v>
      </c>
      <c r="F342" s="240" t="s">
        <v>147</v>
      </c>
      <c r="G342" s="238"/>
      <c r="H342" s="241">
        <v>1265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AT342" s="247" t="s">
        <v>134</v>
      </c>
      <c r="AU342" s="247" t="s">
        <v>83</v>
      </c>
      <c r="AV342" s="13" t="s">
        <v>132</v>
      </c>
      <c r="AW342" s="13" t="s">
        <v>33</v>
      </c>
      <c r="AX342" s="13" t="s">
        <v>80</v>
      </c>
      <c r="AY342" s="247" t="s">
        <v>125</v>
      </c>
    </row>
    <row r="343" s="1" customFormat="1" ht="22.5" customHeight="1">
      <c r="B343" s="37"/>
      <c r="C343" s="203" t="s">
        <v>523</v>
      </c>
      <c r="D343" s="203" t="s">
        <v>127</v>
      </c>
      <c r="E343" s="204" t="s">
        <v>524</v>
      </c>
      <c r="F343" s="205" t="s">
        <v>525</v>
      </c>
      <c r="G343" s="206" t="s">
        <v>130</v>
      </c>
      <c r="H343" s="207">
        <v>5.0599999999999996</v>
      </c>
      <c r="I343" s="208"/>
      <c r="J343" s="209">
        <f>ROUND(I343*H343,2)</f>
        <v>0</v>
      </c>
      <c r="K343" s="205" t="s">
        <v>131</v>
      </c>
      <c r="L343" s="42"/>
      <c r="M343" s="210" t="s">
        <v>19</v>
      </c>
      <c r="N343" s="211" t="s">
        <v>43</v>
      </c>
      <c r="O343" s="78"/>
      <c r="P343" s="212">
        <f>O343*H343</f>
        <v>0</v>
      </c>
      <c r="Q343" s="212">
        <v>0</v>
      </c>
      <c r="R343" s="212">
        <f>Q343*H343</f>
        <v>0</v>
      </c>
      <c r="S343" s="212">
        <v>2.3999999999999999</v>
      </c>
      <c r="T343" s="213">
        <f>S343*H343</f>
        <v>12.143999999999998</v>
      </c>
      <c r="AR343" s="16" t="s">
        <v>132</v>
      </c>
      <c r="AT343" s="16" t="s">
        <v>127</v>
      </c>
      <c r="AU343" s="16" t="s">
        <v>83</v>
      </c>
      <c r="AY343" s="16" t="s">
        <v>125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16" t="s">
        <v>80</v>
      </c>
      <c r="BK343" s="214">
        <f>ROUND(I343*H343,2)</f>
        <v>0</v>
      </c>
      <c r="BL343" s="16" t="s">
        <v>132</v>
      </c>
      <c r="BM343" s="16" t="s">
        <v>526</v>
      </c>
    </row>
    <row r="344" s="11" customFormat="1">
      <c r="B344" s="215"/>
      <c r="C344" s="216"/>
      <c r="D344" s="217" t="s">
        <v>134</v>
      </c>
      <c r="E344" s="218" t="s">
        <v>19</v>
      </c>
      <c r="F344" s="219" t="s">
        <v>527</v>
      </c>
      <c r="G344" s="216"/>
      <c r="H344" s="218" t="s">
        <v>19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134</v>
      </c>
      <c r="AU344" s="225" t="s">
        <v>83</v>
      </c>
      <c r="AV344" s="11" t="s">
        <v>80</v>
      </c>
      <c r="AW344" s="11" t="s">
        <v>33</v>
      </c>
      <c r="AX344" s="11" t="s">
        <v>72</v>
      </c>
      <c r="AY344" s="225" t="s">
        <v>125</v>
      </c>
    </row>
    <row r="345" s="11" customFormat="1">
      <c r="B345" s="215"/>
      <c r="C345" s="216"/>
      <c r="D345" s="217" t="s">
        <v>134</v>
      </c>
      <c r="E345" s="218" t="s">
        <v>19</v>
      </c>
      <c r="F345" s="219" t="s">
        <v>528</v>
      </c>
      <c r="G345" s="216"/>
      <c r="H345" s="218" t="s">
        <v>19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134</v>
      </c>
      <c r="AU345" s="225" t="s">
        <v>83</v>
      </c>
      <c r="AV345" s="11" t="s">
        <v>80</v>
      </c>
      <c r="AW345" s="11" t="s">
        <v>33</v>
      </c>
      <c r="AX345" s="11" t="s">
        <v>72</v>
      </c>
      <c r="AY345" s="225" t="s">
        <v>125</v>
      </c>
    </row>
    <row r="346" s="11" customFormat="1">
      <c r="B346" s="215"/>
      <c r="C346" s="216"/>
      <c r="D346" s="217" t="s">
        <v>134</v>
      </c>
      <c r="E346" s="218" t="s">
        <v>19</v>
      </c>
      <c r="F346" s="219" t="s">
        <v>529</v>
      </c>
      <c r="G346" s="216"/>
      <c r="H346" s="218" t="s">
        <v>19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134</v>
      </c>
      <c r="AU346" s="225" t="s">
        <v>83</v>
      </c>
      <c r="AV346" s="11" t="s">
        <v>80</v>
      </c>
      <c r="AW346" s="11" t="s">
        <v>33</v>
      </c>
      <c r="AX346" s="11" t="s">
        <v>72</v>
      </c>
      <c r="AY346" s="225" t="s">
        <v>125</v>
      </c>
    </row>
    <row r="347" s="11" customFormat="1">
      <c r="B347" s="215"/>
      <c r="C347" s="216"/>
      <c r="D347" s="217" t="s">
        <v>134</v>
      </c>
      <c r="E347" s="218" t="s">
        <v>19</v>
      </c>
      <c r="F347" s="219" t="s">
        <v>530</v>
      </c>
      <c r="G347" s="216"/>
      <c r="H347" s="218" t="s">
        <v>19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134</v>
      </c>
      <c r="AU347" s="225" t="s">
        <v>83</v>
      </c>
      <c r="AV347" s="11" t="s">
        <v>80</v>
      </c>
      <c r="AW347" s="11" t="s">
        <v>33</v>
      </c>
      <c r="AX347" s="11" t="s">
        <v>72</v>
      </c>
      <c r="AY347" s="225" t="s">
        <v>125</v>
      </c>
    </row>
    <row r="348" s="11" customFormat="1">
      <c r="B348" s="215"/>
      <c r="C348" s="216"/>
      <c r="D348" s="217" t="s">
        <v>134</v>
      </c>
      <c r="E348" s="218" t="s">
        <v>19</v>
      </c>
      <c r="F348" s="219" t="s">
        <v>531</v>
      </c>
      <c r="G348" s="216"/>
      <c r="H348" s="218" t="s">
        <v>19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134</v>
      </c>
      <c r="AU348" s="225" t="s">
        <v>83</v>
      </c>
      <c r="AV348" s="11" t="s">
        <v>80</v>
      </c>
      <c r="AW348" s="11" t="s">
        <v>33</v>
      </c>
      <c r="AX348" s="11" t="s">
        <v>72</v>
      </c>
      <c r="AY348" s="225" t="s">
        <v>125</v>
      </c>
    </row>
    <row r="349" s="12" customFormat="1">
      <c r="B349" s="226"/>
      <c r="C349" s="227"/>
      <c r="D349" s="217" t="s">
        <v>134</v>
      </c>
      <c r="E349" s="228" t="s">
        <v>19</v>
      </c>
      <c r="F349" s="229" t="s">
        <v>532</v>
      </c>
      <c r="G349" s="227"/>
      <c r="H349" s="230">
        <v>5.0599999999999996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134</v>
      </c>
      <c r="AU349" s="236" t="s">
        <v>83</v>
      </c>
      <c r="AV349" s="12" t="s">
        <v>83</v>
      </c>
      <c r="AW349" s="12" t="s">
        <v>33</v>
      </c>
      <c r="AX349" s="12" t="s">
        <v>80</v>
      </c>
      <c r="AY349" s="236" t="s">
        <v>125</v>
      </c>
    </row>
    <row r="350" s="1" customFormat="1" ht="16.5" customHeight="1">
      <c r="B350" s="37"/>
      <c r="C350" s="203" t="s">
        <v>533</v>
      </c>
      <c r="D350" s="203" t="s">
        <v>127</v>
      </c>
      <c r="E350" s="204" t="s">
        <v>534</v>
      </c>
      <c r="F350" s="205" t="s">
        <v>535</v>
      </c>
      <c r="G350" s="206" t="s">
        <v>130</v>
      </c>
      <c r="H350" s="207">
        <v>4</v>
      </c>
      <c r="I350" s="208"/>
      <c r="J350" s="209">
        <f>ROUND(I350*H350,2)</f>
        <v>0</v>
      </c>
      <c r="K350" s="205" t="s">
        <v>131</v>
      </c>
      <c r="L350" s="42"/>
      <c r="M350" s="210" t="s">
        <v>19</v>
      </c>
      <c r="N350" s="211" t="s">
        <v>43</v>
      </c>
      <c r="O350" s="78"/>
      <c r="P350" s="212">
        <f>O350*H350</f>
        <v>0</v>
      </c>
      <c r="Q350" s="212">
        <v>0</v>
      </c>
      <c r="R350" s="212">
        <f>Q350*H350</f>
        <v>0</v>
      </c>
      <c r="S350" s="212">
        <v>1.6000000000000001</v>
      </c>
      <c r="T350" s="213">
        <f>S350*H350</f>
        <v>6.4000000000000004</v>
      </c>
      <c r="AR350" s="16" t="s">
        <v>132</v>
      </c>
      <c r="AT350" s="16" t="s">
        <v>127</v>
      </c>
      <c r="AU350" s="16" t="s">
        <v>83</v>
      </c>
      <c r="AY350" s="16" t="s">
        <v>125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6" t="s">
        <v>80</v>
      </c>
      <c r="BK350" s="214">
        <f>ROUND(I350*H350,2)</f>
        <v>0</v>
      </c>
      <c r="BL350" s="16" t="s">
        <v>132</v>
      </c>
      <c r="BM350" s="16" t="s">
        <v>536</v>
      </c>
    </row>
    <row r="351" s="11" customFormat="1">
      <c r="B351" s="215"/>
      <c r="C351" s="216"/>
      <c r="D351" s="217" t="s">
        <v>134</v>
      </c>
      <c r="E351" s="218" t="s">
        <v>19</v>
      </c>
      <c r="F351" s="219" t="s">
        <v>537</v>
      </c>
      <c r="G351" s="216"/>
      <c r="H351" s="218" t="s">
        <v>19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134</v>
      </c>
      <c r="AU351" s="225" t="s">
        <v>83</v>
      </c>
      <c r="AV351" s="11" t="s">
        <v>80</v>
      </c>
      <c r="AW351" s="11" t="s">
        <v>33</v>
      </c>
      <c r="AX351" s="11" t="s">
        <v>72</v>
      </c>
      <c r="AY351" s="225" t="s">
        <v>125</v>
      </c>
    </row>
    <row r="352" s="11" customFormat="1">
      <c r="B352" s="215"/>
      <c r="C352" s="216"/>
      <c r="D352" s="217" t="s">
        <v>134</v>
      </c>
      <c r="E352" s="218" t="s">
        <v>19</v>
      </c>
      <c r="F352" s="219" t="s">
        <v>528</v>
      </c>
      <c r="G352" s="216"/>
      <c r="H352" s="218" t="s">
        <v>19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134</v>
      </c>
      <c r="AU352" s="225" t="s">
        <v>83</v>
      </c>
      <c r="AV352" s="11" t="s">
        <v>80</v>
      </c>
      <c r="AW352" s="11" t="s">
        <v>33</v>
      </c>
      <c r="AX352" s="11" t="s">
        <v>72</v>
      </c>
      <c r="AY352" s="225" t="s">
        <v>125</v>
      </c>
    </row>
    <row r="353" s="11" customFormat="1">
      <c r="B353" s="215"/>
      <c r="C353" s="216"/>
      <c r="D353" s="217" t="s">
        <v>134</v>
      </c>
      <c r="E353" s="218" t="s">
        <v>19</v>
      </c>
      <c r="F353" s="219" t="s">
        <v>529</v>
      </c>
      <c r="G353" s="216"/>
      <c r="H353" s="218" t="s">
        <v>19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134</v>
      </c>
      <c r="AU353" s="225" t="s">
        <v>83</v>
      </c>
      <c r="AV353" s="11" t="s">
        <v>80</v>
      </c>
      <c r="AW353" s="11" t="s">
        <v>33</v>
      </c>
      <c r="AX353" s="11" t="s">
        <v>72</v>
      </c>
      <c r="AY353" s="225" t="s">
        <v>125</v>
      </c>
    </row>
    <row r="354" s="11" customFormat="1">
      <c r="B354" s="215"/>
      <c r="C354" s="216"/>
      <c r="D354" s="217" t="s">
        <v>134</v>
      </c>
      <c r="E354" s="218" t="s">
        <v>19</v>
      </c>
      <c r="F354" s="219" t="s">
        <v>538</v>
      </c>
      <c r="G354" s="216"/>
      <c r="H354" s="218" t="s">
        <v>19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134</v>
      </c>
      <c r="AU354" s="225" t="s">
        <v>83</v>
      </c>
      <c r="AV354" s="11" t="s">
        <v>80</v>
      </c>
      <c r="AW354" s="11" t="s">
        <v>33</v>
      </c>
      <c r="AX354" s="11" t="s">
        <v>72</v>
      </c>
      <c r="AY354" s="225" t="s">
        <v>125</v>
      </c>
    </row>
    <row r="355" s="11" customFormat="1">
      <c r="B355" s="215"/>
      <c r="C355" s="216"/>
      <c r="D355" s="217" t="s">
        <v>134</v>
      </c>
      <c r="E355" s="218" t="s">
        <v>19</v>
      </c>
      <c r="F355" s="219" t="s">
        <v>531</v>
      </c>
      <c r="G355" s="216"/>
      <c r="H355" s="218" t="s">
        <v>19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134</v>
      </c>
      <c r="AU355" s="225" t="s">
        <v>83</v>
      </c>
      <c r="AV355" s="11" t="s">
        <v>80</v>
      </c>
      <c r="AW355" s="11" t="s">
        <v>33</v>
      </c>
      <c r="AX355" s="11" t="s">
        <v>72</v>
      </c>
      <c r="AY355" s="225" t="s">
        <v>125</v>
      </c>
    </row>
    <row r="356" s="12" customFormat="1">
      <c r="B356" s="226"/>
      <c r="C356" s="227"/>
      <c r="D356" s="217" t="s">
        <v>134</v>
      </c>
      <c r="E356" s="228" t="s">
        <v>19</v>
      </c>
      <c r="F356" s="229" t="s">
        <v>539</v>
      </c>
      <c r="G356" s="227"/>
      <c r="H356" s="230">
        <v>4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134</v>
      </c>
      <c r="AU356" s="236" t="s">
        <v>83</v>
      </c>
      <c r="AV356" s="12" t="s">
        <v>83</v>
      </c>
      <c r="AW356" s="12" t="s">
        <v>33</v>
      </c>
      <c r="AX356" s="12" t="s">
        <v>80</v>
      </c>
      <c r="AY356" s="236" t="s">
        <v>125</v>
      </c>
    </row>
    <row r="357" s="1" customFormat="1" ht="16.5" customHeight="1">
      <c r="B357" s="37"/>
      <c r="C357" s="203" t="s">
        <v>540</v>
      </c>
      <c r="D357" s="203" t="s">
        <v>127</v>
      </c>
      <c r="E357" s="204" t="s">
        <v>541</v>
      </c>
      <c r="F357" s="205" t="s">
        <v>542</v>
      </c>
      <c r="G357" s="206" t="s">
        <v>130</v>
      </c>
      <c r="H357" s="207">
        <v>4</v>
      </c>
      <c r="I357" s="208"/>
      <c r="J357" s="209">
        <f>ROUND(I357*H357,2)</f>
        <v>0</v>
      </c>
      <c r="K357" s="205" t="s">
        <v>131</v>
      </c>
      <c r="L357" s="42"/>
      <c r="M357" s="210" t="s">
        <v>19</v>
      </c>
      <c r="N357" s="211" t="s">
        <v>43</v>
      </c>
      <c r="O357" s="78"/>
      <c r="P357" s="212">
        <f>O357*H357</f>
        <v>0</v>
      </c>
      <c r="Q357" s="212">
        <v>0</v>
      </c>
      <c r="R357" s="212">
        <f>Q357*H357</f>
        <v>0</v>
      </c>
      <c r="S357" s="212">
        <v>0.0030999999999999999</v>
      </c>
      <c r="T357" s="213">
        <f>S357*H357</f>
        <v>0.0124</v>
      </c>
      <c r="AR357" s="16" t="s">
        <v>132</v>
      </c>
      <c r="AT357" s="16" t="s">
        <v>127</v>
      </c>
      <c r="AU357" s="16" t="s">
        <v>83</v>
      </c>
      <c r="AY357" s="16" t="s">
        <v>125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6" t="s">
        <v>80</v>
      </c>
      <c r="BK357" s="214">
        <f>ROUND(I357*H357,2)</f>
        <v>0</v>
      </c>
      <c r="BL357" s="16" t="s">
        <v>132</v>
      </c>
      <c r="BM357" s="16" t="s">
        <v>543</v>
      </c>
    </row>
    <row r="358" s="10" customFormat="1" ht="22.8" customHeight="1">
      <c r="B358" s="187"/>
      <c r="C358" s="188"/>
      <c r="D358" s="189" t="s">
        <v>71</v>
      </c>
      <c r="E358" s="201" t="s">
        <v>544</v>
      </c>
      <c r="F358" s="201" t="s">
        <v>545</v>
      </c>
      <c r="G358" s="188"/>
      <c r="H358" s="188"/>
      <c r="I358" s="191"/>
      <c r="J358" s="202">
        <f>BK358</f>
        <v>0</v>
      </c>
      <c r="K358" s="188"/>
      <c r="L358" s="193"/>
      <c r="M358" s="194"/>
      <c r="N358" s="195"/>
      <c r="O358" s="195"/>
      <c r="P358" s="196">
        <f>SUM(P359:P375)</f>
        <v>0</v>
      </c>
      <c r="Q358" s="195"/>
      <c r="R358" s="196">
        <f>SUM(R359:R375)</f>
        <v>0</v>
      </c>
      <c r="S358" s="195"/>
      <c r="T358" s="197">
        <f>SUM(T359:T375)</f>
        <v>12810.700000000001</v>
      </c>
      <c r="AR358" s="198" t="s">
        <v>80</v>
      </c>
      <c r="AT358" s="199" t="s">
        <v>71</v>
      </c>
      <c r="AU358" s="199" t="s">
        <v>80</v>
      </c>
      <c r="AY358" s="198" t="s">
        <v>125</v>
      </c>
      <c r="BK358" s="200">
        <f>SUM(BK359:BK375)</f>
        <v>0</v>
      </c>
    </row>
    <row r="359" s="1" customFormat="1" ht="22.5" customHeight="1">
      <c r="B359" s="37"/>
      <c r="C359" s="203" t="s">
        <v>546</v>
      </c>
      <c r="D359" s="203" t="s">
        <v>127</v>
      </c>
      <c r="E359" s="204" t="s">
        <v>547</v>
      </c>
      <c r="F359" s="205" t="s">
        <v>548</v>
      </c>
      <c r="G359" s="206" t="s">
        <v>130</v>
      </c>
      <c r="H359" s="207">
        <v>30100</v>
      </c>
      <c r="I359" s="208"/>
      <c r="J359" s="209">
        <f>ROUND(I359*H359,2)</f>
        <v>0</v>
      </c>
      <c r="K359" s="205" t="s">
        <v>131</v>
      </c>
      <c r="L359" s="42"/>
      <c r="M359" s="210" t="s">
        <v>19</v>
      </c>
      <c r="N359" s="211" t="s">
        <v>43</v>
      </c>
      <c r="O359" s="78"/>
      <c r="P359" s="212">
        <f>O359*H359</f>
        <v>0</v>
      </c>
      <c r="Q359" s="212">
        <v>0</v>
      </c>
      <c r="R359" s="212">
        <f>Q359*H359</f>
        <v>0</v>
      </c>
      <c r="S359" s="212">
        <v>0.41999999999999998</v>
      </c>
      <c r="T359" s="213">
        <f>S359*H359</f>
        <v>12642</v>
      </c>
      <c r="AR359" s="16" t="s">
        <v>132</v>
      </c>
      <c r="AT359" s="16" t="s">
        <v>127</v>
      </c>
      <c r="AU359" s="16" t="s">
        <v>83</v>
      </c>
      <c r="AY359" s="16" t="s">
        <v>125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6" t="s">
        <v>80</v>
      </c>
      <c r="BK359" s="214">
        <f>ROUND(I359*H359,2)</f>
        <v>0</v>
      </c>
      <c r="BL359" s="16" t="s">
        <v>132</v>
      </c>
      <c r="BM359" s="16" t="s">
        <v>549</v>
      </c>
    </row>
    <row r="360" s="11" customFormat="1">
      <c r="B360" s="215"/>
      <c r="C360" s="216"/>
      <c r="D360" s="217" t="s">
        <v>134</v>
      </c>
      <c r="E360" s="218" t="s">
        <v>19</v>
      </c>
      <c r="F360" s="219" t="s">
        <v>550</v>
      </c>
      <c r="G360" s="216"/>
      <c r="H360" s="218" t="s">
        <v>19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134</v>
      </c>
      <c r="AU360" s="225" t="s">
        <v>83</v>
      </c>
      <c r="AV360" s="11" t="s">
        <v>80</v>
      </c>
      <c r="AW360" s="11" t="s">
        <v>33</v>
      </c>
      <c r="AX360" s="11" t="s">
        <v>72</v>
      </c>
      <c r="AY360" s="225" t="s">
        <v>125</v>
      </c>
    </row>
    <row r="361" s="12" customFormat="1">
      <c r="B361" s="226"/>
      <c r="C361" s="227"/>
      <c r="D361" s="217" t="s">
        <v>134</v>
      </c>
      <c r="E361" s="228" t="s">
        <v>19</v>
      </c>
      <c r="F361" s="229" t="s">
        <v>551</v>
      </c>
      <c r="G361" s="227"/>
      <c r="H361" s="230">
        <v>30100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AT361" s="236" t="s">
        <v>134</v>
      </c>
      <c r="AU361" s="236" t="s">
        <v>83</v>
      </c>
      <c r="AV361" s="12" t="s">
        <v>83</v>
      </c>
      <c r="AW361" s="12" t="s">
        <v>33</v>
      </c>
      <c r="AX361" s="12" t="s">
        <v>80</v>
      </c>
      <c r="AY361" s="236" t="s">
        <v>125</v>
      </c>
    </row>
    <row r="362" s="11" customFormat="1">
      <c r="B362" s="215"/>
      <c r="C362" s="216"/>
      <c r="D362" s="217" t="s">
        <v>134</v>
      </c>
      <c r="E362" s="218" t="s">
        <v>19</v>
      </c>
      <c r="F362" s="219" t="s">
        <v>552</v>
      </c>
      <c r="G362" s="216"/>
      <c r="H362" s="218" t="s">
        <v>19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134</v>
      </c>
      <c r="AU362" s="225" t="s">
        <v>83</v>
      </c>
      <c r="AV362" s="11" t="s">
        <v>80</v>
      </c>
      <c r="AW362" s="11" t="s">
        <v>33</v>
      </c>
      <c r="AX362" s="11" t="s">
        <v>72</v>
      </c>
      <c r="AY362" s="225" t="s">
        <v>125</v>
      </c>
    </row>
    <row r="363" s="11" customFormat="1">
      <c r="B363" s="215"/>
      <c r="C363" s="216"/>
      <c r="D363" s="217" t="s">
        <v>134</v>
      </c>
      <c r="E363" s="218" t="s">
        <v>19</v>
      </c>
      <c r="F363" s="219" t="s">
        <v>553</v>
      </c>
      <c r="G363" s="216"/>
      <c r="H363" s="218" t="s">
        <v>19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134</v>
      </c>
      <c r="AU363" s="225" t="s">
        <v>83</v>
      </c>
      <c r="AV363" s="11" t="s">
        <v>80</v>
      </c>
      <c r="AW363" s="11" t="s">
        <v>33</v>
      </c>
      <c r="AX363" s="11" t="s">
        <v>72</v>
      </c>
      <c r="AY363" s="225" t="s">
        <v>125</v>
      </c>
    </row>
    <row r="364" s="11" customFormat="1">
      <c r="B364" s="215"/>
      <c r="C364" s="216"/>
      <c r="D364" s="217" t="s">
        <v>134</v>
      </c>
      <c r="E364" s="218" t="s">
        <v>19</v>
      </c>
      <c r="F364" s="219" t="s">
        <v>554</v>
      </c>
      <c r="G364" s="216"/>
      <c r="H364" s="218" t="s">
        <v>19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134</v>
      </c>
      <c r="AU364" s="225" t="s">
        <v>83</v>
      </c>
      <c r="AV364" s="11" t="s">
        <v>80</v>
      </c>
      <c r="AW364" s="11" t="s">
        <v>33</v>
      </c>
      <c r="AX364" s="11" t="s">
        <v>72</v>
      </c>
      <c r="AY364" s="225" t="s">
        <v>125</v>
      </c>
    </row>
    <row r="365" s="1" customFormat="1" ht="16.5" customHeight="1">
      <c r="B365" s="37"/>
      <c r="C365" s="203" t="s">
        <v>555</v>
      </c>
      <c r="D365" s="203" t="s">
        <v>127</v>
      </c>
      <c r="E365" s="204" t="s">
        <v>556</v>
      </c>
      <c r="F365" s="205" t="s">
        <v>557</v>
      </c>
      <c r="G365" s="206" t="s">
        <v>130</v>
      </c>
      <c r="H365" s="207">
        <v>70</v>
      </c>
      <c r="I365" s="208"/>
      <c r="J365" s="209">
        <f>ROUND(I365*H365,2)</f>
        <v>0</v>
      </c>
      <c r="K365" s="205" t="s">
        <v>131</v>
      </c>
      <c r="L365" s="42"/>
      <c r="M365" s="210" t="s">
        <v>19</v>
      </c>
      <c r="N365" s="211" t="s">
        <v>43</v>
      </c>
      <c r="O365" s="78"/>
      <c r="P365" s="212">
        <f>O365*H365</f>
        <v>0</v>
      </c>
      <c r="Q365" s="212">
        <v>0</v>
      </c>
      <c r="R365" s="212">
        <f>Q365*H365</f>
        <v>0</v>
      </c>
      <c r="S365" s="212">
        <v>2.4100000000000001</v>
      </c>
      <c r="T365" s="213">
        <f>S365*H365</f>
        <v>168.70000000000002</v>
      </c>
      <c r="AR365" s="16" t="s">
        <v>132</v>
      </c>
      <c r="AT365" s="16" t="s">
        <v>127</v>
      </c>
      <c r="AU365" s="16" t="s">
        <v>83</v>
      </c>
      <c r="AY365" s="16" t="s">
        <v>125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6" t="s">
        <v>80</v>
      </c>
      <c r="BK365" s="214">
        <f>ROUND(I365*H365,2)</f>
        <v>0</v>
      </c>
      <c r="BL365" s="16" t="s">
        <v>132</v>
      </c>
      <c r="BM365" s="16" t="s">
        <v>558</v>
      </c>
    </row>
    <row r="366" s="11" customFormat="1">
      <c r="B366" s="215"/>
      <c r="C366" s="216"/>
      <c r="D366" s="217" t="s">
        <v>134</v>
      </c>
      <c r="E366" s="218" t="s">
        <v>19</v>
      </c>
      <c r="F366" s="219" t="s">
        <v>559</v>
      </c>
      <c r="G366" s="216"/>
      <c r="H366" s="218" t="s">
        <v>19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134</v>
      </c>
      <c r="AU366" s="225" t="s">
        <v>83</v>
      </c>
      <c r="AV366" s="11" t="s">
        <v>80</v>
      </c>
      <c r="AW366" s="11" t="s">
        <v>33</v>
      </c>
      <c r="AX366" s="11" t="s">
        <v>72</v>
      </c>
      <c r="AY366" s="225" t="s">
        <v>125</v>
      </c>
    </row>
    <row r="367" s="12" customFormat="1">
      <c r="B367" s="226"/>
      <c r="C367" s="227"/>
      <c r="D367" s="217" t="s">
        <v>134</v>
      </c>
      <c r="E367" s="228" t="s">
        <v>19</v>
      </c>
      <c r="F367" s="229" t="s">
        <v>560</v>
      </c>
      <c r="G367" s="227"/>
      <c r="H367" s="230">
        <v>70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134</v>
      </c>
      <c r="AU367" s="236" t="s">
        <v>83</v>
      </c>
      <c r="AV367" s="12" t="s">
        <v>83</v>
      </c>
      <c r="AW367" s="12" t="s">
        <v>33</v>
      </c>
      <c r="AX367" s="12" t="s">
        <v>80</v>
      </c>
      <c r="AY367" s="236" t="s">
        <v>125</v>
      </c>
    </row>
    <row r="368" s="11" customFormat="1">
      <c r="B368" s="215"/>
      <c r="C368" s="216"/>
      <c r="D368" s="217" t="s">
        <v>134</v>
      </c>
      <c r="E368" s="218" t="s">
        <v>19</v>
      </c>
      <c r="F368" s="219" t="s">
        <v>561</v>
      </c>
      <c r="G368" s="216"/>
      <c r="H368" s="218" t="s">
        <v>19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134</v>
      </c>
      <c r="AU368" s="225" t="s">
        <v>83</v>
      </c>
      <c r="AV368" s="11" t="s">
        <v>80</v>
      </c>
      <c r="AW368" s="11" t="s">
        <v>33</v>
      </c>
      <c r="AX368" s="11" t="s">
        <v>72</v>
      </c>
      <c r="AY368" s="225" t="s">
        <v>125</v>
      </c>
    </row>
    <row r="369" s="11" customFormat="1">
      <c r="B369" s="215"/>
      <c r="C369" s="216"/>
      <c r="D369" s="217" t="s">
        <v>134</v>
      </c>
      <c r="E369" s="218" t="s">
        <v>19</v>
      </c>
      <c r="F369" s="219" t="s">
        <v>553</v>
      </c>
      <c r="G369" s="216"/>
      <c r="H369" s="218" t="s">
        <v>19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134</v>
      </c>
      <c r="AU369" s="225" t="s">
        <v>83</v>
      </c>
      <c r="AV369" s="11" t="s">
        <v>80</v>
      </c>
      <c r="AW369" s="11" t="s">
        <v>33</v>
      </c>
      <c r="AX369" s="11" t="s">
        <v>72</v>
      </c>
      <c r="AY369" s="225" t="s">
        <v>125</v>
      </c>
    </row>
    <row r="370" s="11" customFormat="1">
      <c r="B370" s="215"/>
      <c r="C370" s="216"/>
      <c r="D370" s="217" t="s">
        <v>134</v>
      </c>
      <c r="E370" s="218" t="s">
        <v>19</v>
      </c>
      <c r="F370" s="219" t="s">
        <v>554</v>
      </c>
      <c r="G370" s="216"/>
      <c r="H370" s="218" t="s">
        <v>19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134</v>
      </c>
      <c r="AU370" s="225" t="s">
        <v>83</v>
      </c>
      <c r="AV370" s="11" t="s">
        <v>80</v>
      </c>
      <c r="AW370" s="11" t="s">
        <v>33</v>
      </c>
      <c r="AX370" s="11" t="s">
        <v>72</v>
      </c>
      <c r="AY370" s="225" t="s">
        <v>125</v>
      </c>
    </row>
    <row r="371" s="1" customFormat="1" ht="22.5" customHeight="1">
      <c r="B371" s="37"/>
      <c r="C371" s="203" t="s">
        <v>562</v>
      </c>
      <c r="D371" s="203" t="s">
        <v>127</v>
      </c>
      <c r="E371" s="204" t="s">
        <v>563</v>
      </c>
      <c r="F371" s="205" t="s">
        <v>564</v>
      </c>
      <c r="G371" s="206" t="s">
        <v>492</v>
      </c>
      <c r="H371" s="207">
        <v>1</v>
      </c>
      <c r="I371" s="208"/>
      <c r="J371" s="209">
        <f>ROUND(I371*H371,2)</f>
        <v>0</v>
      </c>
      <c r="K371" s="205" t="s">
        <v>19</v>
      </c>
      <c r="L371" s="42"/>
      <c r="M371" s="210" t="s">
        <v>19</v>
      </c>
      <c r="N371" s="211" t="s">
        <v>43</v>
      </c>
      <c r="O371" s="78"/>
      <c r="P371" s="212">
        <f>O371*H371</f>
        <v>0</v>
      </c>
      <c r="Q371" s="212">
        <v>0</v>
      </c>
      <c r="R371" s="212">
        <f>Q371*H371</f>
        <v>0</v>
      </c>
      <c r="S371" s="212">
        <v>0</v>
      </c>
      <c r="T371" s="213">
        <f>S371*H371</f>
        <v>0</v>
      </c>
      <c r="AR371" s="16" t="s">
        <v>132</v>
      </c>
      <c r="AT371" s="16" t="s">
        <v>127</v>
      </c>
      <c r="AU371" s="16" t="s">
        <v>83</v>
      </c>
      <c r="AY371" s="16" t="s">
        <v>125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16" t="s">
        <v>80</v>
      </c>
      <c r="BK371" s="214">
        <f>ROUND(I371*H371,2)</f>
        <v>0</v>
      </c>
      <c r="BL371" s="16" t="s">
        <v>132</v>
      </c>
      <c r="BM371" s="16" t="s">
        <v>565</v>
      </c>
    </row>
    <row r="372" s="11" customFormat="1">
      <c r="B372" s="215"/>
      <c r="C372" s="216"/>
      <c r="D372" s="217" t="s">
        <v>134</v>
      </c>
      <c r="E372" s="218" t="s">
        <v>19</v>
      </c>
      <c r="F372" s="219" t="s">
        <v>566</v>
      </c>
      <c r="G372" s="216"/>
      <c r="H372" s="218" t="s">
        <v>19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134</v>
      </c>
      <c r="AU372" s="225" t="s">
        <v>83</v>
      </c>
      <c r="AV372" s="11" t="s">
        <v>80</v>
      </c>
      <c r="AW372" s="11" t="s">
        <v>33</v>
      </c>
      <c r="AX372" s="11" t="s">
        <v>72</v>
      </c>
      <c r="AY372" s="225" t="s">
        <v>125</v>
      </c>
    </row>
    <row r="373" s="11" customFormat="1">
      <c r="B373" s="215"/>
      <c r="C373" s="216"/>
      <c r="D373" s="217" t="s">
        <v>134</v>
      </c>
      <c r="E373" s="218" t="s">
        <v>19</v>
      </c>
      <c r="F373" s="219" t="s">
        <v>567</v>
      </c>
      <c r="G373" s="216"/>
      <c r="H373" s="218" t="s">
        <v>19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134</v>
      </c>
      <c r="AU373" s="225" t="s">
        <v>83</v>
      </c>
      <c r="AV373" s="11" t="s">
        <v>80</v>
      </c>
      <c r="AW373" s="11" t="s">
        <v>33</v>
      </c>
      <c r="AX373" s="11" t="s">
        <v>72</v>
      </c>
      <c r="AY373" s="225" t="s">
        <v>125</v>
      </c>
    </row>
    <row r="374" s="11" customFormat="1">
      <c r="B374" s="215"/>
      <c r="C374" s="216"/>
      <c r="D374" s="217" t="s">
        <v>134</v>
      </c>
      <c r="E374" s="218" t="s">
        <v>19</v>
      </c>
      <c r="F374" s="219" t="s">
        <v>568</v>
      </c>
      <c r="G374" s="216"/>
      <c r="H374" s="218" t="s">
        <v>19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134</v>
      </c>
      <c r="AU374" s="225" t="s">
        <v>83</v>
      </c>
      <c r="AV374" s="11" t="s">
        <v>80</v>
      </c>
      <c r="AW374" s="11" t="s">
        <v>33</v>
      </c>
      <c r="AX374" s="11" t="s">
        <v>72</v>
      </c>
      <c r="AY374" s="225" t="s">
        <v>125</v>
      </c>
    </row>
    <row r="375" s="12" customFormat="1">
      <c r="B375" s="226"/>
      <c r="C375" s="227"/>
      <c r="D375" s="217" t="s">
        <v>134</v>
      </c>
      <c r="E375" s="228" t="s">
        <v>19</v>
      </c>
      <c r="F375" s="229" t="s">
        <v>80</v>
      </c>
      <c r="G375" s="227"/>
      <c r="H375" s="230">
        <v>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134</v>
      </c>
      <c r="AU375" s="236" t="s">
        <v>83</v>
      </c>
      <c r="AV375" s="12" t="s">
        <v>83</v>
      </c>
      <c r="AW375" s="12" t="s">
        <v>33</v>
      </c>
      <c r="AX375" s="12" t="s">
        <v>80</v>
      </c>
      <c r="AY375" s="236" t="s">
        <v>125</v>
      </c>
    </row>
    <row r="376" s="10" customFormat="1" ht="22.8" customHeight="1">
      <c r="B376" s="187"/>
      <c r="C376" s="188"/>
      <c r="D376" s="189" t="s">
        <v>71</v>
      </c>
      <c r="E376" s="201" t="s">
        <v>569</v>
      </c>
      <c r="F376" s="201" t="s">
        <v>570</v>
      </c>
      <c r="G376" s="188"/>
      <c r="H376" s="188"/>
      <c r="I376" s="191"/>
      <c r="J376" s="202">
        <f>BK376</f>
        <v>0</v>
      </c>
      <c r="K376" s="188"/>
      <c r="L376" s="193"/>
      <c r="M376" s="194"/>
      <c r="N376" s="195"/>
      <c r="O376" s="195"/>
      <c r="P376" s="196">
        <f>SUM(P377:P442)</f>
        <v>0</v>
      </c>
      <c r="Q376" s="195"/>
      <c r="R376" s="196">
        <f>SUM(R377:R442)</f>
        <v>0</v>
      </c>
      <c r="S376" s="195"/>
      <c r="T376" s="197">
        <f>SUM(T377:T442)</f>
        <v>0</v>
      </c>
      <c r="AR376" s="198" t="s">
        <v>80</v>
      </c>
      <c r="AT376" s="199" t="s">
        <v>71</v>
      </c>
      <c r="AU376" s="199" t="s">
        <v>80</v>
      </c>
      <c r="AY376" s="198" t="s">
        <v>125</v>
      </c>
      <c r="BK376" s="200">
        <f>SUM(BK377:BK442)</f>
        <v>0</v>
      </c>
    </row>
    <row r="377" s="1" customFormat="1" ht="22.5" customHeight="1">
      <c r="B377" s="37"/>
      <c r="C377" s="203" t="s">
        <v>571</v>
      </c>
      <c r="D377" s="203" t="s">
        <v>127</v>
      </c>
      <c r="E377" s="204" t="s">
        <v>572</v>
      </c>
      <c r="F377" s="205" t="s">
        <v>573</v>
      </c>
      <c r="G377" s="206" t="s">
        <v>151</v>
      </c>
      <c r="H377" s="207">
        <v>155.78</v>
      </c>
      <c r="I377" s="208"/>
      <c r="J377" s="209">
        <f>ROUND(I377*H377,2)</f>
        <v>0</v>
      </c>
      <c r="K377" s="205" t="s">
        <v>131</v>
      </c>
      <c r="L377" s="42"/>
      <c r="M377" s="210" t="s">
        <v>19</v>
      </c>
      <c r="N377" s="211" t="s">
        <v>43</v>
      </c>
      <c r="O377" s="78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AR377" s="16" t="s">
        <v>132</v>
      </c>
      <c r="AT377" s="16" t="s">
        <v>127</v>
      </c>
      <c r="AU377" s="16" t="s">
        <v>83</v>
      </c>
      <c r="AY377" s="16" t="s">
        <v>125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6" t="s">
        <v>80</v>
      </c>
      <c r="BK377" s="214">
        <f>ROUND(I377*H377,2)</f>
        <v>0</v>
      </c>
      <c r="BL377" s="16" t="s">
        <v>132</v>
      </c>
      <c r="BM377" s="16" t="s">
        <v>574</v>
      </c>
    </row>
    <row r="378" s="11" customFormat="1">
      <c r="B378" s="215"/>
      <c r="C378" s="216"/>
      <c r="D378" s="217" t="s">
        <v>134</v>
      </c>
      <c r="E378" s="218" t="s">
        <v>19</v>
      </c>
      <c r="F378" s="219" t="s">
        <v>575</v>
      </c>
      <c r="G378" s="216"/>
      <c r="H378" s="218" t="s">
        <v>19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134</v>
      </c>
      <c r="AU378" s="225" t="s">
        <v>83</v>
      </c>
      <c r="AV378" s="11" t="s">
        <v>80</v>
      </c>
      <c r="AW378" s="11" t="s">
        <v>33</v>
      </c>
      <c r="AX378" s="11" t="s">
        <v>72</v>
      </c>
      <c r="AY378" s="225" t="s">
        <v>125</v>
      </c>
    </row>
    <row r="379" s="11" customFormat="1">
      <c r="B379" s="215"/>
      <c r="C379" s="216"/>
      <c r="D379" s="217" t="s">
        <v>134</v>
      </c>
      <c r="E379" s="218" t="s">
        <v>19</v>
      </c>
      <c r="F379" s="219" t="s">
        <v>576</v>
      </c>
      <c r="G379" s="216"/>
      <c r="H379" s="218" t="s">
        <v>19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134</v>
      </c>
      <c r="AU379" s="225" t="s">
        <v>83</v>
      </c>
      <c r="AV379" s="11" t="s">
        <v>80</v>
      </c>
      <c r="AW379" s="11" t="s">
        <v>33</v>
      </c>
      <c r="AX379" s="11" t="s">
        <v>72</v>
      </c>
      <c r="AY379" s="225" t="s">
        <v>125</v>
      </c>
    </row>
    <row r="380" s="12" customFormat="1">
      <c r="B380" s="226"/>
      <c r="C380" s="227"/>
      <c r="D380" s="217" t="s">
        <v>134</v>
      </c>
      <c r="E380" s="228" t="s">
        <v>19</v>
      </c>
      <c r="F380" s="229" t="s">
        <v>577</v>
      </c>
      <c r="G380" s="227"/>
      <c r="H380" s="230">
        <v>155.78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134</v>
      </c>
      <c r="AU380" s="236" t="s">
        <v>83</v>
      </c>
      <c r="AV380" s="12" t="s">
        <v>83</v>
      </c>
      <c r="AW380" s="12" t="s">
        <v>33</v>
      </c>
      <c r="AX380" s="12" t="s">
        <v>80</v>
      </c>
      <c r="AY380" s="236" t="s">
        <v>125</v>
      </c>
    </row>
    <row r="381" s="1" customFormat="1" ht="16.5" customHeight="1">
      <c r="B381" s="37"/>
      <c r="C381" s="203" t="s">
        <v>578</v>
      </c>
      <c r="D381" s="203" t="s">
        <v>127</v>
      </c>
      <c r="E381" s="204" t="s">
        <v>579</v>
      </c>
      <c r="F381" s="205" t="s">
        <v>580</v>
      </c>
      <c r="G381" s="206" t="s">
        <v>151</v>
      </c>
      <c r="H381" s="207">
        <v>155.78</v>
      </c>
      <c r="I381" s="208"/>
      <c r="J381" s="209">
        <f>ROUND(I381*H381,2)</f>
        <v>0</v>
      </c>
      <c r="K381" s="205" t="s">
        <v>131</v>
      </c>
      <c r="L381" s="42"/>
      <c r="M381" s="210" t="s">
        <v>19</v>
      </c>
      <c r="N381" s="211" t="s">
        <v>43</v>
      </c>
      <c r="O381" s="78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AR381" s="16" t="s">
        <v>132</v>
      </c>
      <c r="AT381" s="16" t="s">
        <v>127</v>
      </c>
      <c r="AU381" s="16" t="s">
        <v>83</v>
      </c>
      <c r="AY381" s="16" t="s">
        <v>125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6" t="s">
        <v>80</v>
      </c>
      <c r="BK381" s="214">
        <f>ROUND(I381*H381,2)</f>
        <v>0</v>
      </c>
      <c r="BL381" s="16" t="s">
        <v>132</v>
      </c>
      <c r="BM381" s="16" t="s">
        <v>581</v>
      </c>
    </row>
    <row r="382" s="11" customFormat="1">
      <c r="B382" s="215"/>
      <c r="C382" s="216"/>
      <c r="D382" s="217" t="s">
        <v>134</v>
      </c>
      <c r="E382" s="218" t="s">
        <v>19</v>
      </c>
      <c r="F382" s="219" t="s">
        <v>575</v>
      </c>
      <c r="G382" s="216"/>
      <c r="H382" s="218" t="s">
        <v>19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134</v>
      </c>
      <c r="AU382" s="225" t="s">
        <v>83</v>
      </c>
      <c r="AV382" s="11" t="s">
        <v>80</v>
      </c>
      <c r="AW382" s="11" t="s">
        <v>33</v>
      </c>
      <c r="AX382" s="11" t="s">
        <v>72</v>
      </c>
      <c r="AY382" s="225" t="s">
        <v>125</v>
      </c>
    </row>
    <row r="383" s="11" customFormat="1">
      <c r="B383" s="215"/>
      <c r="C383" s="216"/>
      <c r="D383" s="217" t="s">
        <v>134</v>
      </c>
      <c r="E383" s="218" t="s">
        <v>19</v>
      </c>
      <c r="F383" s="219" t="s">
        <v>582</v>
      </c>
      <c r="G383" s="216"/>
      <c r="H383" s="218" t="s">
        <v>19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134</v>
      </c>
      <c r="AU383" s="225" t="s">
        <v>83</v>
      </c>
      <c r="AV383" s="11" t="s">
        <v>80</v>
      </c>
      <c r="AW383" s="11" t="s">
        <v>33</v>
      </c>
      <c r="AX383" s="11" t="s">
        <v>72</v>
      </c>
      <c r="AY383" s="225" t="s">
        <v>125</v>
      </c>
    </row>
    <row r="384" s="12" customFormat="1">
      <c r="B384" s="226"/>
      <c r="C384" s="227"/>
      <c r="D384" s="217" t="s">
        <v>134</v>
      </c>
      <c r="E384" s="228" t="s">
        <v>19</v>
      </c>
      <c r="F384" s="229" t="s">
        <v>583</v>
      </c>
      <c r="G384" s="227"/>
      <c r="H384" s="230">
        <v>155.78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134</v>
      </c>
      <c r="AU384" s="236" t="s">
        <v>83</v>
      </c>
      <c r="AV384" s="12" t="s">
        <v>83</v>
      </c>
      <c r="AW384" s="12" t="s">
        <v>33</v>
      </c>
      <c r="AX384" s="12" t="s">
        <v>80</v>
      </c>
      <c r="AY384" s="236" t="s">
        <v>125</v>
      </c>
    </row>
    <row r="385" s="1" customFormat="1" ht="22.5" customHeight="1">
      <c r="B385" s="37"/>
      <c r="C385" s="203" t="s">
        <v>584</v>
      </c>
      <c r="D385" s="203" t="s">
        <v>127</v>
      </c>
      <c r="E385" s="204" t="s">
        <v>585</v>
      </c>
      <c r="F385" s="205" t="s">
        <v>586</v>
      </c>
      <c r="G385" s="206" t="s">
        <v>151</v>
      </c>
      <c r="H385" s="207">
        <v>623.12</v>
      </c>
      <c r="I385" s="208"/>
      <c r="J385" s="209">
        <f>ROUND(I385*H385,2)</f>
        <v>0</v>
      </c>
      <c r="K385" s="205" t="s">
        <v>131</v>
      </c>
      <c r="L385" s="42"/>
      <c r="M385" s="210" t="s">
        <v>19</v>
      </c>
      <c r="N385" s="211" t="s">
        <v>43</v>
      </c>
      <c r="O385" s="78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AR385" s="16" t="s">
        <v>132</v>
      </c>
      <c r="AT385" s="16" t="s">
        <v>127</v>
      </c>
      <c r="AU385" s="16" t="s">
        <v>83</v>
      </c>
      <c r="AY385" s="16" t="s">
        <v>125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6" t="s">
        <v>80</v>
      </c>
      <c r="BK385" s="214">
        <f>ROUND(I385*H385,2)</f>
        <v>0</v>
      </c>
      <c r="BL385" s="16" t="s">
        <v>132</v>
      </c>
      <c r="BM385" s="16" t="s">
        <v>587</v>
      </c>
    </row>
    <row r="386" s="11" customFormat="1">
      <c r="B386" s="215"/>
      <c r="C386" s="216"/>
      <c r="D386" s="217" t="s">
        <v>134</v>
      </c>
      <c r="E386" s="218" t="s">
        <v>19</v>
      </c>
      <c r="F386" s="219" t="s">
        <v>588</v>
      </c>
      <c r="G386" s="216"/>
      <c r="H386" s="218" t="s">
        <v>19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134</v>
      </c>
      <c r="AU386" s="225" t="s">
        <v>83</v>
      </c>
      <c r="AV386" s="11" t="s">
        <v>80</v>
      </c>
      <c r="AW386" s="11" t="s">
        <v>33</v>
      </c>
      <c r="AX386" s="11" t="s">
        <v>72</v>
      </c>
      <c r="AY386" s="225" t="s">
        <v>125</v>
      </c>
    </row>
    <row r="387" s="12" customFormat="1">
      <c r="B387" s="226"/>
      <c r="C387" s="227"/>
      <c r="D387" s="217" t="s">
        <v>134</v>
      </c>
      <c r="E387" s="228" t="s">
        <v>19</v>
      </c>
      <c r="F387" s="229" t="s">
        <v>589</v>
      </c>
      <c r="G387" s="227"/>
      <c r="H387" s="230">
        <v>623.12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134</v>
      </c>
      <c r="AU387" s="236" t="s">
        <v>83</v>
      </c>
      <c r="AV387" s="12" t="s">
        <v>83</v>
      </c>
      <c r="AW387" s="12" t="s">
        <v>33</v>
      </c>
      <c r="AX387" s="12" t="s">
        <v>80</v>
      </c>
      <c r="AY387" s="236" t="s">
        <v>125</v>
      </c>
    </row>
    <row r="388" s="1" customFormat="1" ht="22.5" customHeight="1">
      <c r="B388" s="37"/>
      <c r="C388" s="203" t="s">
        <v>590</v>
      </c>
      <c r="D388" s="203" t="s">
        <v>127</v>
      </c>
      <c r="E388" s="204" t="s">
        <v>591</v>
      </c>
      <c r="F388" s="205" t="s">
        <v>592</v>
      </c>
      <c r="G388" s="206" t="s">
        <v>151</v>
      </c>
      <c r="H388" s="207">
        <v>155.78</v>
      </c>
      <c r="I388" s="208"/>
      <c r="J388" s="209">
        <f>ROUND(I388*H388,2)</f>
        <v>0</v>
      </c>
      <c r="K388" s="205" t="s">
        <v>19</v>
      </c>
      <c r="L388" s="42"/>
      <c r="M388" s="210" t="s">
        <v>19</v>
      </c>
      <c r="N388" s="211" t="s">
        <v>43</v>
      </c>
      <c r="O388" s="78"/>
      <c r="P388" s="212">
        <f>O388*H388</f>
        <v>0</v>
      </c>
      <c r="Q388" s="212">
        <v>0</v>
      </c>
      <c r="R388" s="212">
        <f>Q388*H388</f>
        <v>0</v>
      </c>
      <c r="S388" s="212">
        <v>0</v>
      </c>
      <c r="T388" s="213">
        <f>S388*H388</f>
        <v>0</v>
      </c>
      <c r="AR388" s="16" t="s">
        <v>132</v>
      </c>
      <c r="AT388" s="16" t="s">
        <v>127</v>
      </c>
      <c r="AU388" s="16" t="s">
        <v>83</v>
      </c>
      <c r="AY388" s="16" t="s">
        <v>125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6" t="s">
        <v>80</v>
      </c>
      <c r="BK388" s="214">
        <f>ROUND(I388*H388,2)</f>
        <v>0</v>
      </c>
      <c r="BL388" s="16" t="s">
        <v>132</v>
      </c>
      <c r="BM388" s="16" t="s">
        <v>593</v>
      </c>
    </row>
    <row r="389" s="1" customFormat="1" ht="22.5" customHeight="1">
      <c r="B389" s="37"/>
      <c r="C389" s="203" t="s">
        <v>594</v>
      </c>
      <c r="D389" s="203" t="s">
        <v>127</v>
      </c>
      <c r="E389" s="204" t="s">
        <v>595</v>
      </c>
      <c r="F389" s="205" t="s">
        <v>596</v>
      </c>
      <c r="G389" s="206" t="s">
        <v>151</v>
      </c>
      <c r="H389" s="207">
        <v>9312.1329999999998</v>
      </c>
      <c r="I389" s="208"/>
      <c r="J389" s="209">
        <f>ROUND(I389*H389,2)</f>
        <v>0</v>
      </c>
      <c r="K389" s="205" t="s">
        <v>19</v>
      </c>
      <c r="L389" s="42"/>
      <c r="M389" s="210" t="s">
        <v>19</v>
      </c>
      <c r="N389" s="211" t="s">
        <v>43</v>
      </c>
      <c r="O389" s="78"/>
      <c r="P389" s="212">
        <f>O389*H389</f>
        <v>0</v>
      </c>
      <c r="Q389" s="212">
        <v>0</v>
      </c>
      <c r="R389" s="212">
        <f>Q389*H389</f>
        <v>0</v>
      </c>
      <c r="S389" s="212">
        <v>0</v>
      </c>
      <c r="T389" s="213">
        <f>S389*H389</f>
        <v>0</v>
      </c>
      <c r="AR389" s="16" t="s">
        <v>132</v>
      </c>
      <c r="AT389" s="16" t="s">
        <v>127</v>
      </c>
      <c r="AU389" s="16" t="s">
        <v>83</v>
      </c>
      <c r="AY389" s="16" t="s">
        <v>125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6" t="s">
        <v>80</v>
      </c>
      <c r="BK389" s="214">
        <f>ROUND(I389*H389,2)</f>
        <v>0</v>
      </c>
      <c r="BL389" s="16" t="s">
        <v>132</v>
      </c>
      <c r="BM389" s="16" t="s">
        <v>597</v>
      </c>
    </row>
    <row r="390" s="11" customFormat="1">
      <c r="B390" s="215"/>
      <c r="C390" s="216"/>
      <c r="D390" s="217" t="s">
        <v>134</v>
      </c>
      <c r="E390" s="218" t="s">
        <v>19</v>
      </c>
      <c r="F390" s="219" t="s">
        <v>598</v>
      </c>
      <c r="G390" s="216"/>
      <c r="H390" s="218" t="s">
        <v>19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134</v>
      </c>
      <c r="AU390" s="225" t="s">
        <v>83</v>
      </c>
      <c r="AV390" s="11" t="s">
        <v>80</v>
      </c>
      <c r="AW390" s="11" t="s">
        <v>33</v>
      </c>
      <c r="AX390" s="11" t="s">
        <v>72</v>
      </c>
      <c r="AY390" s="225" t="s">
        <v>125</v>
      </c>
    </row>
    <row r="391" s="11" customFormat="1">
      <c r="B391" s="215"/>
      <c r="C391" s="216"/>
      <c r="D391" s="217" t="s">
        <v>134</v>
      </c>
      <c r="E391" s="218" t="s">
        <v>19</v>
      </c>
      <c r="F391" s="219" t="s">
        <v>599</v>
      </c>
      <c r="G391" s="216"/>
      <c r="H391" s="218" t="s">
        <v>19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134</v>
      </c>
      <c r="AU391" s="225" t="s">
        <v>83</v>
      </c>
      <c r="AV391" s="11" t="s">
        <v>80</v>
      </c>
      <c r="AW391" s="11" t="s">
        <v>33</v>
      </c>
      <c r="AX391" s="11" t="s">
        <v>72</v>
      </c>
      <c r="AY391" s="225" t="s">
        <v>125</v>
      </c>
    </row>
    <row r="392" s="11" customFormat="1">
      <c r="B392" s="215"/>
      <c r="C392" s="216"/>
      <c r="D392" s="217" t="s">
        <v>134</v>
      </c>
      <c r="E392" s="218" t="s">
        <v>19</v>
      </c>
      <c r="F392" s="219" t="s">
        <v>600</v>
      </c>
      <c r="G392" s="216"/>
      <c r="H392" s="218" t="s">
        <v>19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134</v>
      </c>
      <c r="AU392" s="225" t="s">
        <v>83</v>
      </c>
      <c r="AV392" s="11" t="s">
        <v>80</v>
      </c>
      <c r="AW392" s="11" t="s">
        <v>33</v>
      </c>
      <c r="AX392" s="11" t="s">
        <v>72</v>
      </c>
      <c r="AY392" s="225" t="s">
        <v>125</v>
      </c>
    </row>
    <row r="393" s="12" customFormat="1">
      <c r="B393" s="226"/>
      <c r="C393" s="227"/>
      <c r="D393" s="217" t="s">
        <v>134</v>
      </c>
      <c r="E393" s="228" t="s">
        <v>19</v>
      </c>
      <c r="F393" s="229" t="s">
        <v>601</v>
      </c>
      <c r="G393" s="227"/>
      <c r="H393" s="230">
        <v>11640.165999999999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AT393" s="236" t="s">
        <v>134</v>
      </c>
      <c r="AU393" s="236" t="s">
        <v>83</v>
      </c>
      <c r="AV393" s="12" t="s">
        <v>83</v>
      </c>
      <c r="AW393" s="12" t="s">
        <v>33</v>
      </c>
      <c r="AX393" s="12" t="s">
        <v>72</v>
      </c>
      <c r="AY393" s="236" t="s">
        <v>125</v>
      </c>
    </row>
    <row r="394" s="14" customFormat="1">
      <c r="B394" s="258"/>
      <c r="C394" s="259"/>
      <c r="D394" s="217" t="s">
        <v>134</v>
      </c>
      <c r="E394" s="260" t="s">
        <v>19</v>
      </c>
      <c r="F394" s="261" t="s">
        <v>602</v>
      </c>
      <c r="G394" s="259"/>
      <c r="H394" s="262">
        <v>11640.165999999999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AT394" s="268" t="s">
        <v>134</v>
      </c>
      <c r="AU394" s="268" t="s">
        <v>83</v>
      </c>
      <c r="AV394" s="14" t="s">
        <v>156</v>
      </c>
      <c r="AW394" s="14" t="s">
        <v>33</v>
      </c>
      <c r="AX394" s="14" t="s">
        <v>72</v>
      </c>
      <c r="AY394" s="268" t="s">
        <v>125</v>
      </c>
    </row>
    <row r="395" s="11" customFormat="1">
      <c r="B395" s="215"/>
      <c r="C395" s="216"/>
      <c r="D395" s="217" t="s">
        <v>134</v>
      </c>
      <c r="E395" s="218" t="s">
        <v>19</v>
      </c>
      <c r="F395" s="219" t="s">
        <v>603</v>
      </c>
      <c r="G395" s="216"/>
      <c r="H395" s="218" t="s">
        <v>19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134</v>
      </c>
      <c r="AU395" s="225" t="s">
        <v>83</v>
      </c>
      <c r="AV395" s="11" t="s">
        <v>80</v>
      </c>
      <c r="AW395" s="11" t="s">
        <v>33</v>
      </c>
      <c r="AX395" s="11" t="s">
        <v>72</v>
      </c>
      <c r="AY395" s="225" t="s">
        <v>125</v>
      </c>
    </row>
    <row r="396" s="12" customFormat="1">
      <c r="B396" s="226"/>
      <c r="C396" s="227"/>
      <c r="D396" s="217" t="s">
        <v>134</v>
      </c>
      <c r="E396" s="228" t="s">
        <v>19</v>
      </c>
      <c r="F396" s="229" t="s">
        <v>604</v>
      </c>
      <c r="G396" s="227"/>
      <c r="H396" s="230">
        <v>9312.1329999999998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134</v>
      </c>
      <c r="AU396" s="236" t="s">
        <v>83</v>
      </c>
      <c r="AV396" s="12" t="s">
        <v>83</v>
      </c>
      <c r="AW396" s="12" t="s">
        <v>33</v>
      </c>
      <c r="AX396" s="12" t="s">
        <v>72</v>
      </c>
      <c r="AY396" s="236" t="s">
        <v>125</v>
      </c>
    </row>
    <row r="397" s="14" customFormat="1">
      <c r="B397" s="258"/>
      <c r="C397" s="259"/>
      <c r="D397" s="217" t="s">
        <v>134</v>
      </c>
      <c r="E397" s="260" t="s">
        <v>19</v>
      </c>
      <c r="F397" s="261" t="s">
        <v>605</v>
      </c>
      <c r="G397" s="259"/>
      <c r="H397" s="262">
        <v>9312.1329999999998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AT397" s="268" t="s">
        <v>134</v>
      </c>
      <c r="AU397" s="268" t="s">
        <v>83</v>
      </c>
      <c r="AV397" s="14" t="s">
        <v>156</v>
      </c>
      <c r="AW397" s="14" t="s">
        <v>33</v>
      </c>
      <c r="AX397" s="14" t="s">
        <v>80</v>
      </c>
      <c r="AY397" s="268" t="s">
        <v>125</v>
      </c>
    </row>
    <row r="398" s="11" customFormat="1">
      <c r="B398" s="215"/>
      <c r="C398" s="216"/>
      <c r="D398" s="217" t="s">
        <v>134</v>
      </c>
      <c r="E398" s="218" t="s">
        <v>19</v>
      </c>
      <c r="F398" s="219" t="s">
        <v>229</v>
      </c>
      <c r="G398" s="216"/>
      <c r="H398" s="218" t="s">
        <v>19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134</v>
      </c>
      <c r="AU398" s="225" t="s">
        <v>83</v>
      </c>
      <c r="AV398" s="11" t="s">
        <v>80</v>
      </c>
      <c r="AW398" s="11" t="s">
        <v>33</v>
      </c>
      <c r="AX398" s="11" t="s">
        <v>72</v>
      </c>
      <c r="AY398" s="225" t="s">
        <v>125</v>
      </c>
    </row>
    <row r="399" s="11" customFormat="1">
      <c r="B399" s="215"/>
      <c r="C399" s="216"/>
      <c r="D399" s="217" t="s">
        <v>134</v>
      </c>
      <c r="E399" s="218" t="s">
        <v>19</v>
      </c>
      <c r="F399" s="219" t="s">
        <v>606</v>
      </c>
      <c r="G399" s="216"/>
      <c r="H399" s="218" t="s">
        <v>19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134</v>
      </c>
      <c r="AU399" s="225" t="s">
        <v>83</v>
      </c>
      <c r="AV399" s="11" t="s">
        <v>80</v>
      </c>
      <c r="AW399" s="11" t="s">
        <v>33</v>
      </c>
      <c r="AX399" s="11" t="s">
        <v>72</v>
      </c>
      <c r="AY399" s="225" t="s">
        <v>125</v>
      </c>
    </row>
    <row r="400" s="11" customFormat="1">
      <c r="B400" s="215"/>
      <c r="C400" s="216"/>
      <c r="D400" s="217" t="s">
        <v>134</v>
      </c>
      <c r="E400" s="218" t="s">
        <v>19</v>
      </c>
      <c r="F400" s="219" t="s">
        <v>607</v>
      </c>
      <c r="G400" s="216"/>
      <c r="H400" s="218" t="s">
        <v>19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134</v>
      </c>
      <c r="AU400" s="225" t="s">
        <v>83</v>
      </c>
      <c r="AV400" s="11" t="s">
        <v>80</v>
      </c>
      <c r="AW400" s="11" t="s">
        <v>33</v>
      </c>
      <c r="AX400" s="11" t="s">
        <v>72</v>
      </c>
      <c r="AY400" s="225" t="s">
        <v>125</v>
      </c>
    </row>
    <row r="401" s="11" customFormat="1">
      <c r="B401" s="215"/>
      <c r="C401" s="216"/>
      <c r="D401" s="217" t="s">
        <v>134</v>
      </c>
      <c r="E401" s="218" t="s">
        <v>19</v>
      </c>
      <c r="F401" s="219" t="s">
        <v>608</v>
      </c>
      <c r="G401" s="216"/>
      <c r="H401" s="218" t="s">
        <v>19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134</v>
      </c>
      <c r="AU401" s="225" t="s">
        <v>83</v>
      </c>
      <c r="AV401" s="11" t="s">
        <v>80</v>
      </c>
      <c r="AW401" s="11" t="s">
        <v>33</v>
      </c>
      <c r="AX401" s="11" t="s">
        <v>72</v>
      </c>
      <c r="AY401" s="225" t="s">
        <v>125</v>
      </c>
    </row>
    <row r="402" s="1" customFormat="1" ht="16.5" customHeight="1">
      <c r="B402" s="37"/>
      <c r="C402" s="203" t="s">
        <v>609</v>
      </c>
      <c r="D402" s="203" t="s">
        <v>127</v>
      </c>
      <c r="E402" s="204" t="s">
        <v>610</v>
      </c>
      <c r="F402" s="205" t="s">
        <v>611</v>
      </c>
      <c r="G402" s="206" t="s">
        <v>492</v>
      </c>
      <c r="H402" s="207">
        <v>1</v>
      </c>
      <c r="I402" s="208"/>
      <c r="J402" s="209">
        <f>ROUND(I402*H402,2)</f>
        <v>0</v>
      </c>
      <c r="K402" s="205" t="s">
        <v>19</v>
      </c>
      <c r="L402" s="42"/>
      <c r="M402" s="210" t="s">
        <v>19</v>
      </c>
      <c r="N402" s="211" t="s">
        <v>43</v>
      </c>
      <c r="O402" s="78"/>
      <c r="P402" s="212">
        <f>O402*H402</f>
        <v>0</v>
      </c>
      <c r="Q402" s="212">
        <v>0</v>
      </c>
      <c r="R402" s="212">
        <f>Q402*H402</f>
        <v>0</v>
      </c>
      <c r="S402" s="212">
        <v>0</v>
      </c>
      <c r="T402" s="213">
        <f>S402*H402</f>
        <v>0</v>
      </c>
      <c r="AR402" s="16" t="s">
        <v>132</v>
      </c>
      <c r="AT402" s="16" t="s">
        <v>127</v>
      </c>
      <c r="AU402" s="16" t="s">
        <v>83</v>
      </c>
      <c r="AY402" s="16" t="s">
        <v>125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16" t="s">
        <v>80</v>
      </c>
      <c r="BK402" s="214">
        <f>ROUND(I402*H402,2)</f>
        <v>0</v>
      </c>
      <c r="BL402" s="16" t="s">
        <v>132</v>
      </c>
      <c r="BM402" s="16" t="s">
        <v>612</v>
      </c>
    </row>
    <row r="403" s="1" customFormat="1" ht="16.5" customHeight="1">
      <c r="B403" s="37"/>
      <c r="C403" s="203" t="s">
        <v>613</v>
      </c>
      <c r="D403" s="203" t="s">
        <v>127</v>
      </c>
      <c r="E403" s="204" t="s">
        <v>614</v>
      </c>
      <c r="F403" s="205" t="s">
        <v>615</v>
      </c>
      <c r="G403" s="206" t="s">
        <v>151</v>
      </c>
      <c r="H403" s="207">
        <v>3511.1999999999998</v>
      </c>
      <c r="I403" s="208"/>
      <c r="J403" s="209">
        <f>ROUND(I403*H403,2)</f>
        <v>0</v>
      </c>
      <c r="K403" s="205" t="s">
        <v>131</v>
      </c>
      <c r="L403" s="42"/>
      <c r="M403" s="210" t="s">
        <v>19</v>
      </c>
      <c r="N403" s="211" t="s">
        <v>43</v>
      </c>
      <c r="O403" s="78"/>
      <c r="P403" s="212">
        <f>O403*H403</f>
        <v>0</v>
      </c>
      <c r="Q403" s="212">
        <v>0</v>
      </c>
      <c r="R403" s="212">
        <f>Q403*H403</f>
        <v>0</v>
      </c>
      <c r="S403" s="212">
        <v>0</v>
      </c>
      <c r="T403" s="213">
        <f>S403*H403</f>
        <v>0</v>
      </c>
      <c r="AR403" s="16" t="s">
        <v>132</v>
      </c>
      <c r="AT403" s="16" t="s">
        <v>127</v>
      </c>
      <c r="AU403" s="16" t="s">
        <v>83</v>
      </c>
      <c r="AY403" s="16" t="s">
        <v>125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6" t="s">
        <v>80</v>
      </c>
      <c r="BK403" s="214">
        <f>ROUND(I403*H403,2)</f>
        <v>0</v>
      </c>
      <c r="BL403" s="16" t="s">
        <v>132</v>
      </c>
      <c r="BM403" s="16" t="s">
        <v>616</v>
      </c>
    </row>
    <row r="404" s="11" customFormat="1">
      <c r="B404" s="215"/>
      <c r="C404" s="216"/>
      <c r="D404" s="217" t="s">
        <v>134</v>
      </c>
      <c r="E404" s="218" t="s">
        <v>19</v>
      </c>
      <c r="F404" s="219" t="s">
        <v>617</v>
      </c>
      <c r="G404" s="216"/>
      <c r="H404" s="218" t="s">
        <v>19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134</v>
      </c>
      <c r="AU404" s="225" t="s">
        <v>83</v>
      </c>
      <c r="AV404" s="11" t="s">
        <v>80</v>
      </c>
      <c r="AW404" s="11" t="s">
        <v>33</v>
      </c>
      <c r="AX404" s="11" t="s">
        <v>72</v>
      </c>
      <c r="AY404" s="225" t="s">
        <v>125</v>
      </c>
    </row>
    <row r="405" s="11" customFormat="1">
      <c r="B405" s="215"/>
      <c r="C405" s="216"/>
      <c r="D405" s="217" t="s">
        <v>134</v>
      </c>
      <c r="E405" s="218" t="s">
        <v>19</v>
      </c>
      <c r="F405" s="219" t="s">
        <v>618</v>
      </c>
      <c r="G405" s="216"/>
      <c r="H405" s="218" t="s">
        <v>19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134</v>
      </c>
      <c r="AU405" s="225" t="s">
        <v>83</v>
      </c>
      <c r="AV405" s="11" t="s">
        <v>80</v>
      </c>
      <c r="AW405" s="11" t="s">
        <v>33</v>
      </c>
      <c r="AX405" s="11" t="s">
        <v>72</v>
      </c>
      <c r="AY405" s="225" t="s">
        <v>125</v>
      </c>
    </row>
    <row r="406" s="11" customFormat="1">
      <c r="B406" s="215"/>
      <c r="C406" s="216"/>
      <c r="D406" s="217" t="s">
        <v>134</v>
      </c>
      <c r="E406" s="218" t="s">
        <v>19</v>
      </c>
      <c r="F406" s="219" t="s">
        <v>619</v>
      </c>
      <c r="G406" s="216"/>
      <c r="H406" s="218" t="s">
        <v>19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134</v>
      </c>
      <c r="AU406" s="225" t="s">
        <v>83</v>
      </c>
      <c r="AV406" s="11" t="s">
        <v>80</v>
      </c>
      <c r="AW406" s="11" t="s">
        <v>33</v>
      </c>
      <c r="AX406" s="11" t="s">
        <v>72</v>
      </c>
      <c r="AY406" s="225" t="s">
        <v>125</v>
      </c>
    </row>
    <row r="407" s="11" customFormat="1">
      <c r="B407" s="215"/>
      <c r="C407" s="216"/>
      <c r="D407" s="217" t="s">
        <v>134</v>
      </c>
      <c r="E407" s="218" t="s">
        <v>19</v>
      </c>
      <c r="F407" s="219" t="s">
        <v>187</v>
      </c>
      <c r="G407" s="216"/>
      <c r="H407" s="218" t="s">
        <v>19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134</v>
      </c>
      <c r="AU407" s="225" t="s">
        <v>83</v>
      </c>
      <c r="AV407" s="11" t="s">
        <v>80</v>
      </c>
      <c r="AW407" s="11" t="s">
        <v>33</v>
      </c>
      <c r="AX407" s="11" t="s">
        <v>72</v>
      </c>
      <c r="AY407" s="225" t="s">
        <v>125</v>
      </c>
    </row>
    <row r="408" s="12" customFormat="1">
      <c r="B408" s="226"/>
      <c r="C408" s="227"/>
      <c r="D408" s="217" t="s">
        <v>134</v>
      </c>
      <c r="E408" s="228" t="s">
        <v>19</v>
      </c>
      <c r="F408" s="229" t="s">
        <v>620</v>
      </c>
      <c r="G408" s="227"/>
      <c r="H408" s="230">
        <v>3511.1999999999998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134</v>
      </c>
      <c r="AU408" s="236" t="s">
        <v>83</v>
      </c>
      <c r="AV408" s="12" t="s">
        <v>83</v>
      </c>
      <c r="AW408" s="12" t="s">
        <v>33</v>
      </c>
      <c r="AX408" s="12" t="s">
        <v>80</v>
      </c>
      <c r="AY408" s="236" t="s">
        <v>125</v>
      </c>
    </row>
    <row r="409" s="1" customFormat="1" ht="16.5" customHeight="1">
      <c r="B409" s="37"/>
      <c r="C409" s="203" t="s">
        <v>621</v>
      </c>
      <c r="D409" s="203" t="s">
        <v>127</v>
      </c>
      <c r="E409" s="204" t="s">
        <v>622</v>
      </c>
      <c r="F409" s="205" t="s">
        <v>623</v>
      </c>
      <c r="G409" s="206" t="s">
        <v>151</v>
      </c>
      <c r="H409" s="207">
        <v>9422.3179999999993</v>
      </c>
      <c r="I409" s="208"/>
      <c r="J409" s="209">
        <f>ROUND(I409*H409,2)</f>
        <v>0</v>
      </c>
      <c r="K409" s="205" t="s">
        <v>131</v>
      </c>
      <c r="L409" s="42"/>
      <c r="M409" s="210" t="s">
        <v>19</v>
      </c>
      <c r="N409" s="211" t="s">
        <v>43</v>
      </c>
      <c r="O409" s="78"/>
      <c r="P409" s="212">
        <f>O409*H409</f>
        <v>0</v>
      </c>
      <c r="Q409" s="212">
        <v>0</v>
      </c>
      <c r="R409" s="212">
        <f>Q409*H409</f>
        <v>0</v>
      </c>
      <c r="S409" s="212">
        <v>0</v>
      </c>
      <c r="T409" s="213">
        <f>S409*H409</f>
        <v>0</v>
      </c>
      <c r="AR409" s="16" t="s">
        <v>132</v>
      </c>
      <c r="AT409" s="16" t="s">
        <v>127</v>
      </c>
      <c r="AU409" s="16" t="s">
        <v>83</v>
      </c>
      <c r="AY409" s="16" t="s">
        <v>125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6" t="s">
        <v>80</v>
      </c>
      <c r="BK409" s="214">
        <f>ROUND(I409*H409,2)</f>
        <v>0</v>
      </c>
      <c r="BL409" s="16" t="s">
        <v>132</v>
      </c>
      <c r="BM409" s="16" t="s">
        <v>624</v>
      </c>
    </row>
    <row r="410" s="11" customFormat="1">
      <c r="B410" s="215"/>
      <c r="C410" s="216"/>
      <c r="D410" s="217" t="s">
        <v>134</v>
      </c>
      <c r="E410" s="218" t="s">
        <v>19</v>
      </c>
      <c r="F410" s="219" t="s">
        <v>625</v>
      </c>
      <c r="G410" s="216"/>
      <c r="H410" s="218" t="s">
        <v>19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134</v>
      </c>
      <c r="AU410" s="225" t="s">
        <v>83</v>
      </c>
      <c r="AV410" s="11" t="s">
        <v>80</v>
      </c>
      <c r="AW410" s="11" t="s">
        <v>33</v>
      </c>
      <c r="AX410" s="11" t="s">
        <v>72</v>
      </c>
      <c r="AY410" s="225" t="s">
        <v>125</v>
      </c>
    </row>
    <row r="411" s="11" customFormat="1">
      <c r="B411" s="215"/>
      <c r="C411" s="216"/>
      <c r="D411" s="217" t="s">
        <v>134</v>
      </c>
      <c r="E411" s="218" t="s">
        <v>19</v>
      </c>
      <c r="F411" s="219" t="s">
        <v>626</v>
      </c>
      <c r="G411" s="216"/>
      <c r="H411" s="218" t="s">
        <v>19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134</v>
      </c>
      <c r="AU411" s="225" t="s">
        <v>83</v>
      </c>
      <c r="AV411" s="11" t="s">
        <v>80</v>
      </c>
      <c r="AW411" s="11" t="s">
        <v>33</v>
      </c>
      <c r="AX411" s="11" t="s">
        <v>72</v>
      </c>
      <c r="AY411" s="225" t="s">
        <v>125</v>
      </c>
    </row>
    <row r="412" s="11" customFormat="1">
      <c r="B412" s="215"/>
      <c r="C412" s="216"/>
      <c r="D412" s="217" t="s">
        <v>134</v>
      </c>
      <c r="E412" s="218" t="s">
        <v>19</v>
      </c>
      <c r="F412" s="219" t="s">
        <v>627</v>
      </c>
      <c r="G412" s="216"/>
      <c r="H412" s="218" t="s">
        <v>19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134</v>
      </c>
      <c r="AU412" s="225" t="s">
        <v>83</v>
      </c>
      <c r="AV412" s="11" t="s">
        <v>80</v>
      </c>
      <c r="AW412" s="11" t="s">
        <v>33</v>
      </c>
      <c r="AX412" s="11" t="s">
        <v>72</v>
      </c>
      <c r="AY412" s="225" t="s">
        <v>125</v>
      </c>
    </row>
    <row r="413" s="12" customFormat="1">
      <c r="B413" s="226"/>
      <c r="C413" s="227"/>
      <c r="D413" s="217" t="s">
        <v>134</v>
      </c>
      <c r="E413" s="228" t="s">
        <v>19</v>
      </c>
      <c r="F413" s="229" t="s">
        <v>628</v>
      </c>
      <c r="G413" s="227"/>
      <c r="H413" s="230">
        <v>9312.1329999999998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AT413" s="236" t="s">
        <v>134</v>
      </c>
      <c r="AU413" s="236" t="s">
        <v>83</v>
      </c>
      <c r="AV413" s="12" t="s">
        <v>83</v>
      </c>
      <c r="AW413" s="12" t="s">
        <v>33</v>
      </c>
      <c r="AX413" s="12" t="s">
        <v>72</v>
      </c>
      <c r="AY413" s="236" t="s">
        <v>125</v>
      </c>
    </row>
    <row r="414" s="11" customFormat="1">
      <c r="B414" s="215"/>
      <c r="C414" s="216"/>
      <c r="D414" s="217" t="s">
        <v>134</v>
      </c>
      <c r="E414" s="218" t="s">
        <v>19</v>
      </c>
      <c r="F414" s="219" t="s">
        <v>629</v>
      </c>
      <c r="G414" s="216"/>
      <c r="H414" s="218" t="s">
        <v>19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134</v>
      </c>
      <c r="AU414" s="225" t="s">
        <v>83</v>
      </c>
      <c r="AV414" s="11" t="s">
        <v>80</v>
      </c>
      <c r="AW414" s="11" t="s">
        <v>33</v>
      </c>
      <c r="AX414" s="11" t="s">
        <v>72</v>
      </c>
      <c r="AY414" s="225" t="s">
        <v>125</v>
      </c>
    </row>
    <row r="415" s="11" customFormat="1">
      <c r="B415" s="215"/>
      <c r="C415" s="216"/>
      <c r="D415" s="217" t="s">
        <v>134</v>
      </c>
      <c r="E415" s="218" t="s">
        <v>19</v>
      </c>
      <c r="F415" s="219" t="s">
        <v>630</v>
      </c>
      <c r="G415" s="216"/>
      <c r="H415" s="218" t="s">
        <v>19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134</v>
      </c>
      <c r="AU415" s="225" t="s">
        <v>83</v>
      </c>
      <c r="AV415" s="11" t="s">
        <v>80</v>
      </c>
      <c r="AW415" s="11" t="s">
        <v>33</v>
      </c>
      <c r="AX415" s="11" t="s">
        <v>72</v>
      </c>
      <c r="AY415" s="225" t="s">
        <v>125</v>
      </c>
    </row>
    <row r="416" s="12" customFormat="1">
      <c r="B416" s="226"/>
      <c r="C416" s="227"/>
      <c r="D416" s="217" t="s">
        <v>134</v>
      </c>
      <c r="E416" s="228" t="s">
        <v>19</v>
      </c>
      <c r="F416" s="229" t="s">
        <v>631</v>
      </c>
      <c r="G416" s="227"/>
      <c r="H416" s="230">
        <v>-3511.1999999999998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134</v>
      </c>
      <c r="AU416" s="236" t="s">
        <v>83</v>
      </c>
      <c r="AV416" s="12" t="s">
        <v>83</v>
      </c>
      <c r="AW416" s="12" t="s">
        <v>33</v>
      </c>
      <c r="AX416" s="12" t="s">
        <v>72</v>
      </c>
      <c r="AY416" s="236" t="s">
        <v>125</v>
      </c>
    </row>
    <row r="417" s="14" customFormat="1">
      <c r="B417" s="258"/>
      <c r="C417" s="259"/>
      <c r="D417" s="217" t="s">
        <v>134</v>
      </c>
      <c r="E417" s="260" t="s">
        <v>19</v>
      </c>
      <c r="F417" s="261" t="s">
        <v>632</v>
      </c>
      <c r="G417" s="259"/>
      <c r="H417" s="262">
        <v>5800.933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AT417" s="268" t="s">
        <v>134</v>
      </c>
      <c r="AU417" s="268" t="s">
        <v>83</v>
      </c>
      <c r="AV417" s="14" t="s">
        <v>156</v>
      </c>
      <c r="AW417" s="14" t="s">
        <v>33</v>
      </c>
      <c r="AX417" s="14" t="s">
        <v>72</v>
      </c>
      <c r="AY417" s="268" t="s">
        <v>125</v>
      </c>
    </row>
    <row r="418" s="11" customFormat="1">
      <c r="B418" s="215"/>
      <c r="C418" s="216"/>
      <c r="D418" s="217" t="s">
        <v>134</v>
      </c>
      <c r="E418" s="218" t="s">
        <v>19</v>
      </c>
      <c r="F418" s="219" t="s">
        <v>633</v>
      </c>
      <c r="G418" s="216"/>
      <c r="H418" s="218" t="s">
        <v>19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134</v>
      </c>
      <c r="AU418" s="225" t="s">
        <v>83</v>
      </c>
      <c r="AV418" s="11" t="s">
        <v>80</v>
      </c>
      <c r="AW418" s="11" t="s">
        <v>33</v>
      </c>
      <c r="AX418" s="11" t="s">
        <v>72</v>
      </c>
      <c r="AY418" s="225" t="s">
        <v>125</v>
      </c>
    </row>
    <row r="419" s="11" customFormat="1">
      <c r="B419" s="215"/>
      <c r="C419" s="216"/>
      <c r="D419" s="217" t="s">
        <v>134</v>
      </c>
      <c r="E419" s="218" t="s">
        <v>19</v>
      </c>
      <c r="F419" s="219" t="s">
        <v>634</v>
      </c>
      <c r="G419" s="216"/>
      <c r="H419" s="218" t="s">
        <v>19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134</v>
      </c>
      <c r="AU419" s="225" t="s">
        <v>83</v>
      </c>
      <c r="AV419" s="11" t="s">
        <v>80</v>
      </c>
      <c r="AW419" s="11" t="s">
        <v>33</v>
      </c>
      <c r="AX419" s="11" t="s">
        <v>72</v>
      </c>
      <c r="AY419" s="225" t="s">
        <v>125</v>
      </c>
    </row>
    <row r="420" s="12" customFormat="1">
      <c r="B420" s="226"/>
      <c r="C420" s="227"/>
      <c r="D420" s="217" t="s">
        <v>134</v>
      </c>
      <c r="E420" s="228" t="s">
        <v>19</v>
      </c>
      <c r="F420" s="229" t="s">
        <v>635</v>
      </c>
      <c r="G420" s="227"/>
      <c r="H420" s="230">
        <v>2328.0329999999999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AT420" s="236" t="s">
        <v>134</v>
      </c>
      <c r="AU420" s="236" t="s">
        <v>83</v>
      </c>
      <c r="AV420" s="12" t="s">
        <v>83</v>
      </c>
      <c r="AW420" s="12" t="s">
        <v>33</v>
      </c>
      <c r="AX420" s="12" t="s">
        <v>72</v>
      </c>
      <c r="AY420" s="236" t="s">
        <v>125</v>
      </c>
    </row>
    <row r="421" s="14" customFormat="1">
      <c r="B421" s="258"/>
      <c r="C421" s="259"/>
      <c r="D421" s="217" t="s">
        <v>134</v>
      </c>
      <c r="E421" s="260" t="s">
        <v>19</v>
      </c>
      <c r="F421" s="261" t="s">
        <v>636</v>
      </c>
      <c r="G421" s="259"/>
      <c r="H421" s="262">
        <v>2328.0329999999999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AT421" s="268" t="s">
        <v>134</v>
      </c>
      <c r="AU421" s="268" t="s">
        <v>83</v>
      </c>
      <c r="AV421" s="14" t="s">
        <v>156</v>
      </c>
      <c r="AW421" s="14" t="s">
        <v>33</v>
      </c>
      <c r="AX421" s="14" t="s">
        <v>72</v>
      </c>
      <c r="AY421" s="268" t="s">
        <v>125</v>
      </c>
    </row>
    <row r="422" s="11" customFormat="1">
      <c r="B422" s="215"/>
      <c r="C422" s="216"/>
      <c r="D422" s="217" t="s">
        <v>134</v>
      </c>
      <c r="E422" s="218" t="s">
        <v>19</v>
      </c>
      <c r="F422" s="219" t="s">
        <v>637</v>
      </c>
      <c r="G422" s="216"/>
      <c r="H422" s="218" t="s">
        <v>19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134</v>
      </c>
      <c r="AU422" s="225" t="s">
        <v>83</v>
      </c>
      <c r="AV422" s="11" t="s">
        <v>80</v>
      </c>
      <c r="AW422" s="11" t="s">
        <v>33</v>
      </c>
      <c r="AX422" s="11" t="s">
        <v>72</v>
      </c>
      <c r="AY422" s="225" t="s">
        <v>125</v>
      </c>
    </row>
    <row r="423" s="12" customFormat="1">
      <c r="B423" s="226"/>
      <c r="C423" s="227"/>
      <c r="D423" s="217" t="s">
        <v>134</v>
      </c>
      <c r="E423" s="228" t="s">
        <v>19</v>
      </c>
      <c r="F423" s="229" t="s">
        <v>638</v>
      </c>
      <c r="G423" s="227"/>
      <c r="H423" s="230">
        <v>1293.3520000000001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AT423" s="236" t="s">
        <v>134</v>
      </c>
      <c r="AU423" s="236" t="s">
        <v>83</v>
      </c>
      <c r="AV423" s="12" t="s">
        <v>83</v>
      </c>
      <c r="AW423" s="12" t="s">
        <v>33</v>
      </c>
      <c r="AX423" s="12" t="s">
        <v>72</v>
      </c>
      <c r="AY423" s="236" t="s">
        <v>125</v>
      </c>
    </row>
    <row r="424" s="14" customFormat="1">
      <c r="B424" s="258"/>
      <c r="C424" s="259"/>
      <c r="D424" s="217" t="s">
        <v>134</v>
      </c>
      <c r="E424" s="260" t="s">
        <v>19</v>
      </c>
      <c r="F424" s="261" t="s">
        <v>639</v>
      </c>
      <c r="G424" s="259"/>
      <c r="H424" s="262">
        <v>1293.3520000000001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AT424" s="268" t="s">
        <v>134</v>
      </c>
      <c r="AU424" s="268" t="s">
        <v>83</v>
      </c>
      <c r="AV424" s="14" t="s">
        <v>156</v>
      </c>
      <c r="AW424" s="14" t="s">
        <v>33</v>
      </c>
      <c r="AX424" s="14" t="s">
        <v>72</v>
      </c>
      <c r="AY424" s="268" t="s">
        <v>125</v>
      </c>
    </row>
    <row r="425" s="13" customFormat="1">
      <c r="B425" s="237"/>
      <c r="C425" s="238"/>
      <c r="D425" s="217" t="s">
        <v>134</v>
      </c>
      <c r="E425" s="239" t="s">
        <v>19</v>
      </c>
      <c r="F425" s="240" t="s">
        <v>147</v>
      </c>
      <c r="G425" s="238"/>
      <c r="H425" s="241">
        <v>9422.3180000000011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134</v>
      </c>
      <c r="AU425" s="247" t="s">
        <v>83</v>
      </c>
      <c r="AV425" s="13" t="s">
        <v>132</v>
      </c>
      <c r="AW425" s="13" t="s">
        <v>33</v>
      </c>
      <c r="AX425" s="13" t="s">
        <v>80</v>
      </c>
      <c r="AY425" s="247" t="s">
        <v>125</v>
      </c>
    </row>
    <row r="426" s="1" customFormat="1" ht="22.5" customHeight="1">
      <c r="B426" s="37"/>
      <c r="C426" s="203" t="s">
        <v>640</v>
      </c>
      <c r="D426" s="203" t="s">
        <v>127</v>
      </c>
      <c r="E426" s="204" t="s">
        <v>641</v>
      </c>
      <c r="F426" s="205" t="s">
        <v>642</v>
      </c>
      <c r="G426" s="206" t="s">
        <v>151</v>
      </c>
      <c r="H426" s="207">
        <v>70281.736999999994</v>
      </c>
      <c r="I426" s="208"/>
      <c r="J426" s="209">
        <f>ROUND(I426*H426,2)</f>
        <v>0</v>
      </c>
      <c r="K426" s="205" t="s">
        <v>131</v>
      </c>
      <c r="L426" s="42"/>
      <c r="M426" s="210" t="s">
        <v>19</v>
      </c>
      <c r="N426" s="211" t="s">
        <v>43</v>
      </c>
      <c r="O426" s="78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AR426" s="16" t="s">
        <v>132</v>
      </c>
      <c r="AT426" s="16" t="s">
        <v>127</v>
      </c>
      <c r="AU426" s="16" t="s">
        <v>83</v>
      </c>
      <c r="AY426" s="16" t="s">
        <v>125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6" t="s">
        <v>80</v>
      </c>
      <c r="BK426" s="214">
        <f>ROUND(I426*H426,2)</f>
        <v>0</v>
      </c>
      <c r="BL426" s="16" t="s">
        <v>132</v>
      </c>
      <c r="BM426" s="16" t="s">
        <v>643</v>
      </c>
    </row>
    <row r="427" s="11" customFormat="1">
      <c r="B427" s="215"/>
      <c r="C427" s="216"/>
      <c r="D427" s="217" t="s">
        <v>134</v>
      </c>
      <c r="E427" s="218" t="s">
        <v>19</v>
      </c>
      <c r="F427" s="219" t="s">
        <v>644</v>
      </c>
      <c r="G427" s="216"/>
      <c r="H427" s="218" t="s">
        <v>19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134</v>
      </c>
      <c r="AU427" s="225" t="s">
        <v>83</v>
      </c>
      <c r="AV427" s="11" t="s">
        <v>80</v>
      </c>
      <c r="AW427" s="11" t="s">
        <v>33</v>
      </c>
      <c r="AX427" s="11" t="s">
        <v>72</v>
      </c>
      <c r="AY427" s="225" t="s">
        <v>125</v>
      </c>
    </row>
    <row r="428" s="11" customFormat="1">
      <c r="B428" s="215"/>
      <c r="C428" s="216"/>
      <c r="D428" s="217" t="s">
        <v>134</v>
      </c>
      <c r="E428" s="218" t="s">
        <v>19</v>
      </c>
      <c r="F428" s="219" t="s">
        <v>645</v>
      </c>
      <c r="G428" s="216"/>
      <c r="H428" s="218" t="s">
        <v>19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134</v>
      </c>
      <c r="AU428" s="225" t="s">
        <v>83</v>
      </c>
      <c r="AV428" s="11" t="s">
        <v>80</v>
      </c>
      <c r="AW428" s="11" t="s">
        <v>33</v>
      </c>
      <c r="AX428" s="11" t="s">
        <v>72</v>
      </c>
      <c r="AY428" s="225" t="s">
        <v>125</v>
      </c>
    </row>
    <row r="429" s="12" customFormat="1">
      <c r="B429" s="226"/>
      <c r="C429" s="227"/>
      <c r="D429" s="217" t="s">
        <v>134</v>
      </c>
      <c r="E429" s="228" t="s">
        <v>19</v>
      </c>
      <c r="F429" s="229" t="s">
        <v>646</v>
      </c>
      <c r="G429" s="227"/>
      <c r="H429" s="230">
        <v>23203.732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134</v>
      </c>
      <c r="AU429" s="236" t="s">
        <v>83</v>
      </c>
      <c r="AV429" s="12" t="s">
        <v>83</v>
      </c>
      <c r="AW429" s="12" t="s">
        <v>33</v>
      </c>
      <c r="AX429" s="12" t="s">
        <v>72</v>
      </c>
      <c r="AY429" s="236" t="s">
        <v>125</v>
      </c>
    </row>
    <row r="430" s="11" customFormat="1">
      <c r="B430" s="215"/>
      <c r="C430" s="216"/>
      <c r="D430" s="217" t="s">
        <v>134</v>
      </c>
      <c r="E430" s="218" t="s">
        <v>19</v>
      </c>
      <c r="F430" s="219" t="s">
        <v>647</v>
      </c>
      <c r="G430" s="216"/>
      <c r="H430" s="218" t="s">
        <v>19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134</v>
      </c>
      <c r="AU430" s="225" t="s">
        <v>83</v>
      </c>
      <c r="AV430" s="11" t="s">
        <v>80</v>
      </c>
      <c r="AW430" s="11" t="s">
        <v>33</v>
      </c>
      <c r="AX430" s="11" t="s">
        <v>72</v>
      </c>
      <c r="AY430" s="225" t="s">
        <v>125</v>
      </c>
    </row>
    <row r="431" s="11" customFormat="1">
      <c r="B431" s="215"/>
      <c r="C431" s="216"/>
      <c r="D431" s="217" t="s">
        <v>134</v>
      </c>
      <c r="E431" s="218" t="s">
        <v>19</v>
      </c>
      <c r="F431" s="219" t="s">
        <v>648</v>
      </c>
      <c r="G431" s="216"/>
      <c r="H431" s="218" t="s">
        <v>19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134</v>
      </c>
      <c r="AU431" s="225" t="s">
        <v>83</v>
      </c>
      <c r="AV431" s="11" t="s">
        <v>80</v>
      </c>
      <c r="AW431" s="11" t="s">
        <v>33</v>
      </c>
      <c r="AX431" s="11" t="s">
        <v>72</v>
      </c>
      <c r="AY431" s="225" t="s">
        <v>125</v>
      </c>
    </row>
    <row r="432" s="12" customFormat="1">
      <c r="B432" s="226"/>
      <c r="C432" s="227"/>
      <c r="D432" s="217" t="s">
        <v>134</v>
      </c>
      <c r="E432" s="228" t="s">
        <v>19</v>
      </c>
      <c r="F432" s="229" t="s">
        <v>649</v>
      </c>
      <c r="G432" s="227"/>
      <c r="H432" s="230">
        <v>47078.004999999997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134</v>
      </c>
      <c r="AU432" s="236" t="s">
        <v>83</v>
      </c>
      <c r="AV432" s="12" t="s">
        <v>83</v>
      </c>
      <c r="AW432" s="12" t="s">
        <v>33</v>
      </c>
      <c r="AX432" s="12" t="s">
        <v>72</v>
      </c>
      <c r="AY432" s="236" t="s">
        <v>125</v>
      </c>
    </row>
    <row r="433" s="13" customFormat="1">
      <c r="B433" s="237"/>
      <c r="C433" s="238"/>
      <c r="D433" s="217" t="s">
        <v>134</v>
      </c>
      <c r="E433" s="239" t="s">
        <v>19</v>
      </c>
      <c r="F433" s="240" t="s">
        <v>147</v>
      </c>
      <c r="G433" s="238"/>
      <c r="H433" s="241">
        <v>70281.736999999994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AT433" s="247" t="s">
        <v>134</v>
      </c>
      <c r="AU433" s="247" t="s">
        <v>83</v>
      </c>
      <c r="AV433" s="13" t="s">
        <v>132</v>
      </c>
      <c r="AW433" s="13" t="s">
        <v>33</v>
      </c>
      <c r="AX433" s="13" t="s">
        <v>80</v>
      </c>
      <c r="AY433" s="247" t="s">
        <v>125</v>
      </c>
    </row>
    <row r="434" s="1" customFormat="1" ht="16.5" customHeight="1">
      <c r="B434" s="37"/>
      <c r="C434" s="203" t="s">
        <v>650</v>
      </c>
      <c r="D434" s="203" t="s">
        <v>127</v>
      </c>
      <c r="E434" s="204" t="s">
        <v>651</v>
      </c>
      <c r="F434" s="205" t="s">
        <v>652</v>
      </c>
      <c r="G434" s="206" t="s">
        <v>151</v>
      </c>
      <c r="H434" s="207">
        <v>9422.3179999999993</v>
      </c>
      <c r="I434" s="208"/>
      <c r="J434" s="209">
        <f>ROUND(I434*H434,2)</f>
        <v>0</v>
      </c>
      <c r="K434" s="205" t="s">
        <v>131</v>
      </c>
      <c r="L434" s="42"/>
      <c r="M434" s="210" t="s">
        <v>19</v>
      </c>
      <c r="N434" s="211" t="s">
        <v>43</v>
      </c>
      <c r="O434" s="78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AR434" s="16" t="s">
        <v>132</v>
      </c>
      <c r="AT434" s="16" t="s">
        <v>127</v>
      </c>
      <c r="AU434" s="16" t="s">
        <v>83</v>
      </c>
      <c r="AY434" s="16" t="s">
        <v>125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16" t="s">
        <v>80</v>
      </c>
      <c r="BK434" s="214">
        <f>ROUND(I434*H434,2)</f>
        <v>0</v>
      </c>
      <c r="BL434" s="16" t="s">
        <v>132</v>
      </c>
      <c r="BM434" s="16" t="s">
        <v>653</v>
      </c>
    </row>
    <row r="435" s="11" customFormat="1">
      <c r="B435" s="215"/>
      <c r="C435" s="216"/>
      <c r="D435" s="217" t="s">
        <v>134</v>
      </c>
      <c r="E435" s="218" t="s">
        <v>19</v>
      </c>
      <c r="F435" s="219" t="s">
        <v>654</v>
      </c>
      <c r="G435" s="216"/>
      <c r="H435" s="218" t="s">
        <v>19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134</v>
      </c>
      <c r="AU435" s="225" t="s">
        <v>83</v>
      </c>
      <c r="AV435" s="11" t="s">
        <v>80</v>
      </c>
      <c r="AW435" s="11" t="s">
        <v>33</v>
      </c>
      <c r="AX435" s="11" t="s">
        <v>72</v>
      </c>
      <c r="AY435" s="225" t="s">
        <v>125</v>
      </c>
    </row>
    <row r="436" s="12" customFormat="1">
      <c r="B436" s="226"/>
      <c r="C436" s="227"/>
      <c r="D436" s="217" t="s">
        <v>134</v>
      </c>
      <c r="E436" s="228" t="s">
        <v>19</v>
      </c>
      <c r="F436" s="229" t="s">
        <v>655</v>
      </c>
      <c r="G436" s="227"/>
      <c r="H436" s="230">
        <v>9422.3179999999993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134</v>
      </c>
      <c r="AU436" s="236" t="s">
        <v>83</v>
      </c>
      <c r="AV436" s="12" t="s">
        <v>83</v>
      </c>
      <c r="AW436" s="12" t="s">
        <v>33</v>
      </c>
      <c r="AX436" s="12" t="s">
        <v>80</v>
      </c>
      <c r="AY436" s="236" t="s">
        <v>125</v>
      </c>
    </row>
    <row r="437" s="1" customFormat="1" ht="16.5" customHeight="1">
      <c r="B437" s="37"/>
      <c r="C437" s="203" t="s">
        <v>656</v>
      </c>
      <c r="D437" s="203" t="s">
        <v>127</v>
      </c>
      <c r="E437" s="204" t="s">
        <v>657</v>
      </c>
      <c r="F437" s="205" t="s">
        <v>658</v>
      </c>
      <c r="G437" s="206" t="s">
        <v>151</v>
      </c>
      <c r="H437" s="207">
        <v>2328.0329999999999</v>
      </c>
      <c r="I437" s="208"/>
      <c r="J437" s="209">
        <f>ROUND(I437*H437,2)</f>
        <v>0</v>
      </c>
      <c r="K437" s="205" t="s">
        <v>19</v>
      </c>
      <c r="L437" s="42"/>
      <c r="M437" s="210" t="s">
        <v>19</v>
      </c>
      <c r="N437" s="211" t="s">
        <v>43</v>
      </c>
      <c r="O437" s="78"/>
      <c r="P437" s="212">
        <f>O437*H437</f>
        <v>0</v>
      </c>
      <c r="Q437" s="212">
        <v>0</v>
      </c>
      <c r="R437" s="212">
        <f>Q437*H437</f>
        <v>0</v>
      </c>
      <c r="S437" s="212">
        <v>0</v>
      </c>
      <c r="T437" s="213">
        <f>S437*H437</f>
        <v>0</v>
      </c>
      <c r="AR437" s="16" t="s">
        <v>132</v>
      </c>
      <c r="AT437" s="16" t="s">
        <v>127</v>
      </c>
      <c r="AU437" s="16" t="s">
        <v>83</v>
      </c>
      <c r="AY437" s="16" t="s">
        <v>125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6" t="s">
        <v>80</v>
      </c>
      <c r="BK437" s="214">
        <f>ROUND(I437*H437,2)</f>
        <v>0</v>
      </c>
      <c r="BL437" s="16" t="s">
        <v>132</v>
      </c>
      <c r="BM437" s="16" t="s">
        <v>659</v>
      </c>
    </row>
    <row r="438" s="11" customFormat="1">
      <c r="B438" s="215"/>
      <c r="C438" s="216"/>
      <c r="D438" s="217" t="s">
        <v>134</v>
      </c>
      <c r="E438" s="218" t="s">
        <v>19</v>
      </c>
      <c r="F438" s="219" t="s">
        <v>660</v>
      </c>
      <c r="G438" s="216"/>
      <c r="H438" s="218" t="s">
        <v>19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134</v>
      </c>
      <c r="AU438" s="225" t="s">
        <v>83</v>
      </c>
      <c r="AV438" s="11" t="s">
        <v>80</v>
      </c>
      <c r="AW438" s="11" t="s">
        <v>33</v>
      </c>
      <c r="AX438" s="11" t="s">
        <v>72</v>
      </c>
      <c r="AY438" s="225" t="s">
        <v>125</v>
      </c>
    </row>
    <row r="439" s="12" customFormat="1">
      <c r="B439" s="226"/>
      <c r="C439" s="227"/>
      <c r="D439" s="217" t="s">
        <v>134</v>
      </c>
      <c r="E439" s="228" t="s">
        <v>19</v>
      </c>
      <c r="F439" s="229" t="s">
        <v>661</v>
      </c>
      <c r="G439" s="227"/>
      <c r="H439" s="230">
        <v>2328.0329999999999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134</v>
      </c>
      <c r="AU439" s="236" t="s">
        <v>83</v>
      </c>
      <c r="AV439" s="12" t="s">
        <v>83</v>
      </c>
      <c r="AW439" s="12" t="s">
        <v>33</v>
      </c>
      <c r="AX439" s="12" t="s">
        <v>80</v>
      </c>
      <c r="AY439" s="236" t="s">
        <v>125</v>
      </c>
    </row>
    <row r="440" s="1" customFormat="1" ht="22.5" customHeight="1">
      <c r="B440" s="37"/>
      <c r="C440" s="203" t="s">
        <v>662</v>
      </c>
      <c r="D440" s="203" t="s">
        <v>127</v>
      </c>
      <c r="E440" s="204" t="s">
        <v>663</v>
      </c>
      <c r="F440" s="205" t="s">
        <v>664</v>
      </c>
      <c r="G440" s="206" t="s">
        <v>151</v>
      </c>
      <c r="H440" s="207">
        <v>1293.3520000000001</v>
      </c>
      <c r="I440" s="208"/>
      <c r="J440" s="209">
        <f>ROUND(I440*H440,2)</f>
        <v>0</v>
      </c>
      <c r="K440" s="205" t="s">
        <v>19</v>
      </c>
      <c r="L440" s="42"/>
      <c r="M440" s="210" t="s">
        <v>19</v>
      </c>
      <c r="N440" s="211" t="s">
        <v>43</v>
      </c>
      <c r="O440" s="78"/>
      <c r="P440" s="212">
        <f>O440*H440</f>
        <v>0</v>
      </c>
      <c r="Q440" s="212">
        <v>0</v>
      </c>
      <c r="R440" s="212">
        <f>Q440*H440</f>
        <v>0</v>
      </c>
      <c r="S440" s="212">
        <v>0</v>
      </c>
      <c r="T440" s="213">
        <f>S440*H440</f>
        <v>0</v>
      </c>
      <c r="AR440" s="16" t="s">
        <v>132</v>
      </c>
      <c r="AT440" s="16" t="s">
        <v>127</v>
      </c>
      <c r="AU440" s="16" t="s">
        <v>83</v>
      </c>
      <c r="AY440" s="16" t="s">
        <v>125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6" t="s">
        <v>80</v>
      </c>
      <c r="BK440" s="214">
        <f>ROUND(I440*H440,2)</f>
        <v>0</v>
      </c>
      <c r="BL440" s="16" t="s">
        <v>132</v>
      </c>
      <c r="BM440" s="16" t="s">
        <v>665</v>
      </c>
    </row>
    <row r="441" s="11" customFormat="1">
      <c r="B441" s="215"/>
      <c r="C441" s="216"/>
      <c r="D441" s="217" t="s">
        <v>134</v>
      </c>
      <c r="E441" s="218" t="s">
        <v>19</v>
      </c>
      <c r="F441" s="219" t="s">
        <v>666</v>
      </c>
      <c r="G441" s="216"/>
      <c r="H441" s="218" t="s">
        <v>19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134</v>
      </c>
      <c r="AU441" s="225" t="s">
        <v>83</v>
      </c>
      <c r="AV441" s="11" t="s">
        <v>80</v>
      </c>
      <c r="AW441" s="11" t="s">
        <v>33</v>
      </c>
      <c r="AX441" s="11" t="s">
        <v>72</v>
      </c>
      <c r="AY441" s="225" t="s">
        <v>125</v>
      </c>
    </row>
    <row r="442" s="12" customFormat="1">
      <c r="B442" s="226"/>
      <c r="C442" s="227"/>
      <c r="D442" s="217" t="s">
        <v>134</v>
      </c>
      <c r="E442" s="228" t="s">
        <v>19</v>
      </c>
      <c r="F442" s="229" t="s">
        <v>667</v>
      </c>
      <c r="G442" s="227"/>
      <c r="H442" s="230">
        <v>1293.3520000000001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134</v>
      </c>
      <c r="AU442" s="236" t="s">
        <v>83</v>
      </c>
      <c r="AV442" s="12" t="s">
        <v>83</v>
      </c>
      <c r="AW442" s="12" t="s">
        <v>33</v>
      </c>
      <c r="AX442" s="12" t="s">
        <v>80</v>
      </c>
      <c r="AY442" s="236" t="s">
        <v>125</v>
      </c>
    </row>
    <row r="443" s="10" customFormat="1" ht="22.8" customHeight="1">
      <c r="B443" s="187"/>
      <c r="C443" s="188"/>
      <c r="D443" s="189" t="s">
        <v>71</v>
      </c>
      <c r="E443" s="201" t="s">
        <v>668</v>
      </c>
      <c r="F443" s="201" t="s">
        <v>669</v>
      </c>
      <c r="G443" s="188"/>
      <c r="H443" s="188"/>
      <c r="I443" s="191"/>
      <c r="J443" s="202">
        <f>BK443</f>
        <v>0</v>
      </c>
      <c r="K443" s="188"/>
      <c r="L443" s="193"/>
      <c r="M443" s="194"/>
      <c r="N443" s="195"/>
      <c r="O443" s="195"/>
      <c r="P443" s="196">
        <f>P444</f>
        <v>0</v>
      </c>
      <c r="Q443" s="195"/>
      <c r="R443" s="196">
        <f>R444</f>
        <v>0</v>
      </c>
      <c r="S443" s="195"/>
      <c r="T443" s="197">
        <f>T444</f>
        <v>0</v>
      </c>
      <c r="AR443" s="198" t="s">
        <v>80</v>
      </c>
      <c r="AT443" s="199" t="s">
        <v>71</v>
      </c>
      <c r="AU443" s="199" t="s">
        <v>80</v>
      </c>
      <c r="AY443" s="198" t="s">
        <v>125</v>
      </c>
      <c r="BK443" s="200">
        <f>BK444</f>
        <v>0</v>
      </c>
    </row>
    <row r="444" s="1" customFormat="1" ht="22.5" customHeight="1">
      <c r="B444" s="37"/>
      <c r="C444" s="203" t="s">
        <v>670</v>
      </c>
      <c r="D444" s="203" t="s">
        <v>127</v>
      </c>
      <c r="E444" s="204" t="s">
        <v>671</v>
      </c>
      <c r="F444" s="205" t="s">
        <v>672</v>
      </c>
      <c r="G444" s="206" t="s">
        <v>151</v>
      </c>
      <c r="H444" s="207">
        <v>348.21100000000001</v>
      </c>
      <c r="I444" s="208"/>
      <c r="J444" s="209">
        <f>ROUND(I444*H444,2)</f>
        <v>0</v>
      </c>
      <c r="K444" s="205" t="s">
        <v>131</v>
      </c>
      <c r="L444" s="42"/>
      <c r="M444" s="210" t="s">
        <v>19</v>
      </c>
      <c r="N444" s="211" t="s">
        <v>43</v>
      </c>
      <c r="O444" s="78"/>
      <c r="P444" s="212">
        <f>O444*H444</f>
        <v>0</v>
      </c>
      <c r="Q444" s="212">
        <v>0</v>
      </c>
      <c r="R444" s="212">
        <f>Q444*H444</f>
        <v>0</v>
      </c>
      <c r="S444" s="212">
        <v>0</v>
      </c>
      <c r="T444" s="213">
        <f>S444*H444</f>
        <v>0</v>
      </c>
      <c r="AR444" s="16" t="s">
        <v>132</v>
      </c>
      <c r="AT444" s="16" t="s">
        <v>127</v>
      </c>
      <c r="AU444" s="16" t="s">
        <v>83</v>
      </c>
      <c r="AY444" s="16" t="s">
        <v>125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6" t="s">
        <v>80</v>
      </c>
      <c r="BK444" s="214">
        <f>ROUND(I444*H444,2)</f>
        <v>0</v>
      </c>
      <c r="BL444" s="16" t="s">
        <v>132</v>
      </c>
      <c r="BM444" s="16" t="s">
        <v>673</v>
      </c>
    </row>
    <row r="445" s="10" customFormat="1" ht="25.92" customHeight="1">
      <c r="B445" s="187"/>
      <c r="C445" s="188"/>
      <c r="D445" s="189" t="s">
        <v>71</v>
      </c>
      <c r="E445" s="190" t="s">
        <v>674</v>
      </c>
      <c r="F445" s="190" t="s">
        <v>675</v>
      </c>
      <c r="G445" s="188"/>
      <c r="H445" s="188"/>
      <c r="I445" s="191"/>
      <c r="J445" s="192">
        <f>BK445</f>
        <v>0</v>
      </c>
      <c r="K445" s="188"/>
      <c r="L445" s="193"/>
      <c r="M445" s="194"/>
      <c r="N445" s="195"/>
      <c r="O445" s="195"/>
      <c r="P445" s="196">
        <f>P446+P447+P503</f>
        <v>0</v>
      </c>
      <c r="Q445" s="195"/>
      <c r="R445" s="196">
        <f>R446+R447+R503</f>
        <v>31.856435999999999</v>
      </c>
      <c r="S445" s="195"/>
      <c r="T445" s="197">
        <f>T446+T447+T503</f>
        <v>0</v>
      </c>
      <c r="AR445" s="198" t="s">
        <v>80</v>
      </c>
      <c r="AT445" s="199" t="s">
        <v>71</v>
      </c>
      <c r="AU445" s="199" t="s">
        <v>72</v>
      </c>
      <c r="AY445" s="198" t="s">
        <v>125</v>
      </c>
      <c r="BK445" s="200">
        <f>BK446+BK447+BK503</f>
        <v>0</v>
      </c>
    </row>
    <row r="446" s="10" customFormat="1" ht="22.8" customHeight="1">
      <c r="B446" s="187"/>
      <c r="C446" s="188"/>
      <c r="D446" s="189" t="s">
        <v>71</v>
      </c>
      <c r="E446" s="201" t="s">
        <v>84</v>
      </c>
      <c r="F446" s="201" t="s">
        <v>676</v>
      </c>
      <c r="G446" s="188"/>
      <c r="H446" s="188"/>
      <c r="I446" s="191"/>
      <c r="J446" s="202">
        <f>BK446</f>
        <v>0</v>
      </c>
      <c r="K446" s="188"/>
      <c r="L446" s="193"/>
      <c r="M446" s="194"/>
      <c r="N446" s="195"/>
      <c r="O446" s="195"/>
      <c r="P446" s="196">
        <v>0</v>
      </c>
      <c r="Q446" s="195"/>
      <c r="R446" s="196">
        <v>0</v>
      </c>
      <c r="S446" s="195"/>
      <c r="T446" s="197">
        <v>0</v>
      </c>
      <c r="AR446" s="198" t="s">
        <v>80</v>
      </c>
      <c r="AT446" s="199" t="s">
        <v>71</v>
      </c>
      <c r="AU446" s="199" t="s">
        <v>80</v>
      </c>
      <c r="AY446" s="198" t="s">
        <v>125</v>
      </c>
      <c r="BK446" s="200">
        <v>0</v>
      </c>
    </row>
    <row r="447" s="10" customFormat="1" ht="22.8" customHeight="1">
      <c r="B447" s="187"/>
      <c r="C447" s="188"/>
      <c r="D447" s="189" t="s">
        <v>71</v>
      </c>
      <c r="E447" s="201" t="s">
        <v>123</v>
      </c>
      <c r="F447" s="201" t="s">
        <v>124</v>
      </c>
      <c r="G447" s="188"/>
      <c r="H447" s="188"/>
      <c r="I447" s="191"/>
      <c r="J447" s="202">
        <f>BK447</f>
        <v>0</v>
      </c>
      <c r="K447" s="188"/>
      <c r="L447" s="193"/>
      <c r="M447" s="194"/>
      <c r="N447" s="195"/>
      <c r="O447" s="195"/>
      <c r="P447" s="196">
        <f>SUM(P448:P502)</f>
        <v>0</v>
      </c>
      <c r="Q447" s="195"/>
      <c r="R447" s="196">
        <f>SUM(R448:R502)</f>
        <v>31.767548999999999</v>
      </c>
      <c r="S447" s="195"/>
      <c r="T447" s="197">
        <f>SUM(T448:T502)</f>
        <v>0</v>
      </c>
      <c r="AR447" s="198" t="s">
        <v>80</v>
      </c>
      <c r="AT447" s="199" t="s">
        <v>71</v>
      </c>
      <c r="AU447" s="199" t="s">
        <v>80</v>
      </c>
      <c r="AY447" s="198" t="s">
        <v>125</v>
      </c>
      <c r="BK447" s="200">
        <f>SUM(BK448:BK502)</f>
        <v>0</v>
      </c>
    </row>
    <row r="448" s="1" customFormat="1" ht="22.5" customHeight="1">
      <c r="B448" s="37"/>
      <c r="C448" s="203" t="s">
        <v>677</v>
      </c>
      <c r="D448" s="203" t="s">
        <v>127</v>
      </c>
      <c r="E448" s="204" t="s">
        <v>678</v>
      </c>
      <c r="F448" s="205" t="s">
        <v>679</v>
      </c>
      <c r="G448" s="206" t="s">
        <v>130</v>
      </c>
      <c r="H448" s="207">
        <v>33</v>
      </c>
      <c r="I448" s="208"/>
      <c r="J448" s="209">
        <f>ROUND(I448*H448,2)</f>
        <v>0</v>
      </c>
      <c r="K448" s="205" t="s">
        <v>131</v>
      </c>
      <c r="L448" s="42"/>
      <c r="M448" s="210" t="s">
        <v>19</v>
      </c>
      <c r="N448" s="211" t="s">
        <v>43</v>
      </c>
      <c r="O448" s="78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16" t="s">
        <v>132</v>
      </c>
      <c r="AT448" s="16" t="s">
        <v>127</v>
      </c>
      <c r="AU448" s="16" t="s">
        <v>83</v>
      </c>
      <c r="AY448" s="16" t="s">
        <v>125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16" t="s">
        <v>80</v>
      </c>
      <c r="BK448" s="214">
        <f>ROUND(I448*H448,2)</f>
        <v>0</v>
      </c>
      <c r="BL448" s="16" t="s">
        <v>132</v>
      </c>
      <c r="BM448" s="16" t="s">
        <v>680</v>
      </c>
    </row>
    <row r="449" s="11" customFormat="1">
      <c r="B449" s="215"/>
      <c r="C449" s="216"/>
      <c r="D449" s="217" t="s">
        <v>134</v>
      </c>
      <c r="E449" s="218" t="s">
        <v>19</v>
      </c>
      <c r="F449" s="219" t="s">
        <v>681</v>
      </c>
      <c r="G449" s="216"/>
      <c r="H449" s="218" t="s">
        <v>19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134</v>
      </c>
      <c r="AU449" s="225" t="s">
        <v>83</v>
      </c>
      <c r="AV449" s="11" t="s">
        <v>80</v>
      </c>
      <c r="AW449" s="11" t="s">
        <v>33</v>
      </c>
      <c r="AX449" s="11" t="s">
        <v>72</v>
      </c>
      <c r="AY449" s="225" t="s">
        <v>125</v>
      </c>
    </row>
    <row r="450" s="11" customFormat="1">
      <c r="B450" s="215"/>
      <c r="C450" s="216"/>
      <c r="D450" s="217" t="s">
        <v>134</v>
      </c>
      <c r="E450" s="218" t="s">
        <v>19</v>
      </c>
      <c r="F450" s="219" t="s">
        <v>682</v>
      </c>
      <c r="G450" s="216"/>
      <c r="H450" s="218" t="s">
        <v>19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134</v>
      </c>
      <c r="AU450" s="225" t="s">
        <v>83</v>
      </c>
      <c r="AV450" s="11" t="s">
        <v>80</v>
      </c>
      <c r="AW450" s="11" t="s">
        <v>33</v>
      </c>
      <c r="AX450" s="11" t="s">
        <v>72</v>
      </c>
      <c r="AY450" s="225" t="s">
        <v>125</v>
      </c>
    </row>
    <row r="451" s="12" customFormat="1">
      <c r="B451" s="226"/>
      <c r="C451" s="227"/>
      <c r="D451" s="217" t="s">
        <v>134</v>
      </c>
      <c r="E451" s="228" t="s">
        <v>19</v>
      </c>
      <c r="F451" s="229" t="s">
        <v>683</v>
      </c>
      <c r="G451" s="227"/>
      <c r="H451" s="230">
        <v>12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134</v>
      </c>
      <c r="AU451" s="236" t="s">
        <v>83</v>
      </c>
      <c r="AV451" s="12" t="s">
        <v>83</v>
      </c>
      <c r="AW451" s="12" t="s">
        <v>33</v>
      </c>
      <c r="AX451" s="12" t="s">
        <v>72</v>
      </c>
      <c r="AY451" s="236" t="s">
        <v>125</v>
      </c>
    </row>
    <row r="452" s="12" customFormat="1">
      <c r="B452" s="226"/>
      <c r="C452" s="227"/>
      <c r="D452" s="217" t="s">
        <v>134</v>
      </c>
      <c r="E452" s="228" t="s">
        <v>19</v>
      </c>
      <c r="F452" s="229" t="s">
        <v>684</v>
      </c>
      <c r="G452" s="227"/>
      <c r="H452" s="230">
        <v>19.949999999999999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134</v>
      </c>
      <c r="AU452" s="236" t="s">
        <v>83</v>
      </c>
      <c r="AV452" s="12" t="s">
        <v>83</v>
      </c>
      <c r="AW452" s="12" t="s">
        <v>33</v>
      </c>
      <c r="AX452" s="12" t="s">
        <v>72</v>
      </c>
      <c r="AY452" s="236" t="s">
        <v>125</v>
      </c>
    </row>
    <row r="453" s="12" customFormat="1">
      <c r="B453" s="226"/>
      <c r="C453" s="227"/>
      <c r="D453" s="217" t="s">
        <v>134</v>
      </c>
      <c r="E453" s="228" t="s">
        <v>19</v>
      </c>
      <c r="F453" s="229" t="s">
        <v>685</v>
      </c>
      <c r="G453" s="227"/>
      <c r="H453" s="230">
        <v>0.56000000000000005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AT453" s="236" t="s">
        <v>134</v>
      </c>
      <c r="AU453" s="236" t="s">
        <v>83</v>
      </c>
      <c r="AV453" s="12" t="s">
        <v>83</v>
      </c>
      <c r="AW453" s="12" t="s">
        <v>33</v>
      </c>
      <c r="AX453" s="12" t="s">
        <v>72</v>
      </c>
      <c r="AY453" s="236" t="s">
        <v>125</v>
      </c>
    </row>
    <row r="454" s="12" customFormat="1">
      <c r="B454" s="226"/>
      <c r="C454" s="227"/>
      <c r="D454" s="217" t="s">
        <v>134</v>
      </c>
      <c r="E454" s="228" t="s">
        <v>19</v>
      </c>
      <c r="F454" s="229" t="s">
        <v>686</v>
      </c>
      <c r="G454" s="227"/>
      <c r="H454" s="230">
        <v>0.48999999999999999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134</v>
      </c>
      <c r="AU454" s="236" t="s">
        <v>83</v>
      </c>
      <c r="AV454" s="12" t="s">
        <v>83</v>
      </c>
      <c r="AW454" s="12" t="s">
        <v>33</v>
      </c>
      <c r="AX454" s="12" t="s">
        <v>72</v>
      </c>
      <c r="AY454" s="236" t="s">
        <v>125</v>
      </c>
    </row>
    <row r="455" s="13" customFormat="1">
      <c r="B455" s="237"/>
      <c r="C455" s="238"/>
      <c r="D455" s="217" t="s">
        <v>134</v>
      </c>
      <c r="E455" s="239" t="s">
        <v>19</v>
      </c>
      <c r="F455" s="240" t="s">
        <v>147</v>
      </c>
      <c r="G455" s="238"/>
      <c r="H455" s="241">
        <v>33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AT455" s="247" t="s">
        <v>134</v>
      </c>
      <c r="AU455" s="247" t="s">
        <v>83</v>
      </c>
      <c r="AV455" s="13" t="s">
        <v>132</v>
      </c>
      <c r="AW455" s="13" t="s">
        <v>33</v>
      </c>
      <c r="AX455" s="13" t="s">
        <v>80</v>
      </c>
      <c r="AY455" s="247" t="s">
        <v>125</v>
      </c>
    </row>
    <row r="456" s="1" customFormat="1" ht="22.5" customHeight="1">
      <c r="B456" s="37"/>
      <c r="C456" s="203" t="s">
        <v>687</v>
      </c>
      <c r="D456" s="203" t="s">
        <v>127</v>
      </c>
      <c r="E456" s="204" t="s">
        <v>688</v>
      </c>
      <c r="F456" s="205" t="s">
        <v>689</v>
      </c>
      <c r="G456" s="206" t="s">
        <v>130</v>
      </c>
      <c r="H456" s="207">
        <v>43</v>
      </c>
      <c r="I456" s="208"/>
      <c r="J456" s="209">
        <f>ROUND(I456*H456,2)</f>
        <v>0</v>
      </c>
      <c r="K456" s="205" t="s">
        <v>131</v>
      </c>
      <c r="L456" s="42"/>
      <c r="M456" s="210" t="s">
        <v>19</v>
      </c>
      <c r="N456" s="211" t="s">
        <v>43</v>
      </c>
      <c r="O456" s="78"/>
      <c r="P456" s="212">
        <f>O456*H456</f>
        <v>0</v>
      </c>
      <c r="Q456" s="212">
        <v>0</v>
      </c>
      <c r="R456" s="212">
        <f>Q456*H456</f>
        <v>0</v>
      </c>
      <c r="S456" s="212">
        <v>0</v>
      </c>
      <c r="T456" s="213">
        <f>S456*H456</f>
        <v>0</v>
      </c>
      <c r="AR456" s="16" t="s">
        <v>132</v>
      </c>
      <c r="AT456" s="16" t="s">
        <v>127</v>
      </c>
      <c r="AU456" s="16" t="s">
        <v>83</v>
      </c>
      <c r="AY456" s="16" t="s">
        <v>125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16" t="s">
        <v>80</v>
      </c>
      <c r="BK456" s="214">
        <f>ROUND(I456*H456,2)</f>
        <v>0</v>
      </c>
      <c r="BL456" s="16" t="s">
        <v>132</v>
      </c>
      <c r="BM456" s="16" t="s">
        <v>690</v>
      </c>
    </row>
    <row r="457" s="11" customFormat="1">
      <c r="B457" s="215"/>
      <c r="C457" s="216"/>
      <c r="D457" s="217" t="s">
        <v>134</v>
      </c>
      <c r="E457" s="218" t="s">
        <v>19</v>
      </c>
      <c r="F457" s="219" t="s">
        <v>681</v>
      </c>
      <c r="G457" s="216"/>
      <c r="H457" s="218" t="s">
        <v>19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134</v>
      </c>
      <c r="AU457" s="225" t="s">
        <v>83</v>
      </c>
      <c r="AV457" s="11" t="s">
        <v>80</v>
      </c>
      <c r="AW457" s="11" t="s">
        <v>33</v>
      </c>
      <c r="AX457" s="11" t="s">
        <v>72</v>
      </c>
      <c r="AY457" s="225" t="s">
        <v>125</v>
      </c>
    </row>
    <row r="458" s="11" customFormat="1">
      <c r="B458" s="215"/>
      <c r="C458" s="216"/>
      <c r="D458" s="217" t="s">
        <v>134</v>
      </c>
      <c r="E458" s="218" t="s">
        <v>19</v>
      </c>
      <c r="F458" s="219" t="s">
        <v>691</v>
      </c>
      <c r="G458" s="216"/>
      <c r="H458" s="218" t="s">
        <v>19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134</v>
      </c>
      <c r="AU458" s="225" t="s">
        <v>83</v>
      </c>
      <c r="AV458" s="11" t="s">
        <v>80</v>
      </c>
      <c r="AW458" s="11" t="s">
        <v>33</v>
      </c>
      <c r="AX458" s="11" t="s">
        <v>72</v>
      </c>
      <c r="AY458" s="225" t="s">
        <v>125</v>
      </c>
    </row>
    <row r="459" s="12" customFormat="1">
      <c r="B459" s="226"/>
      <c r="C459" s="227"/>
      <c r="D459" s="217" t="s">
        <v>134</v>
      </c>
      <c r="E459" s="228" t="s">
        <v>19</v>
      </c>
      <c r="F459" s="229" t="s">
        <v>692</v>
      </c>
      <c r="G459" s="227"/>
      <c r="H459" s="230">
        <v>33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134</v>
      </c>
      <c r="AU459" s="236" t="s">
        <v>83</v>
      </c>
      <c r="AV459" s="12" t="s">
        <v>83</v>
      </c>
      <c r="AW459" s="12" t="s">
        <v>33</v>
      </c>
      <c r="AX459" s="12" t="s">
        <v>72</v>
      </c>
      <c r="AY459" s="236" t="s">
        <v>125</v>
      </c>
    </row>
    <row r="460" s="14" customFormat="1">
      <c r="B460" s="258"/>
      <c r="C460" s="259"/>
      <c r="D460" s="217" t="s">
        <v>134</v>
      </c>
      <c r="E460" s="260" t="s">
        <v>19</v>
      </c>
      <c r="F460" s="261" t="s">
        <v>293</v>
      </c>
      <c r="G460" s="259"/>
      <c r="H460" s="262">
        <v>33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AT460" s="268" t="s">
        <v>134</v>
      </c>
      <c r="AU460" s="268" t="s">
        <v>83</v>
      </c>
      <c r="AV460" s="14" t="s">
        <v>156</v>
      </c>
      <c r="AW460" s="14" t="s">
        <v>33</v>
      </c>
      <c r="AX460" s="14" t="s">
        <v>72</v>
      </c>
      <c r="AY460" s="268" t="s">
        <v>125</v>
      </c>
    </row>
    <row r="461" s="11" customFormat="1">
      <c r="B461" s="215"/>
      <c r="C461" s="216"/>
      <c r="D461" s="217" t="s">
        <v>134</v>
      </c>
      <c r="E461" s="218" t="s">
        <v>19</v>
      </c>
      <c r="F461" s="219" t="s">
        <v>693</v>
      </c>
      <c r="G461" s="216"/>
      <c r="H461" s="218" t="s">
        <v>19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134</v>
      </c>
      <c r="AU461" s="225" t="s">
        <v>83</v>
      </c>
      <c r="AV461" s="11" t="s">
        <v>80</v>
      </c>
      <c r="AW461" s="11" t="s">
        <v>33</v>
      </c>
      <c r="AX461" s="11" t="s">
        <v>72</v>
      </c>
      <c r="AY461" s="225" t="s">
        <v>125</v>
      </c>
    </row>
    <row r="462" s="12" customFormat="1">
      <c r="B462" s="226"/>
      <c r="C462" s="227"/>
      <c r="D462" s="217" t="s">
        <v>134</v>
      </c>
      <c r="E462" s="228" t="s">
        <v>19</v>
      </c>
      <c r="F462" s="229" t="s">
        <v>694</v>
      </c>
      <c r="G462" s="227"/>
      <c r="H462" s="230">
        <v>10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134</v>
      </c>
      <c r="AU462" s="236" t="s">
        <v>83</v>
      </c>
      <c r="AV462" s="12" t="s">
        <v>83</v>
      </c>
      <c r="AW462" s="12" t="s">
        <v>33</v>
      </c>
      <c r="AX462" s="12" t="s">
        <v>72</v>
      </c>
      <c r="AY462" s="236" t="s">
        <v>125</v>
      </c>
    </row>
    <row r="463" s="14" customFormat="1">
      <c r="B463" s="258"/>
      <c r="C463" s="259"/>
      <c r="D463" s="217" t="s">
        <v>134</v>
      </c>
      <c r="E463" s="260" t="s">
        <v>19</v>
      </c>
      <c r="F463" s="261" t="s">
        <v>695</v>
      </c>
      <c r="G463" s="259"/>
      <c r="H463" s="262">
        <v>10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AT463" s="268" t="s">
        <v>134</v>
      </c>
      <c r="AU463" s="268" t="s">
        <v>83</v>
      </c>
      <c r="AV463" s="14" t="s">
        <v>156</v>
      </c>
      <c r="AW463" s="14" t="s">
        <v>33</v>
      </c>
      <c r="AX463" s="14" t="s">
        <v>72</v>
      </c>
      <c r="AY463" s="268" t="s">
        <v>125</v>
      </c>
    </row>
    <row r="464" s="13" customFormat="1">
      <c r="B464" s="237"/>
      <c r="C464" s="238"/>
      <c r="D464" s="217" t="s">
        <v>134</v>
      </c>
      <c r="E464" s="239" t="s">
        <v>19</v>
      </c>
      <c r="F464" s="240" t="s">
        <v>147</v>
      </c>
      <c r="G464" s="238"/>
      <c r="H464" s="241">
        <v>43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AT464" s="247" t="s">
        <v>134</v>
      </c>
      <c r="AU464" s="247" t="s">
        <v>83</v>
      </c>
      <c r="AV464" s="13" t="s">
        <v>132</v>
      </c>
      <c r="AW464" s="13" t="s">
        <v>33</v>
      </c>
      <c r="AX464" s="13" t="s">
        <v>80</v>
      </c>
      <c r="AY464" s="247" t="s">
        <v>125</v>
      </c>
    </row>
    <row r="465" s="1" customFormat="1" ht="22.5" customHeight="1">
      <c r="B465" s="37"/>
      <c r="C465" s="203" t="s">
        <v>696</v>
      </c>
      <c r="D465" s="203" t="s">
        <v>127</v>
      </c>
      <c r="E465" s="204" t="s">
        <v>697</v>
      </c>
      <c r="F465" s="205" t="s">
        <v>698</v>
      </c>
      <c r="G465" s="206" t="s">
        <v>130</v>
      </c>
      <c r="H465" s="207">
        <v>5</v>
      </c>
      <c r="I465" s="208"/>
      <c r="J465" s="209">
        <f>ROUND(I465*H465,2)</f>
        <v>0</v>
      </c>
      <c r="K465" s="205" t="s">
        <v>131</v>
      </c>
      <c r="L465" s="42"/>
      <c r="M465" s="210" t="s">
        <v>19</v>
      </c>
      <c r="N465" s="211" t="s">
        <v>43</v>
      </c>
      <c r="O465" s="78"/>
      <c r="P465" s="212">
        <f>O465*H465</f>
        <v>0</v>
      </c>
      <c r="Q465" s="212">
        <v>0</v>
      </c>
      <c r="R465" s="212">
        <f>Q465*H465</f>
        <v>0</v>
      </c>
      <c r="S465" s="212">
        <v>0</v>
      </c>
      <c r="T465" s="213">
        <f>S465*H465</f>
        <v>0</v>
      </c>
      <c r="AR465" s="16" t="s">
        <v>132</v>
      </c>
      <c r="AT465" s="16" t="s">
        <v>127</v>
      </c>
      <c r="AU465" s="16" t="s">
        <v>83</v>
      </c>
      <c r="AY465" s="16" t="s">
        <v>125</v>
      </c>
      <c r="BE465" s="214">
        <f>IF(N465="základní",J465,0)</f>
        <v>0</v>
      </c>
      <c r="BF465" s="214">
        <f>IF(N465="snížená",J465,0)</f>
        <v>0</v>
      </c>
      <c r="BG465" s="214">
        <f>IF(N465="zákl. přenesená",J465,0)</f>
        <v>0</v>
      </c>
      <c r="BH465" s="214">
        <f>IF(N465="sníž. přenesená",J465,0)</f>
        <v>0</v>
      </c>
      <c r="BI465" s="214">
        <f>IF(N465="nulová",J465,0)</f>
        <v>0</v>
      </c>
      <c r="BJ465" s="16" t="s">
        <v>80</v>
      </c>
      <c r="BK465" s="214">
        <f>ROUND(I465*H465,2)</f>
        <v>0</v>
      </c>
      <c r="BL465" s="16" t="s">
        <v>132</v>
      </c>
      <c r="BM465" s="16" t="s">
        <v>699</v>
      </c>
    </row>
    <row r="466" s="11" customFormat="1">
      <c r="B466" s="215"/>
      <c r="C466" s="216"/>
      <c r="D466" s="217" t="s">
        <v>134</v>
      </c>
      <c r="E466" s="218" t="s">
        <v>19</v>
      </c>
      <c r="F466" s="219" t="s">
        <v>681</v>
      </c>
      <c r="G466" s="216"/>
      <c r="H466" s="218" t="s">
        <v>19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134</v>
      </c>
      <c r="AU466" s="225" t="s">
        <v>83</v>
      </c>
      <c r="AV466" s="11" t="s">
        <v>80</v>
      </c>
      <c r="AW466" s="11" t="s">
        <v>33</v>
      </c>
      <c r="AX466" s="11" t="s">
        <v>72</v>
      </c>
      <c r="AY466" s="225" t="s">
        <v>125</v>
      </c>
    </row>
    <row r="467" s="11" customFormat="1">
      <c r="B467" s="215"/>
      <c r="C467" s="216"/>
      <c r="D467" s="217" t="s">
        <v>134</v>
      </c>
      <c r="E467" s="218" t="s">
        <v>19</v>
      </c>
      <c r="F467" s="219" t="s">
        <v>700</v>
      </c>
      <c r="G467" s="216"/>
      <c r="H467" s="218" t="s">
        <v>19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134</v>
      </c>
      <c r="AU467" s="225" t="s">
        <v>83</v>
      </c>
      <c r="AV467" s="11" t="s">
        <v>80</v>
      </c>
      <c r="AW467" s="11" t="s">
        <v>33</v>
      </c>
      <c r="AX467" s="11" t="s">
        <v>72</v>
      </c>
      <c r="AY467" s="225" t="s">
        <v>125</v>
      </c>
    </row>
    <row r="468" s="12" customFormat="1">
      <c r="B468" s="226"/>
      <c r="C468" s="227"/>
      <c r="D468" s="217" t="s">
        <v>134</v>
      </c>
      <c r="E468" s="228" t="s">
        <v>19</v>
      </c>
      <c r="F468" s="229" t="s">
        <v>701</v>
      </c>
      <c r="G468" s="227"/>
      <c r="H468" s="230">
        <v>5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AT468" s="236" t="s">
        <v>134</v>
      </c>
      <c r="AU468" s="236" t="s">
        <v>83</v>
      </c>
      <c r="AV468" s="12" t="s">
        <v>83</v>
      </c>
      <c r="AW468" s="12" t="s">
        <v>33</v>
      </c>
      <c r="AX468" s="12" t="s">
        <v>80</v>
      </c>
      <c r="AY468" s="236" t="s">
        <v>125</v>
      </c>
    </row>
    <row r="469" s="1" customFormat="1" ht="16.5" customHeight="1">
      <c r="B469" s="37"/>
      <c r="C469" s="248" t="s">
        <v>702</v>
      </c>
      <c r="D469" s="248" t="s">
        <v>148</v>
      </c>
      <c r="E469" s="249" t="s">
        <v>703</v>
      </c>
      <c r="F469" s="250" t="s">
        <v>704</v>
      </c>
      <c r="G469" s="251" t="s">
        <v>151</v>
      </c>
      <c r="H469" s="252">
        <v>30</v>
      </c>
      <c r="I469" s="253"/>
      <c r="J469" s="254">
        <f>ROUND(I469*H469,2)</f>
        <v>0</v>
      </c>
      <c r="K469" s="250" t="s">
        <v>131</v>
      </c>
      <c r="L469" s="255"/>
      <c r="M469" s="256" t="s">
        <v>19</v>
      </c>
      <c r="N469" s="257" t="s">
        <v>43</v>
      </c>
      <c r="O469" s="78"/>
      <c r="P469" s="212">
        <f>O469*H469</f>
        <v>0</v>
      </c>
      <c r="Q469" s="212">
        <v>1</v>
      </c>
      <c r="R469" s="212">
        <f>Q469*H469</f>
        <v>30</v>
      </c>
      <c r="S469" s="212">
        <v>0</v>
      </c>
      <c r="T469" s="213">
        <f>S469*H469</f>
        <v>0</v>
      </c>
      <c r="AR469" s="16" t="s">
        <v>152</v>
      </c>
      <c r="AT469" s="16" t="s">
        <v>148</v>
      </c>
      <c r="AU469" s="16" t="s">
        <v>83</v>
      </c>
      <c r="AY469" s="16" t="s">
        <v>125</v>
      </c>
      <c r="BE469" s="214">
        <f>IF(N469="základní",J469,0)</f>
        <v>0</v>
      </c>
      <c r="BF469" s="214">
        <f>IF(N469="snížená",J469,0)</f>
        <v>0</v>
      </c>
      <c r="BG469" s="214">
        <f>IF(N469="zákl. přenesená",J469,0)</f>
        <v>0</v>
      </c>
      <c r="BH469" s="214">
        <f>IF(N469="sníž. přenesená",J469,0)</f>
        <v>0</v>
      </c>
      <c r="BI469" s="214">
        <f>IF(N469="nulová",J469,0)</f>
        <v>0</v>
      </c>
      <c r="BJ469" s="16" t="s">
        <v>80</v>
      </c>
      <c r="BK469" s="214">
        <f>ROUND(I469*H469,2)</f>
        <v>0</v>
      </c>
      <c r="BL469" s="16" t="s">
        <v>132</v>
      </c>
      <c r="BM469" s="16" t="s">
        <v>705</v>
      </c>
    </row>
    <row r="470" s="11" customFormat="1">
      <c r="B470" s="215"/>
      <c r="C470" s="216"/>
      <c r="D470" s="217" t="s">
        <v>134</v>
      </c>
      <c r="E470" s="218" t="s">
        <v>19</v>
      </c>
      <c r="F470" s="219" t="s">
        <v>706</v>
      </c>
      <c r="G470" s="216"/>
      <c r="H470" s="218" t="s">
        <v>19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134</v>
      </c>
      <c r="AU470" s="225" t="s">
        <v>83</v>
      </c>
      <c r="AV470" s="11" t="s">
        <v>80</v>
      </c>
      <c r="AW470" s="11" t="s">
        <v>33</v>
      </c>
      <c r="AX470" s="11" t="s">
        <v>72</v>
      </c>
      <c r="AY470" s="225" t="s">
        <v>125</v>
      </c>
    </row>
    <row r="471" s="11" customFormat="1">
      <c r="B471" s="215"/>
      <c r="C471" s="216"/>
      <c r="D471" s="217" t="s">
        <v>134</v>
      </c>
      <c r="E471" s="218" t="s">
        <v>19</v>
      </c>
      <c r="F471" s="219" t="s">
        <v>707</v>
      </c>
      <c r="G471" s="216"/>
      <c r="H471" s="218" t="s">
        <v>19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134</v>
      </c>
      <c r="AU471" s="225" t="s">
        <v>83</v>
      </c>
      <c r="AV471" s="11" t="s">
        <v>80</v>
      </c>
      <c r="AW471" s="11" t="s">
        <v>33</v>
      </c>
      <c r="AX471" s="11" t="s">
        <v>72</v>
      </c>
      <c r="AY471" s="225" t="s">
        <v>125</v>
      </c>
    </row>
    <row r="472" s="12" customFormat="1">
      <c r="B472" s="226"/>
      <c r="C472" s="227"/>
      <c r="D472" s="217" t="s">
        <v>134</v>
      </c>
      <c r="E472" s="228" t="s">
        <v>19</v>
      </c>
      <c r="F472" s="229" t="s">
        <v>708</v>
      </c>
      <c r="G472" s="227"/>
      <c r="H472" s="230">
        <v>20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134</v>
      </c>
      <c r="AU472" s="236" t="s">
        <v>83</v>
      </c>
      <c r="AV472" s="12" t="s">
        <v>83</v>
      </c>
      <c r="AW472" s="12" t="s">
        <v>33</v>
      </c>
      <c r="AX472" s="12" t="s">
        <v>72</v>
      </c>
      <c r="AY472" s="236" t="s">
        <v>125</v>
      </c>
    </row>
    <row r="473" s="11" customFormat="1">
      <c r="B473" s="215"/>
      <c r="C473" s="216"/>
      <c r="D473" s="217" t="s">
        <v>134</v>
      </c>
      <c r="E473" s="218" t="s">
        <v>19</v>
      </c>
      <c r="F473" s="219" t="s">
        <v>709</v>
      </c>
      <c r="G473" s="216"/>
      <c r="H473" s="218" t="s">
        <v>19</v>
      </c>
      <c r="I473" s="220"/>
      <c r="J473" s="216"/>
      <c r="K473" s="216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134</v>
      </c>
      <c r="AU473" s="225" t="s">
        <v>83</v>
      </c>
      <c r="AV473" s="11" t="s">
        <v>80</v>
      </c>
      <c r="AW473" s="11" t="s">
        <v>33</v>
      </c>
      <c r="AX473" s="11" t="s">
        <v>72</v>
      </c>
      <c r="AY473" s="225" t="s">
        <v>125</v>
      </c>
    </row>
    <row r="474" s="12" customFormat="1">
      <c r="B474" s="226"/>
      <c r="C474" s="227"/>
      <c r="D474" s="217" t="s">
        <v>134</v>
      </c>
      <c r="E474" s="228" t="s">
        <v>19</v>
      </c>
      <c r="F474" s="229" t="s">
        <v>710</v>
      </c>
      <c r="G474" s="227"/>
      <c r="H474" s="230">
        <v>10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134</v>
      </c>
      <c r="AU474" s="236" t="s">
        <v>83</v>
      </c>
      <c r="AV474" s="12" t="s">
        <v>83</v>
      </c>
      <c r="AW474" s="12" t="s">
        <v>33</v>
      </c>
      <c r="AX474" s="12" t="s">
        <v>72</v>
      </c>
      <c r="AY474" s="236" t="s">
        <v>125</v>
      </c>
    </row>
    <row r="475" s="13" customFormat="1">
      <c r="B475" s="237"/>
      <c r="C475" s="238"/>
      <c r="D475" s="217" t="s">
        <v>134</v>
      </c>
      <c r="E475" s="239" t="s">
        <v>19</v>
      </c>
      <c r="F475" s="240" t="s">
        <v>147</v>
      </c>
      <c r="G475" s="238"/>
      <c r="H475" s="241">
        <v>30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134</v>
      </c>
      <c r="AU475" s="247" t="s">
        <v>83</v>
      </c>
      <c r="AV475" s="13" t="s">
        <v>132</v>
      </c>
      <c r="AW475" s="13" t="s">
        <v>33</v>
      </c>
      <c r="AX475" s="13" t="s">
        <v>80</v>
      </c>
      <c r="AY475" s="247" t="s">
        <v>125</v>
      </c>
    </row>
    <row r="476" s="1" customFormat="1" ht="16.5" customHeight="1">
      <c r="B476" s="37"/>
      <c r="C476" s="203" t="s">
        <v>711</v>
      </c>
      <c r="D476" s="203" t="s">
        <v>127</v>
      </c>
      <c r="E476" s="204" t="s">
        <v>712</v>
      </c>
      <c r="F476" s="205" t="s">
        <v>713</v>
      </c>
      <c r="G476" s="206" t="s">
        <v>130</v>
      </c>
      <c r="H476" s="207">
        <v>0.81000000000000005</v>
      </c>
      <c r="I476" s="208"/>
      <c r="J476" s="209">
        <f>ROUND(I476*H476,2)</f>
        <v>0</v>
      </c>
      <c r="K476" s="205" t="s">
        <v>131</v>
      </c>
      <c r="L476" s="42"/>
      <c r="M476" s="210" t="s">
        <v>19</v>
      </c>
      <c r="N476" s="211" t="s">
        <v>43</v>
      </c>
      <c r="O476" s="78"/>
      <c r="P476" s="212">
        <f>O476*H476</f>
        <v>0</v>
      </c>
      <c r="Q476" s="212">
        <v>1.8775</v>
      </c>
      <c r="R476" s="212">
        <f>Q476*H476</f>
        <v>1.520775</v>
      </c>
      <c r="S476" s="212">
        <v>0</v>
      </c>
      <c r="T476" s="213">
        <f>S476*H476</f>
        <v>0</v>
      </c>
      <c r="AR476" s="16" t="s">
        <v>132</v>
      </c>
      <c r="AT476" s="16" t="s">
        <v>127</v>
      </c>
      <c r="AU476" s="16" t="s">
        <v>83</v>
      </c>
      <c r="AY476" s="16" t="s">
        <v>125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16" t="s">
        <v>80</v>
      </c>
      <c r="BK476" s="214">
        <f>ROUND(I476*H476,2)</f>
        <v>0</v>
      </c>
      <c r="BL476" s="16" t="s">
        <v>132</v>
      </c>
      <c r="BM476" s="16" t="s">
        <v>714</v>
      </c>
    </row>
    <row r="477" s="11" customFormat="1">
      <c r="B477" s="215"/>
      <c r="C477" s="216"/>
      <c r="D477" s="217" t="s">
        <v>134</v>
      </c>
      <c r="E477" s="218" t="s">
        <v>19</v>
      </c>
      <c r="F477" s="219" t="s">
        <v>681</v>
      </c>
      <c r="G477" s="216"/>
      <c r="H477" s="218" t="s">
        <v>19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134</v>
      </c>
      <c r="AU477" s="225" t="s">
        <v>83</v>
      </c>
      <c r="AV477" s="11" t="s">
        <v>80</v>
      </c>
      <c r="AW477" s="11" t="s">
        <v>33</v>
      </c>
      <c r="AX477" s="11" t="s">
        <v>72</v>
      </c>
      <c r="AY477" s="225" t="s">
        <v>125</v>
      </c>
    </row>
    <row r="478" s="11" customFormat="1">
      <c r="B478" s="215"/>
      <c r="C478" s="216"/>
      <c r="D478" s="217" t="s">
        <v>134</v>
      </c>
      <c r="E478" s="218" t="s">
        <v>19</v>
      </c>
      <c r="F478" s="219" t="s">
        <v>715</v>
      </c>
      <c r="G478" s="216"/>
      <c r="H478" s="218" t="s">
        <v>19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134</v>
      </c>
      <c r="AU478" s="225" t="s">
        <v>83</v>
      </c>
      <c r="AV478" s="11" t="s">
        <v>80</v>
      </c>
      <c r="AW478" s="11" t="s">
        <v>33</v>
      </c>
      <c r="AX478" s="11" t="s">
        <v>72</v>
      </c>
      <c r="AY478" s="225" t="s">
        <v>125</v>
      </c>
    </row>
    <row r="479" s="12" customFormat="1">
      <c r="B479" s="226"/>
      <c r="C479" s="227"/>
      <c r="D479" s="217" t="s">
        <v>134</v>
      </c>
      <c r="E479" s="228" t="s">
        <v>19</v>
      </c>
      <c r="F479" s="229" t="s">
        <v>716</v>
      </c>
      <c r="G479" s="227"/>
      <c r="H479" s="230">
        <v>0.81000000000000005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AT479" s="236" t="s">
        <v>134</v>
      </c>
      <c r="AU479" s="236" t="s">
        <v>83</v>
      </c>
      <c r="AV479" s="12" t="s">
        <v>83</v>
      </c>
      <c r="AW479" s="12" t="s">
        <v>33</v>
      </c>
      <c r="AX479" s="12" t="s">
        <v>80</v>
      </c>
      <c r="AY479" s="236" t="s">
        <v>125</v>
      </c>
    </row>
    <row r="480" s="1" customFormat="1" ht="16.5" customHeight="1">
      <c r="B480" s="37"/>
      <c r="C480" s="203" t="s">
        <v>717</v>
      </c>
      <c r="D480" s="203" t="s">
        <v>127</v>
      </c>
      <c r="E480" s="204" t="s">
        <v>718</v>
      </c>
      <c r="F480" s="205" t="s">
        <v>719</v>
      </c>
      <c r="G480" s="206" t="s">
        <v>193</v>
      </c>
      <c r="H480" s="207">
        <v>3.2999999999999998</v>
      </c>
      <c r="I480" s="208"/>
      <c r="J480" s="209">
        <f>ROUND(I480*H480,2)</f>
        <v>0</v>
      </c>
      <c r="K480" s="205" t="s">
        <v>131</v>
      </c>
      <c r="L480" s="42"/>
      <c r="M480" s="210" t="s">
        <v>19</v>
      </c>
      <c r="N480" s="211" t="s">
        <v>43</v>
      </c>
      <c r="O480" s="78"/>
      <c r="P480" s="212">
        <f>O480*H480</f>
        <v>0</v>
      </c>
      <c r="Q480" s="212">
        <v>0.00064000000000000005</v>
      </c>
      <c r="R480" s="212">
        <f>Q480*H480</f>
        <v>0.0021120000000000002</v>
      </c>
      <c r="S480" s="212">
        <v>0</v>
      </c>
      <c r="T480" s="213">
        <f>S480*H480</f>
        <v>0</v>
      </c>
      <c r="AR480" s="16" t="s">
        <v>132</v>
      </c>
      <c r="AT480" s="16" t="s">
        <v>127</v>
      </c>
      <c r="AU480" s="16" t="s">
        <v>83</v>
      </c>
      <c r="AY480" s="16" t="s">
        <v>125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6" t="s">
        <v>80</v>
      </c>
      <c r="BK480" s="214">
        <f>ROUND(I480*H480,2)</f>
        <v>0</v>
      </c>
      <c r="BL480" s="16" t="s">
        <v>132</v>
      </c>
      <c r="BM480" s="16" t="s">
        <v>720</v>
      </c>
    </row>
    <row r="481" s="11" customFormat="1">
      <c r="B481" s="215"/>
      <c r="C481" s="216"/>
      <c r="D481" s="217" t="s">
        <v>134</v>
      </c>
      <c r="E481" s="218" t="s">
        <v>19</v>
      </c>
      <c r="F481" s="219" t="s">
        <v>681</v>
      </c>
      <c r="G481" s="216"/>
      <c r="H481" s="218" t="s">
        <v>19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134</v>
      </c>
      <c r="AU481" s="225" t="s">
        <v>83</v>
      </c>
      <c r="AV481" s="11" t="s">
        <v>80</v>
      </c>
      <c r="AW481" s="11" t="s">
        <v>33</v>
      </c>
      <c r="AX481" s="11" t="s">
        <v>72</v>
      </c>
      <c r="AY481" s="225" t="s">
        <v>125</v>
      </c>
    </row>
    <row r="482" s="11" customFormat="1">
      <c r="B482" s="215"/>
      <c r="C482" s="216"/>
      <c r="D482" s="217" t="s">
        <v>134</v>
      </c>
      <c r="E482" s="218" t="s">
        <v>19</v>
      </c>
      <c r="F482" s="219" t="s">
        <v>721</v>
      </c>
      <c r="G482" s="216"/>
      <c r="H482" s="218" t="s">
        <v>19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134</v>
      </c>
      <c r="AU482" s="225" t="s">
        <v>83</v>
      </c>
      <c r="AV482" s="11" t="s">
        <v>80</v>
      </c>
      <c r="AW482" s="11" t="s">
        <v>33</v>
      </c>
      <c r="AX482" s="11" t="s">
        <v>72</v>
      </c>
      <c r="AY482" s="225" t="s">
        <v>125</v>
      </c>
    </row>
    <row r="483" s="12" customFormat="1">
      <c r="B483" s="226"/>
      <c r="C483" s="227"/>
      <c r="D483" s="217" t="s">
        <v>134</v>
      </c>
      <c r="E483" s="228" t="s">
        <v>19</v>
      </c>
      <c r="F483" s="229" t="s">
        <v>722</v>
      </c>
      <c r="G483" s="227"/>
      <c r="H483" s="230">
        <v>3.2999999999999998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134</v>
      </c>
      <c r="AU483" s="236" t="s">
        <v>83</v>
      </c>
      <c r="AV483" s="12" t="s">
        <v>83</v>
      </c>
      <c r="AW483" s="12" t="s">
        <v>33</v>
      </c>
      <c r="AX483" s="12" t="s">
        <v>80</v>
      </c>
      <c r="AY483" s="236" t="s">
        <v>125</v>
      </c>
    </row>
    <row r="484" s="1" customFormat="1" ht="16.5" customHeight="1">
      <c r="B484" s="37"/>
      <c r="C484" s="203" t="s">
        <v>723</v>
      </c>
      <c r="D484" s="203" t="s">
        <v>127</v>
      </c>
      <c r="E484" s="204" t="s">
        <v>724</v>
      </c>
      <c r="F484" s="205" t="s">
        <v>725</v>
      </c>
      <c r="G484" s="206" t="s">
        <v>193</v>
      </c>
      <c r="H484" s="207">
        <v>3.2999999999999998</v>
      </c>
      <c r="I484" s="208"/>
      <c r="J484" s="209">
        <f>ROUND(I484*H484,2)</f>
        <v>0</v>
      </c>
      <c r="K484" s="205" t="s">
        <v>131</v>
      </c>
      <c r="L484" s="42"/>
      <c r="M484" s="210" t="s">
        <v>19</v>
      </c>
      <c r="N484" s="211" t="s">
        <v>43</v>
      </c>
      <c r="O484" s="78"/>
      <c r="P484" s="212">
        <f>O484*H484</f>
        <v>0</v>
      </c>
      <c r="Q484" s="212">
        <v>0.021000000000000001</v>
      </c>
      <c r="R484" s="212">
        <f>Q484*H484</f>
        <v>0.0693</v>
      </c>
      <c r="S484" s="212">
        <v>0</v>
      </c>
      <c r="T484" s="213">
        <f>S484*H484</f>
        <v>0</v>
      </c>
      <c r="AR484" s="16" t="s">
        <v>132</v>
      </c>
      <c r="AT484" s="16" t="s">
        <v>127</v>
      </c>
      <c r="AU484" s="16" t="s">
        <v>83</v>
      </c>
      <c r="AY484" s="16" t="s">
        <v>125</v>
      </c>
      <c r="BE484" s="214">
        <f>IF(N484="základní",J484,0)</f>
        <v>0</v>
      </c>
      <c r="BF484" s="214">
        <f>IF(N484="snížená",J484,0)</f>
        <v>0</v>
      </c>
      <c r="BG484" s="214">
        <f>IF(N484="zákl. přenesená",J484,0)</f>
        <v>0</v>
      </c>
      <c r="BH484" s="214">
        <f>IF(N484="sníž. přenesená",J484,0)</f>
        <v>0</v>
      </c>
      <c r="BI484" s="214">
        <f>IF(N484="nulová",J484,0)</f>
        <v>0</v>
      </c>
      <c r="BJ484" s="16" t="s">
        <v>80</v>
      </c>
      <c r="BK484" s="214">
        <f>ROUND(I484*H484,2)</f>
        <v>0</v>
      </c>
      <c r="BL484" s="16" t="s">
        <v>132</v>
      </c>
      <c r="BM484" s="16" t="s">
        <v>726</v>
      </c>
    </row>
    <row r="485" s="11" customFormat="1">
      <c r="B485" s="215"/>
      <c r="C485" s="216"/>
      <c r="D485" s="217" t="s">
        <v>134</v>
      </c>
      <c r="E485" s="218" t="s">
        <v>19</v>
      </c>
      <c r="F485" s="219" t="s">
        <v>681</v>
      </c>
      <c r="G485" s="216"/>
      <c r="H485" s="218" t="s">
        <v>19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134</v>
      </c>
      <c r="AU485" s="225" t="s">
        <v>83</v>
      </c>
      <c r="AV485" s="11" t="s">
        <v>80</v>
      </c>
      <c r="AW485" s="11" t="s">
        <v>33</v>
      </c>
      <c r="AX485" s="11" t="s">
        <v>72</v>
      </c>
      <c r="AY485" s="225" t="s">
        <v>125</v>
      </c>
    </row>
    <row r="486" s="11" customFormat="1">
      <c r="B486" s="215"/>
      <c r="C486" s="216"/>
      <c r="D486" s="217" t="s">
        <v>134</v>
      </c>
      <c r="E486" s="218" t="s">
        <v>19</v>
      </c>
      <c r="F486" s="219" t="s">
        <v>721</v>
      </c>
      <c r="G486" s="216"/>
      <c r="H486" s="218" t="s">
        <v>19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134</v>
      </c>
      <c r="AU486" s="225" t="s">
        <v>83</v>
      </c>
      <c r="AV486" s="11" t="s">
        <v>80</v>
      </c>
      <c r="AW486" s="11" t="s">
        <v>33</v>
      </c>
      <c r="AX486" s="11" t="s">
        <v>72</v>
      </c>
      <c r="AY486" s="225" t="s">
        <v>125</v>
      </c>
    </row>
    <row r="487" s="12" customFormat="1">
      <c r="B487" s="226"/>
      <c r="C487" s="227"/>
      <c r="D487" s="217" t="s">
        <v>134</v>
      </c>
      <c r="E487" s="228" t="s">
        <v>19</v>
      </c>
      <c r="F487" s="229" t="s">
        <v>722</v>
      </c>
      <c r="G487" s="227"/>
      <c r="H487" s="230">
        <v>3.2999999999999998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134</v>
      </c>
      <c r="AU487" s="236" t="s">
        <v>83</v>
      </c>
      <c r="AV487" s="12" t="s">
        <v>83</v>
      </c>
      <c r="AW487" s="12" t="s">
        <v>33</v>
      </c>
      <c r="AX487" s="12" t="s">
        <v>80</v>
      </c>
      <c r="AY487" s="236" t="s">
        <v>125</v>
      </c>
    </row>
    <row r="488" s="1" customFormat="1" ht="22.5" customHeight="1">
      <c r="B488" s="37"/>
      <c r="C488" s="203" t="s">
        <v>727</v>
      </c>
      <c r="D488" s="203" t="s">
        <v>127</v>
      </c>
      <c r="E488" s="204" t="s">
        <v>728</v>
      </c>
      <c r="F488" s="205" t="s">
        <v>729</v>
      </c>
      <c r="G488" s="206" t="s">
        <v>193</v>
      </c>
      <c r="H488" s="207">
        <v>3.2999999999999998</v>
      </c>
      <c r="I488" s="208"/>
      <c r="J488" s="209">
        <f>ROUND(I488*H488,2)</f>
        <v>0</v>
      </c>
      <c r="K488" s="205" t="s">
        <v>131</v>
      </c>
      <c r="L488" s="42"/>
      <c r="M488" s="210" t="s">
        <v>19</v>
      </c>
      <c r="N488" s="211" t="s">
        <v>43</v>
      </c>
      <c r="O488" s="78"/>
      <c r="P488" s="212">
        <f>O488*H488</f>
        <v>0</v>
      </c>
      <c r="Q488" s="212">
        <v>0.010500000000000001</v>
      </c>
      <c r="R488" s="212">
        <f>Q488*H488</f>
        <v>0.03465</v>
      </c>
      <c r="S488" s="212">
        <v>0</v>
      </c>
      <c r="T488" s="213">
        <f>S488*H488</f>
        <v>0</v>
      </c>
      <c r="AR488" s="16" t="s">
        <v>132</v>
      </c>
      <c r="AT488" s="16" t="s">
        <v>127</v>
      </c>
      <c r="AU488" s="16" t="s">
        <v>83</v>
      </c>
      <c r="AY488" s="16" t="s">
        <v>125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6" t="s">
        <v>80</v>
      </c>
      <c r="BK488" s="214">
        <f>ROUND(I488*H488,2)</f>
        <v>0</v>
      </c>
      <c r="BL488" s="16" t="s">
        <v>132</v>
      </c>
      <c r="BM488" s="16" t="s">
        <v>730</v>
      </c>
    </row>
    <row r="489" s="11" customFormat="1">
      <c r="B489" s="215"/>
      <c r="C489" s="216"/>
      <c r="D489" s="217" t="s">
        <v>134</v>
      </c>
      <c r="E489" s="218" t="s">
        <v>19</v>
      </c>
      <c r="F489" s="219" t="s">
        <v>731</v>
      </c>
      <c r="G489" s="216"/>
      <c r="H489" s="218" t="s">
        <v>19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134</v>
      </c>
      <c r="AU489" s="225" t="s">
        <v>83</v>
      </c>
      <c r="AV489" s="11" t="s">
        <v>80</v>
      </c>
      <c r="AW489" s="11" t="s">
        <v>33</v>
      </c>
      <c r="AX489" s="11" t="s">
        <v>72</v>
      </c>
      <c r="AY489" s="225" t="s">
        <v>125</v>
      </c>
    </row>
    <row r="490" s="12" customFormat="1">
      <c r="B490" s="226"/>
      <c r="C490" s="227"/>
      <c r="D490" s="217" t="s">
        <v>134</v>
      </c>
      <c r="E490" s="228" t="s">
        <v>19</v>
      </c>
      <c r="F490" s="229" t="s">
        <v>732</v>
      </c>
      <c r="G490" s="227"/>
      <c r="H490" s="230">
        <v>3.2999999999999998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134</v>
      </c>
      <c r="AU490" s="236" t="s">
        <v>83</v>
      </c>
      <c r="AV490" s="12" t="s">
        <v>83</v>
      </c>
      <c r="AW490" s="12" t="s">
        <v>33</v>
      </c>
      <c r="AX490" s="12" t="s">
        <v>80</v>
      </c>
      <c r="AY490" s="236" t="s">
        <v>125</v>
      </c>
    </row>
    <row r="491" s="1" customFormat="1" ht="16.5" customHeight="1">
      <c r="B491" s="37"/>
      <c r="C491" s="203" t="s">
        <v>733</v>
      </c>
      <c r="D491" s="203" t="s">
        <v>127</v>
      </c>
      <c r="E491" s="204" t="s">
        <v>734</v>
      </c>
      <c r="F491" s="205" t="s">
        <v>735</v>
      </c>
      <c r="G491" s="206" t="s">
        <v>193</v>
      </c>
      <c r="H491" s="207">
        <v>3.2999999999999998</v>
      </c>
      <c r="I491" s="208"/>
      <c r="J491" s="209">
        <f>ROUND(I491*H491,2)</f>
        <v>0</v>
      </c>
      <c r="K491" s="205" t="s">
        <v>131</v>
      </c>
      <c r="L491" s="42"/>
      <c r="M491" s="210" t="s">
        <v>19</v>
      </c>
      <c r="N491" s="211" t="s">
        <v>43</v>
      </c>
      <c r="O491" s="78"/>
      <c r="P491" s="212">
        <f>O491*H491</f>
        <v>0</v>
      </c>
      <c r="Q491" s="212">
        <v>0.00064000000000000005</v>
      </c>
      <c r="R491" s="212">
        <f>Q491*H491</f>
        <v>0.0021120000000000002</v>
      </c>
      <c r="S491" s="212">
        <v>0</v>
      </c>
      <c r="T491" s="213">
        <f>S491*H491</f>
        <v>0</v>
      </c>
      <c r="AR491" s="16" t="s">
        <v>132</v>
      </c>
      <c r="AT491" s="16" t="s">
        <v>127</v>
      </c>
      <c r="AU491" s="16" t="s">
        <v>83</v>
      </c>
      <c r="AY491" s="16" t="s">
        <v>125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6" t="s">
        <v>80</v>
      </c>
      <c r="BK491" s="214">
        <f>ROUND(I491*H491,2)</f>
        <v>0</v>
      </c>
      <c r="BL491" s="16" t="s">
        <v>132</v>
      </c>
      <c r="BM491" s="16" t="s">
        <v>736</v>
      </c>
    </row>
    <row r="492" s="11" customFormat="1">
      <c r="B492" s="215"/>
      <c r="C492" s="216"/>
      <c r="D492" s="217" t="s">
        <v>134</v>
      </c>
      <c r="E492" s="218" t="s">
        <v>19</v>
      </c>
      <c r="F492" s="219" t="s">
        <v>681</v>
      </c>
      <c r="G492" s="216"/>
      <c r="H492" s="218" t="s">
        <v>19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134</v>
      </c>
      <c r="AU492" s="225" t="s">
        <v>83</v>
      </c>
      <c r="AV492" s="11" t="s">
        <v>80</v>
      </c>
      <c r="AW492" s="11" t="s">
        <v>33</v>
      </c>
      <c r="AX492" s="11" t="s">
        <v>72</v>
      </c>
      <c r="AY492" s="225" t="s">
        <v>125</v>
      </c>
    </row>
    <row r="493" s="11" customFormat="1">
      <c r="B493" s="215"/>
      <c r="C493" s="216"/>
      <c r="D493" s="217" t="s">
        <v>134</v>
      </c>
      <c r="E493" s="218" t="s">
        <v>19</v>
      </c>
      <c r="F493" s="219" t="s">
        <v>737</v>
      </c>
      <c r="G493" s="216"/>
      <c r="H493" s="218" t="s">
        <v>19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134</v>
      </c>
      <c r="AU493" s="225" t="s">
        <v>83</v>
      </c>
      <c r="AV493" s="11" t="s">
        <v>80</v>
      </c>
      <c r="AW493" s="11" t="s">
        <v>33</v>
      </c>
      <c r="AX493" s="11" t="s">
        <v>72</v>
      </c>
      <c r="AY493" s="225" t="s">
        <v>125</v>
      </c>
    </row>
    <row r="494" s="12" customFormat="1">
      <c r="B494" s="226"/>
      <c r="C494" s="227"/>
      <c r="D494" s="217" t="s">
        <v>134</v>
      </c>
      <c r="E494" s="228" t="s">
        <v>19</v>
      </c>
      <c r="F494" s="229" t="s">
        <v>722</v>
      </c>
      <c r="G494" s="227"/>
      <c r="H494" s="230">
        <v>3.2999999999999998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AT494" s="236" t="s">
        <v>134</v>
      </c>
      <c r="AU494" s="236" t="s">
        <v>83</v>
      </c>
      <c r="AV494" s="12" t="s">
        <v>83</v>
      </c>
      <c r="AW494" s="12" t="s">
        <v>33</v>
      </c>
      <c r="AX494" s="12" t="s">
        <v>80</v>
      </c>
      <c r="AY494" s="236" t="s">
        <v>125</v>
      </c>
    </row>
    <row r="495" s="1" customFormat="1" ht="16.5" customHeight="1">
      <c r="B495" s="37"/>
      <c r="C495" s="203" t="s">
        <v>738</v>
      </c>
      <c r="D495" s="203" t="s">
        <v>127</v>
      </c>
      <c r="E495" s="204" t="s">
        <v>739</v>
      </c>
      <c r="F495" s="205" t="s">
        <v>740</v>
      </c>
      <c r="G495" s="206" t="s">
        <v>193</v>
      </c>
      <c r="H495" s="207">
        <v>3.2999999999999998</v>
      </c>
      <c r="I495" s="208"/>
      <c r="J495" s="209">
        <f>ROUND(I495*H495,2)</f>
        <v>0</v>
      </c>
      <c r="K495" s="205" t="s">
        <v>131</v>
      </c>
      <c r="L495" s="42"/>
      <c r="M495" s="210" t="s">
        <v>19</v>
      </c>
      <c r="N495" s="211" t="s">
        <v>43</v>
      </c>
      <c r="O495" s="78"/>
      <c r="P495" s="212">
        <f>O495*H495</f>
        <v>0</v>
      </c>
      <c r="Q495" s="212">
        <v>0.0315</v>
      </c>
      <c r="R495" s="212">
        <f>Q495*H495</f>
        <v>0.10395</v>
      </c>
      <c r="S495" s="212">
        <v>0</v>
      </c>
      <c r="T495" s="213">
        <f>S495*H495</f>
        <v>0</v>
      </c>
      <c r="AR495" s="16" t="s">
        <v>132</v>
      </c>
      <c r="AT495" s="16" t="s">
        <v>127</v>
      </c>
      <c r="AU495" s="16" t="s">
        <v>83</v>
      </c>
      <c r="AY495" s="16" t="s">
        <v>125</v>
      </c>
      <c r="BE495" s="214">
        <f>IF(N495="základní",J495,0)</f>
        <v>0</v>
      </c>
      <c r="BF495" s="214">
        <f>IF(N495="snížená",J495,0)</f>
        <v>0</v>
      </c>
      <c r="BG495" s="214">
        <f>IF(N495="zákl. přenesená",J495,0)</f>
        <v>0</v>
      </c>
      <c r="BH495" s="214">
        <f>IF(N495="sníž. přenesená",J495,0)</f>
        <v>0</v>
      </c>
      <c r="BI495" s="214">
        <f>IF(N495="nulová",J495,0)</f>
        <v>0</v>
      </c>
      <c r="BJ495" s="16" t="s">
        <v>80</v>
      </c>
      <c r="BK495" s="214">
        <f>ROUND(I495*H495,2)</f>
        <v>0</v>
      </c>
      <c r="BL495" s="16" t="s">
        <v>132</v>
      </c>
      <c r="BM495" s="16" t="s">
        <v>741</v>
      </c>
    </row>
    <row r="496" s="11" customFormat="1">
      <c r="B496" s="215"/>
      <c r="C496" s="216"/>
      <c r="D496" s="217" t="s">
        <v>134</v>
      </c>
      <c r="E496" s="218" t="s">
        <v>19</v>
      </c>
      <c r="F496" s="219" t="s">
        <v>681</v>
      </c>
      <c r="G496" s="216"/>
      <c r="H496" s="218" t="s">
        <v>19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134</v>
      </c>
      <c r="AU496" s="225" t="s">
        <v>83</v>
      </c>
      <c r="AV496" s="11" t="s">
        <v>80</v>
      </c>
      <c r="AW496" s="11" t="s">
        <v>33</v>
      </c>
      <c r="AX496" s="11" t="s">
        <v>72</v>
      </c>
      <c r="AY496" s="225" t="s">
        <v>125</v>
      </c>
    </row>
    <row r="497" s="11" customFormat="1">
      <c r="B497" s="215"/>
      <c r="C497" s="216"/>
      <c r="D497" s="217" t="s">
        <v>134</v>
      </c>
      <c r="E497" s="218" t="s">
        <v>19</v>
      </c>
      <c r="F497" s="219" t="s">
        <v>737</v>
      </c>
      <c r="G497" s="216"/>
      <c r="H497" s="218" t="s">
        <v>19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134</v>
      </c>
      <c r="AU497" s="225" t="s">
        <v>83</v>
      </c>
      <c r="AV497" s="11" t="s">
        <v>80</v>
      </c>
      <c r="AW497" s="11" t="s">
        <v>33</v>
      </c>
      <c r="AX497" s="11" t="s">
        <v>72</v>
      </c>
      <c r="AY497" s="225" t="s">
        <v>125</v>
      </c>
    </row>
    <row r="498" s="12" customFormat="1">
      <c r="B498" s="226"/>
      <c r="C498" s="227"/>
      <c r="D498" s="217" t="s">
        <v>134</v>
      </c>
      <c r="E498" s="228" t="s">
        <v>19</v>
      </c>
      <c r="F498" s="229" t="s">
        <v>722</v>
      </c>
      <c r="G498" s="227"/>
      <c r="H498" s="230">
        <v>3.2999999999999998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134</v>
      </c>
      <c r="AU498" s="236" t="s">
        <v>83</v>
      </c>
      <c r="AV498" s="12" t="s">
        <v>83</v>
      </c>
      <c r="AW498" s="12" t="s">
        <v>33</v>
      </c>
      <c r="AX498" s="12" t="s">
        <v>80</v>
      </c>
      <c r="AY498" s="236" t="s">
        <v>125</v>
      </c>
    </row>
    <row r="499" s="1" customFormat="1" ht="22.5" customHeight="1">
      <c r="B499" s="37"/>
      <c r="C499" s="203" t="s">
        <v>742</v>
      </c>
      <c r="D499" s="203" t="s">
        <v>127</v>
      </c>
      <c r="E499" s="204" t="s">
        <v>743</v>
      </c>
      <c r="F499" s="205" t="s">
        <v>744</v>
      </c>
      <c r="G499" s="206" t="s">
        <v>193</v>
      </c>
      <c r="H499" s="207">
        <v>3.2999999999999998</v>
      </c>
      <c r="I499" s="208"/>
      <c r="J499" s="209">
        <f>ROUND(I499*H499,2)</f>
        <v>0</v>
      </c>
      <c r="K499" s="205" t="s">
        <v>131</v>
      </c>
      <c r="L499" s="42"/>
      <c r="M499" s="210" t="s">
        <v>19</v>
      </c>
      <c r="N499" s="211" t="s">
        <v>43</v>
      </c>
      <c r="O499" s="78"/>
      <c r="P499" s="212">
        <f>O499*H499</f>
        <v>0</v>
      </c>
      <c r="Q499" s="212">
        <v>0.010500000000000001</v>
      </c>
      <c r="R499" s="212">
        <f>Q499*H499</f>
        <v>0.03465</v>
      </c>
      <c r="S499" s="212">
        <v>0</v>
      </c>
      <c r="T499" s="213">
        <f>S499*H499</f>
        <v>0</v>
      </c>
      <c r="AR499" s="16" t="s">
        <v>132</v>
      </c>
      <c r="AT499" s="16" t="s">
        <v>127</v>
      </c>
      <c r="AU499" s="16" t="s">
        <v>83</v>
      </c>
      <c r="AY499" s="16" t="s">
        <v>125</v>
      </c>
      <c r="BE499" s="214">
        <f>IF(N499="základní",J499,0)</f>
        <v>0</v>
      </c>
      <c r="BF499" s="214">
        <f>IF(N499="snížená",J499,0)</f>
        <v>0</v>
      </c>
      <c r="BG499" s="214">
        <f>IF(N499="zákl. přenesená",J499,0)</f>
        <v>0</v>
      </c>
      <c r="BH499" s="214">
        <f>IF(N499="sníž. přenesená",J499,0)</f>
        <v>0</v>
      </c>
      <c r="BI499" s="214">
        <f>IF(N499="nulová",J499,0)</f>
        <v>0</v>
      </c>
      <c r="BJ499" s="16" t="s">
        <v>80</v>
      </c>
      <c r="BK499" s="214">
        <f>ROUND(I499*H499,2)</f>
        <v>0</v>
      </c>
      <c r="BL499" s="16" t="s">
        <v>132</v>
      </c>
      <c r="BM499" s="16" t="s">
        <v>745</v>
      </c>
    </row>
    <row r="500" s="11" customFormat="1">
      <c r="B500" s="215"/>
      <c r="C500" s="216"/>
      <c r="D500" s="217" t="s">
        <v>134</v>
      </c>
      <c r="E500" s="218" t="s">
        <v>19</v>
      </c>
      <c r="F500" s="219" t="s">
        <v>746</v>
      </c>
      <c r="G500" s="216"/>
      <c r="H500" s="218" t="s">
        <v>19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134</v>
      </c>
      <c r="AU500" s="225" t="s">
        <v>83</v>
      </c>
      <c r="AV500" s="11" t="s">
        <v>80</v>
      </c>
      <c r="AW500" s="11" t="s">
        <v>33</v>
      </c>
      <c r="AX500" s="11" t="s">
        <v>72</v>
      </c>
      <c r="AY500" s="225" t="s">
        <v>125</v>
      </c>
    </row>
    <row r="501" s="12" customFormat="1">
      <c r="B501" s="226"/>
      <c r="C501" s="227"/>
      <c r="D501" s="217" t="s">
        <v>134</v>
      </c>
      <c r="E501" s="228" t="s">
        <v>19</v>
      </c>
      <c r="F501" s="229" t="s">
        <v>732</v>
      </c>
      <c r="G501" s="227"/>
      <c r="H501" s="230">
        <v>3.2999999999999998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AT501" s="236" t="s">
        <v>134</v>
      </c>
      <c r="AU501" s="236" t="s">
        <v>83</v>
      </c>
      <c r="AV501" s="12" t="s">
        <v>83</v>
      </c>
      <c r="AW501" s="12" t="s">
        <v>33</v>
      </c>
      <c r="AX501" s="12" t="s">
        <v>80</v>
      </c>
      <c r="AY501" s="236" t="s">
        <v>125</v>
      </c>
    </row>
    <row r="502" s="1" customFormat="1" ht="22.5" customHeight="1">
      <c r="B502" s="37"/>
      <c r="C502" s="203" t="s">
        <v>747</v>
      </c>
      <c r="D502" s="203" t="s">
        <v>127</v>
      </c>
      <c r="E502" s="204" t="s">
        <v>748</v>
      </c>
      <c r="F502" s="205" t="s">
        <v>749</v>
      </c>
      <c r="G502" s="206" t="s">
        <v>151</v>
      </c>
      <c r="H502" s="207">
        <v>31.768000000000001</v>
      </c>
      <c r="I502" s="208"/>
      <c r="J502" s="209">
        <f>ROUND(I502*H502,2)</f>
        <v>0</v>
      </c>
      <c r="K502" s="205" t="s">
        <v>131</v>
      </c>
      <c r="L502" s="42"/>
      <c r="M502" s="210" t="s">
        <v>19</v>
      </c>
      <c r="N502" s="211" t="s">
        <v>43</v>
      </c>
      <c r="O502" s="78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AR502" s="16" t="s">
        <v>132</v>
      </c>
      <c r="AT502" s="16" t="s">
        <v>127</v>
      </c>
      <c r="AU502" s="16" t="s">
        <v>83</v>
      </c>
      <c r="AY502" s="16" t="s">
        <v>125</v>
      </c>
      <c r="BE502" s="214">
        <f>IF(N502="základní",J502,0)</f>
        <v>0</v>
      </c>
      <c r="BF502" s="214">
        <f>IF(N502="snížená",J502,0)</f>
        <v>0</v>
      </c>
      <c r="BG502" s="214">
        <f>IF(N502="zákl. přenesená",J502,0)</f>
        <v>0</v>
      </c>
      <c r="BH502" s="214">
        <f>IF(N502="sníž. přenesená",J502,0)</f>
        <v>0</v>
      </c>
      <c r="BI502" s="214">
        <f>IF(N502="nulová",J502,0)</f>
        <v>0</v>
      </c>
      <c r="BJ502" s="16" t="s">
        <v>80</v>
      </c>
      <c r="BK502" s="214">
        <f>ROUND(I502*H502,2)</f>
        <v>0</v>
      </c>
      <c r="BL502" s="16" t="s">
        <v>132</v>
      </c>
      <c r="BM502" s="16" t="s">
        <v>750</v>
      </c>
    </row>
    <row r="503" s="10" customFormat="1" ht="22.8" customHeight="1">
      <c r="B503" s="187"/>
      <c r="C503" s="188"/>
      <c r="D503" s="189" t="s">
        <v>71</v>
      </c>
      <c r="E503" s="201" t="s">
        <v>751</v>
      </c>
      <c r="F503" s="201" t="s">
        <v>752</v>
      </c>
      <c r="G503" s="188"/>
      <c r="H503" s="188"/>
      <c r="I503" s="191"/>
      <c r="J503" s="202">
        <f>BK503</f>
        <v>0</v>
      </c>
      <c r="K503" s="188"/>
      <c r="L503" s="193"/>
      <c r="M503" s="194"/>
      <c r="N503" s="195"/>
      <c r="O503" s="195"/>
      <c r="P503" s="196">
        <f>SUM(P504:P531)</f>
        <v>0</v>
      </c>
      <c r="Q503" s="195"/>
      <c r="R503" s="196">
        <f>SUM(R504:R531)</f>
        <v>0.088887000000000008</v>
      </c>
      <c r="S503" s="195"/>
      <c r="T503" s="197">
        <f>SUM(T504:T531)</f>
        <v>0</v>
      </c>
      <c r="AR503" s="198" t="s">
        <v>83</v>
      </c>
      <c r="AT503" s="199" t="s">
        <v>71</v>
      </c>
      <c r="AU503" s="199" t="s">
        <v>80</v>
      </c>
      <c r="AY503" s="198" t="s">
        <v>125</v>
      </c>
      <c r="BK503" s="200">
        <f>SUM(BK504:BK531)</f>
        <v>0</v>
      </c>
    </row>
    <row r="504" s="1" customFormat="1" ht="16.5" customHeight="1">
      <c r="B504" s="37"/>
      <c r="C504" s="203" t="s">
        <v>494</v>
      </c>
      <c r="D504" s="203" t="s">
        <v>127</v>
      </c>
      <c r="E504" s="204" t="s">
        <v>753</v>
      </c>
      <c r="F504" s="205" t="s">
        <v>754</v>
      </c>
      <c r="G504" s="206" t="s">
        <v>193</v>
      </c>
      <c r="H504" s="207">
        <v>6.2999999999999998</v>
      </c>
      <c r="I504" s="208"/>
      <c r="J504" s="209">
        <f>ROUND(I504*H504,2)</f>
        <v>0</v>
      </c>
      <c r="K504" s="205" t="s">
        <v>131</v>
      </c>
      <c r="L504" s="42"/>
      <c r="M504" s="210" t="s">
        <v>19</v>
      </c>
      <c r="N504" s="211" t="s">
        <v>43</v>
      </c>
      <c r="O504" s="78"/>
      <c r="P504" s="212">
        <f>O504*H504</f>
        <v>0</v>
      </c>
      <c r="Q504" s="212">
        <v>0</v>
      </c>
      <c r="R504" s="212">
        <f>Q504*H504</f>
        <v>0</v>
      </c>
      <c r="S504" s="212">
        <v>0</v>
      </c>
      <c r="T504" s="213">
        <f>S504*H504</f>
        <v>0</v>
      </c>
      <c r="AR504" s="16" t="s">
        <v>132</v>
      </c>
      <c r="AT504" s="16" t="s">
        <v>127</v>
      </c>
      <c r="AU504" s="16" t="s">
        <v>83</v>
      </c>
      <c r="AY504" s="16" t="s">
        <v>125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16" t="s">
        <v>80</v>
      </c>
      <c r="BK504" s="214">
        <f>ROUND(I504*H504,2)</f>
        <v>0</v>
      </c>
      <c r="BL504" s="16" t="s">
        <v>132</v>
      </c>
      <c r="BM504" s="16" t="s">
        <v>755</v>
      </c>
    </row>
    <row r="505" s="11" customFormat="1">
      <c r="B505" s="215"/>
      <c r="C505" s="216"/>
      <c r="D505" s="217" t="s">
        <v>134</v>
      </c>
      <c r="E505" s="218" t="s">
        <v>19</v>
      </c>
      <c r="F505" s="219" t="s">
        <v>681</v>
      </c>
      <c r="G505" s="216"/>
      <c r="H505" s="218" t="s">
        <v>19</v>
      </c>
      <c r="I505" s="220"/>
      <c r="J505" s="216"/>
      <c r="K505" s="216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134</v>
      </c>
      <c r="AU505" s="225" t="s">
        <v>83</v>
      </c>
      <c r="AV505" s="11" t="s">
        <v>80</v>
      </c>
      <c r="AW505" s="11" t="s">
        <v>33</v>
      </c>
      <c r="AX505" s="11" t="s">
        <v>72</v>
      </c>
      <c r="AY505" s="225" t="s">
        <v>125</v>
      </c>
    </row>
    <row r="506" s="11" customFormat="1">
      <c r="B506" s="215"/>
      <c r="C506" s="216"/>
      <c r="D506" s="217" t="s">
        <v>134</v>
      </c>
      <c r="E506" s="218" t="s">
        <v>19</v>
      </c>
      <c r="F506" s="219" t="s">
        <v>737</v>
      </c>
      <c r="G506" s="216"/>
      <c r="H506" s="218" t="s">
        <v>19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134</v>
      </c>
      <c r="AU506" s="225" t="s">
        <v>83</v>
      </c>
      <c r="AV506" s="11" t="s">
        <v>80</v>
      </c>
      <c r="AW506" s="11" t="s">
        <v>33</v>
      </c>
      <c r="AX506" s="11" t="s">
        <v>72</v>
      </c>
      <c r="AY506" s="225" t="s">
        <v>125</v>
      </c>
    </row>
    <row r="507" s="12" customFormat="1">
      <c r="B507" s="226"/>
      <c r="C507" s="227"/>
      <c r="D507" s="217" t="s">
        <v>134</v>
      </c>
      <c r="E507" s="228" t="s">
        <v>19</v>
      </c>
      <c r="F507" s="229" t="s">
        <v>722</v>
      </c>
      <c r="G507" s="227"/>
      <c r="H507" s="230">
        <v>3.2999999999999998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134</v>
      </c>
      <c r="AU507" s="236" t="s">
        <v>83</v>
      </c>
      <c r="AV507" s="12" t="s">
        <v>83</v>
      </c>
      <c r="AW507" s="12" t="s">
        <v>33</v>
      </c>
      <c r="AX507" s="12" t="s">
        <v>72</v>
      </c>
      <c r="AY507" s="236" t="s">
        <v>125</v>
      </c>
    </row>
    <row r="508" s="11" customFormat="1">
      <c r="B508" s="215"/>
      <c r="C508" s="216"/>
      <c r="D508" s="217" t="s">
        <v>134</v>
      </c>
      <c r="E508" s="218" t="s">
        <v>19</v>
      </c>
      <c r="F508" s="219" t="s">
        <v>756</v>
      </c>
      <c r="G508" s="216"/>
      <c r="H508" s="218" t="s">
        <v>19</v>
      </c>
      <c r="I508" s="220"/>
      <c r="J508" s="216"/>
      <c r="K508" s="216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134</v>
      </c>
      <c r="AU508" s="225" t="s">
        <v>83</v>
      </c>
      <c r="AV508" s="11" t="s">
        <v>80</v>
      </c>
      <c r="AW508" s="11" t="s">
        <v>33</v>
      </c>
      <c r="AX508" s="11" t="s">
        <v>72</v>
      </c>
      <c r="AY508" s="225" t="s">
        <v>125</v>
      </c>
    </row>
    <row r="509" s="12" customFormat="1">
      <c r="B509" s="226"/>
      <c r="C509" s="227"/>
      <c r="D509" s="217" t="s">
        <v>134</v>
      </c>
      <c r="E509" s="228" t="s">
        <v>19</v>
      </c>
      <c r="F509" s="229" t="s">
        <v>757</v>
      </c>
      <c r="G509" s="227"/>
      <c r="H509" s="230">
        <v>3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AT509" s="236" t="s">
        <v>134</v>
      </c>
      <c r="AU509" s="236" t="s">
        <v>83</v>
      </c>
      <c r="AV509" s="12" t="s">
        <v>83</v>
      </c>
      <c r="AW509" s="12" t="s">
        <v>33</v>
      </c>
      <c r="AX509" s="12" t="s">
        <v>72</v>
      </c>
      <c r="AY509" s="236" t="s">
        <v>125</v>
      </c>
    </row>
    <row r="510" s="13" customFormat="1">
      <c r="B510" s="237"/>
      <c r="C510" s="238"/>
      <c r="D510" s="217" t="s">
        <v>134</v>
      </c>
      <c r="E510" s="239" t="s">
        <v>19</v>
      </c>
      <c r="F510" s="240" t="s">
        <v>147</v>
      </c>
      <c r="G510" s="238"/>
      <c r="H510" s="241">
        <v>6.2999999999999998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AT510" s="247" t="s">
        <v>134</v>
      </c>
      <c r="AU510" s="247" t="s">
        <v>83</v>
      </c>
      <c r="AV510" s="13" t="s">
        <v>132</v>
      </c>
      <c r="AW510" s="13" t="s">
        <v>33</v>
      </c>
      <c r="AX510" s="13" t="s">
        <v>80</v>
      </c>
      <c r="AY510" s="247" t="s">
        <v>125</v>
      </c>
    </row>
    <row r="511" s="1" customFormat="1" ht="16.5" customHeight="1">
      <c r="B511" s="37"/>
      <c r="C511" s="248" t="s">
        <v>758</v>
      </c>
      <c r="D511" s="248" t="s">
        <v>148</v>
      </c>
      <c r="E511" s="249" t="s">
        <v>759</v>
      </c>
      <c r="F511" s="250" t="s">
        <v>760</v>
      </c>
      <c r="G511" s="251" t="s">
        <v>151</v>
      </c>
      <c r="H511" s="252">
        <v>0.002</v>
      </c>
      <c r="I511" s="253"/>
      <c r="J511" s="254">
        <f>ROUND(I511*H511,2)</f>
        <v>0</v>
      </c>
      <c r="K511" s="250" t="s">
        <v>131</v>
      </c>
      <c r="L511" s="255"/>
      <c r="M511" s="256" t="s">
        <v>19</v>
      </c>
      <c r="N511" s="257" t="s">
        <v>43</v>
      </c>
      <c r="O511" s="78"/>
      <c r="P511" s="212">
        <f>O511*H511</f>
        <v>0</v>
      </c>
      <c r="Q511" s="212">
        <v>1</v>
      </c>
      <c r="R511" s="212">
        <f>Q511*H511</f>
        <v>0.002</v>
      </c>
      <c r="S511" s="212">
        <v>0</v>
      </c>
      <c r="T511" s="213">
        <f>S511*H511</f>
        <v>0</v>
      </c>
      <c r="AR511" s="16" t="s">
        <v>152</v>
      </c>
      <c r="AT511" s="16" t="s">
        <v>148</v>
      </c>
      <c r="AU511" s="16" t="s">
        <v>83</v>
      </c>
      <c r="AY511" s="16" t="s">
        <v>125</v>
      </c>
      <c r="BE511" s="214">
        <f>IF(N511="základní",J511,0)</f>
        <v>0</v>
      </c>
      <c r="BF511" s="214">
        <f>IF(N511="snížená",J511,0)</f>
        <v>0</v>
      </c>
      <c r="BG511" s="214">
        <f>IF(N511="zákl. přenesená",J511,0)</f>
        <v>0</v>
      </c>
      <c r="BH511" s="214">
        <f>IF(N511="sníž. přenesená",J511,0)</f>
        <v>0</v>
      </c>
      <c r="BI511" s="214">
        <f>IF(N511="nulová",J511,0)</f>
        <v>0</v>
      </c>
      <c r="BJ511" s="16" t="s">
        <v>80</v>
      </c>
      <c r="BK511" s="214">
        <f>ROUND(I511*H511,2)</f>
        <v>0</v>
      </c>
      <c r="BL511" s="16" t="s">
        <v>132</v>
      </c>
      <c r="BM511" s="16" t="s">
        <v>761</v>
      </c>
    </row>
    <row r="512" s="11" customFormat="1">
      <c r="B512" s="215"/>
      <c r="C512" s="216"/>
      <c r="D512" s="217" t="s">
        <v>134</v>
      </c>
      <c r="E512" s="218" t="s">
        <v>19</v>
      </c>
      <c r="F512" s="219" t="s">
        <v>762</v>
      </c>
      <c r="G512" s="216"/>
      <c r="H512" s="218" t="s">
        <v>19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134</v>
      </c>
      <c r="AU512" s="225" t="s">
        <v>83</v>
      </c>
      <c r="AV512" s="11" t="s">
        <v>80</v>
      </c>
      <c r="AW512" s="11" t="s">
        <v>33</v>
      </c>
      <c r="AX512" s="11" t="s">
        <v>72</v>
      </c>
      <c r="AY512" s="225" t="s">
        <v>125</v>
      </c>
    </row>
    <row r="513" s="12" customFormat="1">
      <c r="B513" s="226"/>
      <c r="C513" s="227"/>
      <c r="D513" s="217" t="s">
        <v>134</v>
      </c>
      <c r="E513" s="228" t="s">
        <v>19</v>
      </c>
      <c r="F513" s="229" t="s">
        <v>763</v>
      </c>
      <c r="G513" s="227"/>
      <c r="H513" s="230">
        <v>0.002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AT513" s="236" t="s">
        <v>134</v>
      </c>
      <c r="AU513" s="236" t="s">
        <v>83</v>
      </c>
      <c r="AV513" s="12" t="s">
        <v>83</v>
      </c>
      <c r="AW513" s="12" t="s">
        <v>33</v>
      </c>
      <c r="AX513" s="12" t="s">
        <v>80</v>
      </c>
      <c r="AY513" s="236" t="s">
        <v>125</v>
      </c>
    </row>
    <row r="514" s="1" customFormat="1" ht="16.5" customHeight="1">
      <c r="B514" s="37"/>
      <c r="C514" s="203" t="s">
        <v>544</v>
      </c>
      <c r="D514" s="203" t="s">
        <v>127</v>
      </c>
      <c r="E514" s="204" t="s">
        <v>764</v>
      </c>
      <c r="F514" s="205" t="s">
        <v>765</v>
      </c>
      <c r="G514" s="206" t="s">
        <v>193</v>
      </c>
      <c r="H514" s="207">
        <v>12.6</v>
      </c>
      <c r="I514" s="208"/>
      <c r="J514" s="209">
        <f>ROUND(I514*H514,2)</f>
        <v>0</v>
      </c>
      <c r="K514" s="205" t="s">
        <v>131</v>
      </c>
      <c r="L514" s="42"/>
      <c r="M514" s="210" t="s">
        <v>19</v>
      </c>
      <c r="N514" s="211" t="s">
        <v>43</v>
      </c>
      <c r="O514" s="78"/>
      <c r="P514" s="212">
        <f>O514*H514</f>
        <v>0</v>
      </c>
      <c r="Q514" s="212">
        <v>0.00040000000000000002</v>
      </c>
      <c r="R514" s="212">
        <f>Q514*H514</f>
        <v>0.0050400000000000002</v>
      </c>
      <c r="S514" s="212">
        <v>0</v>
      </c>
      <c r="T514" s="213">
        <f>S514*H514</f>
        <v>0</v>
      </c>
      <c r="AR514" s="16" t="s">
        <v>132</v>
      </c>
      <c r="AT514" s="16" t="s">
        <v>127</v>
      </c>
      <c r="AU514" s="16" t="s">
        <v>83</v>
      </c>
      <c r="AY514" s="16" t="s">
        <v>125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16" t="s">
        <v>80</v>
      </c>
      <c r="BK514" s="214">
        <f>ROUND(I514*H514,2)</f>
        <v>0</v>
      </c>
      <c r="BL514" s="16" t="s">
        <v>132</v>
      </c>
      <c r="BM514" s="16" t="s">
        <v>766</v>
      </c>
    </row>
    <row r="515" s="11" customFormat="1">
      <c r="B515" s="215"/>
      <c r="C515" s="216"/>
      <c r="D515" s="217" t="s">
        <v>134</v>
      </c>
      <c r="E515" s="218" t="s">
        <v>19</v>
      </c>
      <c r="F515" s="219" t="s">
        <v>681</v>
      </c>
      <c r="G515" s="216"/>
      <c r="H515" s="218" t="s">
        <v>19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134</v>
      </c>
      <c r="AU515" s="225" t="s">
        <v>83</v>
      </c>
      <c r="AV515" s="11" t="s">
        <v>80</v>
      </c>
      <c r="AW515" s="11" t="s">
        <v>33</v>
      </c>
      <c r="AX515" s="11" t="s">
        <v>72</v>
      </c>
      <c r="AY515" s="225" t="s">
        <v>125</v>
      </c>
    </row>
    <row r="516" s="11" customFormat="1">
      <c r="B516" s="215"/>
      <c r="C516" s="216"/>
      <c r="D516" s="217" t="s">
        <v>134</v>
      </c>
      <c r="E516" s="218" t="s">
        <v>19</v>
      </c>
      <c r="F516" s="219" t="s">
        <v>767</v>
      </c>
      <c r="G516" s="216"/>
      <c r="H516" s="218" t="s">
        <v>19</v>
      </c>
      <c r="I516" s="220"/>
      <c r="J516" s="216"/>
      <c r="K516" s="216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134</v>
      </c>
      <c r="AU516" s="225" t="s">
        <v>83</v>
      </c>
      <c r="AV516" s="11" t="s">
        <v>80</v>
      </c>
      <c r="AW516" s="11" t="s">
        <v>33</v>
      </c>
      <c r="AX516" s="11" t="s">
        <v>72</v>
      </c>
      <c r="AY516" s="225" t="s">
        <v>125</v>
      </c>
    </row>
    <row r="517" s="12" customFormat="1">
      <c r="B517" s="226"/>
      <c r="C517" s="227"/>
      <c r="D517" s="217" t="s">
        <v>134</v>
      </c>
      <c r="E517" s="228" t="s">
        <v>19</v>
      </c>
      <c r="F517" s="229" t="s">
        <v>768</v>
      </c>
      <c r="G517" s="227"/>
      <c r="H517" s="230">
        <v>6.5999999999999996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134</v>
      </c>
      <c r="AU517" s="236" t="s">
        <v>83</v>
      </c>
      <c r="AV517" s="12" t="s">
        <v>83</v>
      </c>
      <c r="AW517" s="12" t="s">
        <v>33</v>
      </c>
      <c r="AX517" s="12" t="s">
        <v>72</v>
      </c>
      <c r="AY517" s="236" t="s">
        <v>125</v>
      </c>
    </row>
    <row r="518" s="11" customFormat="1">
      <c r="B518" s="215"/>
      <c r="C518" s="216"/>
      <c r="D518" s="217" t="s">
        <v>134</v>
      </c>
      <c r="E518" s="218" t="s">
        <v>19</v>
      </c>
      <c r="F518" s="219" t="s">
        <v>756</v>
      </c>
      <c r="G518" s="216"/>
      <c r="H518" s="218" t="s">
        <v>19</v>
      </c>
      <c r="I518" s="220"/>
      <c r="J518" s="216"/>
      <c r="K518" s="216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134</v>
      </c>
      <c r="AU518" s="225" t="s">
        <v>83</v>
      </c>
      <c r="AV518" s="11" t="s">
        <v>80</v>
      </c>
      <c r="AW518" s="11" t="s">
        <v>33</v>
      </c>
      <c r="AX518" s="11" t="s">
        <v>72</v>
      </c>
      <c r="AY518" s="225" t="s">
        <v>125</v>
      </c>
    </row>
    <row r="519" s="12" customFormat="1">
      <c r="B519" s="226"/>
      <c r="C519" s="227"/>
      <c r="D519" s="217" t="s">
        <v>134</v>
      </c>
      <c r="E519" s="228" t="s">
        <v>19</v>
      </c>
      <c r="F519" s="229" t="s">
        <v>769</v>
      </c>
      <c r="G519" s="227"/>
      <c r="H519" s="230">
        <v>6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134</v>
      </c>
      <c r="AU519" s="236" t="s">
        <v>83</v>
      </c>
      <c r="AV519" s="12" t="s">
        <v>83</v>
      </c>
      <c r="AW519" s="12" t="s">
        <v>33</v>
      </c>
      <c r="AX519" s="12" t="s">
        <v>72</v>
      </c>
      <c r="AY519" s="236" t="s">
        <v>125</v>
      </c>
    </row>
    <row r="520" s="13" customFormat="1">
      <c r="B520" s="237"/>
      <c r="C520" s="238"/>
      <c r="D520" s="217" t="s">
        <v>134</v>
      </c>
      <c r="E520" s="239" t="s">
        <v>19</v>
      </c>
      <c r="F520" s="240" t="s">
        <v>147</v>
      </c>
      <c r="G520" s="238"/>
      <c r="H520" s="241">
        <v>12.6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AT520" s="247" t="s">
        <v>134</v>
      </c>
      <c r="AU520" s="247" t="s">
        <v>83</v>
      </c>
      <c r="AV520" s="13" t="s">
        <v>132</v>
      </c>
      <c r="AW520" s="13" t="s">
        <v>33</v>
      </c>
      <c r="AX520" s="13" t="s">
        <v>80</v>
      </c>
      <c r="AY520" s="247" t="s">
        <v>125</v>
      </c>
    </row>
    <row r="521" s="1" customFormat="1" ht="16.5" customHeight="1">
      <c r="B521" s="37"/>
      <c r="C521" s="248" t="s">
        <v>770</v>
      </c>
      <c r="D521" s="248" t="s">
        <v>148</v>
      </c>
      <c r="E521" s="249" t="s">
        <v>771</v>
      </c>
      <c r="F521" s="250" t="s">
        <v>772</v>
      </c>
      <c r="G521" s="251" t="s">
        <v>193</v>
      </c>
      <c r="H521" s="252">
        <v>15.5</v>
      </c>
      <c r="I521" s="253"/>
      <c r="J521" s="254">
        <f>ROUND(I521*H521,2)</f>
        <v>0</v>
      </c>
      <c r="K521" s="250" t="s">
        <v>131</v>
      </c>
      <c r="L521" s="255"/>
      <c r="M521" s="256" t="s">
        <v>19</v>
      </c>
      <c r="N521" s="257" t="s">
        <v>43</v>
      </c>
      <c r="O521" s="78"/>
      <c r="P521" s="212">
        <f>O521*H521</f>
        <v>0</v>
      </c>
      <c r="Q521" s="212">
        <v>0.0050000000000000001</v>
      </c>
      <c r="R521" s="212">
        <f>Q521*H521</f>
        <v>0.077499999999999999</v>
      </c>
      <c r="S521" s="212">
        <v>0</v>
      </c>
      <c r="T521" s="213">
        <f>S521*H521</f>
        <v>0</v>
      </c>
      <c r="AR521" s="16" t="s">
        <v>152</v>
      </c>
      <c r="AT521" s="16" t="s">
        <v>148</v>
      </c>
      <c r="AU521" s="16" t="s">
        <v>83</v>
      </c>
      <c r="AY521" s="16" t="s">
        <v>125</v>
      </c>
      <c r="BE521" s="214">
        <f>IF(N521="základní",J521,0)</f>
        <v>0</v>
      </c>
      <c r="BF521" s="214">
        <f>IF(N521="snížená",J521,0)</f>
        <v>0</v>
      </c>
      <c r="BG521" s="214">
        <f>IF(N521="zákl. přenesená",J521,0)</f>
        <v>0</v>
      </c>
      <c r="BH521" s="214">
        <f>IF(N521="sníž. přenesená",J521,0)</f>
        <v>0</v>
      </c>
      <c r="BI521" s="214">
        <f>IF(N521="nulová",J521,0)</f>
        <v>0</v>
      </c>
      <c r="BJ521" s="16" t="s">
        <v>80</v>
      </c>
      <c r="BK521" s="214">
        <f>ROUND(I521*H521,2)</f>
        <v>0</v>
      </c>
      <c r="BL521" s="16" t="s">
        <v>132</v>
      </c>
      <c r="BM521" s="16" t="s">
        <v>773</v>
      </c>
    </row>
    <row r="522" s="11" customFormat="1">
      <c r="B522" s="215"/>
      <c r="C522" s="216"/>
      <c r="D522" s="217" t="s">
        <v>134</v>
      </c>
      <c r="E522" s="218" t="s">
        <v>19</v>
      </c>
      <c r="F522" s="219" t="s">
        <v>774</v>
      </c>
      <c r="G522" s="216"/>
      <c r="H522" s="218" t="s">
        <v>19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134</v>
      </c>
      <c r="AU522" s="225" t="s">
        <v>83</v>
      </c>
      <c r="AV522" s="11" t="s">
        <v>80</v>
      </c>
      <c r="AW522" s="11" t="s">
        <v>33</v>
      </c>
      <c r="AX522" s="11" t="s">
        <v>72</v>
      </c>
      <c r="AY522" s="225" t="s">
        <v>125</v>
      </c>
    </row>
    <row r="523" s="12" customFormat="1">
      <c r="B523" s="226"/>
      <c r="C523" s="227"/>
      <c r="D523" s="217" t="s">
        <v>134</v>
      </c>
      <c r="E523" s="228" t="s">
        <v>19</v>
      </c>
      <c r="F523" s="229" t="s">
        <v>775</v>
      </c>
      <c r="G523" s="227"/>
      <c r="H523" s="230">
        <v>15.5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134</v>
      </c>
      <c r="AU523" s="236" t="s">
        <v>83</v>
      </c>
      <c r="AV523" s="12" t="s">
        <v>83</v>
      </c>
      <c r="AW523" s="12" t="s">
        <v>33</v>
      </c>
      <c r="AX523" s="12" t="s">
        <v>80</v>
      </c>
      <c r="AY523" s="236" t="s">
        <v>125</v>
      </c>
    </row>
    <row r="524" s="1" customFormat="1" ht="22.5" customHeight="1">
      <c r="B524" s="37"/>
      <c r="C524" s="203" t="s">
        <v>776</v>
      </c>
      <c r="D524" s="203" t="s">
        <v>127</v>
      </c>
      <c r="E524" s="204" t="s">
        <v>777</v>
      </c>
      <c r="F524" s="205" t="s">
        <v>778</v>
      </c>
      <c r="G524" s="206" t="s">
        <v>193</v>
      </c>
      <c r="H524" s="207">
        <v>6.2999999999999998</v>
      </c>
      <c r="I524" s="208"/>
      <c r="J524" s="209">
        <f>ROUND(I524*H524,2)</f>
        <v>0</v>
      </c>
      <c r="K524" s="205" t="s">
        <v>131</v>
      </c>
      <c r="L524" s="42"/>
      <c r="M524" s="210" t="s">
        <v>19</v>
      </c>
      <c r="N524" s="211" t="s">
        <v>43</v>
      </c>
      <c r="O524" s="78"/>
      <c r="P524" s="212">
        <f>O524*H524</f>
        <v>0</v>
      </c>
      <c r="Q524" s="212">
        <v>0.00068999999999999997</v>
      </c>
      <c r="R524" s="212">
        <f>Q524*H524</f>
        <v>0.0043469999999999993</v>
      </c>
      <c r="S524" s="212">
        <v>0</v>
      </c>
      <c r="T524" s="213">
        <f>S524*H524</f>
        <v>0</v>
      </c>
      <c r="AR524" s="16" t="s">
        <v>132</v>
      </c>
      <c r="AT524" s="16" t="s">
        <v>127</v>
      </c>
      <c r="AU524" s="16" t="s">
        <v>83</v>
      </c>
      <c r="AY524" s="16" t="s">
        <v>125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16" t="s">
        <v>80</v>
      </c>
      <c r="BK524" s="214">
        <f>ROUND(I524*H524,2)</f>
        <v>0</v>
      </c>
      <c r="BL524" s="16" t="s">
        <v>132</v>
      </c>
      <c r="BM524" s="16" t="s">
        <v>779</v>
      </c>
    </row>
    <row r="525" s="11" customFormat="1">
      <c r="B525" s="215"/>
      <c r="C525" s="216"/>
      <c r="D525" s="217" t="s">
        <v>134</v>
      </c>
      <c r="E525" s="218" t="s">
        <v>19</v>
      </c>
      <c r="F525" s="219" t="s">
        <v>681</v>
      </c>
      <c r="G525" s="216"/>
      <c r="H525" s="218" t="s">
        <v>19</v>
      </c>
      <c r="I525" s="220"/>
      <c r="J525" s="216"/>
      <c r="K525" s="216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134</v>
      </c>
      <c r="AU525" s="225" t="s">
        <v>83</v>
      </c>
      <c r="AV525" s="11" t="s">
        <v>80</v>
      </c>
      <c r="AW525" s="11" t="s">
        <v>33</v>
      </c>
      <c r="AX525" s="11" t="s">
        <v>72</v>
      </c>
      <c r="AY525" s="225" t="s">
        <v>125</v>
      </c>
    </row>
    <row r="526" s="11" customFormat="1">
      <c r="B526" s="215"/>
      <c r="C526" s="216"/>
      <c r="D526" s="217" t="s">
        <v>134</v>
      </c>
      <c r="E526" s="218" t="s">
        <v>19</v>
      </c>
      <c r="F526" s="219" t="s">
        <v>737</v>
      </c>
      <c r="G526" s="216"/>
      <c r="H526" s="218" t="s">
        <v>19</v>
      </c>
      <c r="I526" s="220"/>
      <c r="J526" s="216"/>
      <c r="K526" s="216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134</v>
      </c>
      <c r="AU526" s="225" t="s">
        <v>83</v>
      </c>
      <c r="AV526" s="11" t="s">
        <v>80</v>
      </c>
      <c r="AW526" s="11" t="s">
        <v>33</v>
      </c>
      <c r="AX526" s="11" t="s">
        <v>72</v>
      </c>
      <c r="AY526" s="225" t="s">
        <v>125</v>
      </c>
    </row>
    <row r="527" s="12" customFormat="1">
      <c r="B527" s="226"/>
      <c r="C527" s="227"/>
      <c r="D527" s="217" t="s">
        <v>134</v>
      </c>
      <c r="E527" s="228" t="s">
        <v>19</v>
      </c>
      <c r="F527" s="229" t="s">
        <v>722</v>
      </c>
      <c r="G527" s="227"/>
      <c r="H527" s="230">
        <v>3.2999999999999998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AT527" s="236" t="s">
        <v>134</v>
      </c>
      <c r="AU527" s="236" t="s">
        <v>83</v>
      </c>
      <c r="AV527" s="12" t="s">
        <v>83</v>
      </c>
      <c r="AW527" s="12" t="s">
        <v>33</v>
      </c>
      <c r="AX527" s="12" t="s">
        <v>72</v>
      </c>
      <c r="AY527" s="236" t="s">
        <v>125</v>
      </c>
    </row>
    <row r="528" s="11" customFormat="1">
      <c r="B528" s="215"/>
      <c r="C528" s="216"/>
      <c r="D528" s="217" t="s">
        <v>134</v>
      </c>
      <c r="E528" s="218" t="s">
        <v>19</v>
      </c>
      <c r="F528" s="219" t="s">
        <v>756</v>
      </c>
      <c r="G528" s="216"/>
      <c r="H528" s="218" t="s">
        <v>19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134</v>
      </c>
      <c r="AU528" s="225" t="s">
        <v>83</v>
      </c>
      <c r="AV528" s="11" t="s">
        <v>80</v>
      </c>
      <c r="AW528" s="11" t="s">
        <v>33</v>
      </c>
      <c r="AX528" s="11" t="s">
        <v>72</v>
      </c>
      <c r="AY528" s="225" t="s">
        <v>125</v>
      </c>
    </row>
    <row r="529" s="12" customFormat="1">
      <c r="B529" s="226"/>
      <c r="C529" s="227"/>
      <c r="D529" s="217" t="s">
        <v>134</v>
      </c>
      <c r="E529" s="228" t="s">
        <v>19</v>
      </c>
      <c r="F529" s="229" t="s">
        <v>757</v>
      </c>
      <c r="G529" s="227"/>
      <c r="H529" s="230">
        <v>3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AT529" s="236" t="s">
        <v>134</v>
      </c>
      <c r="AU529" s="236" t="s">
        <v>83</v>
      </c>
      <c r="AV529" s="12" t="s">
        <v>83</v>
      </c>
      <c r="AW529" s="12" t="s">
        <v>33</v>
      </c>
      <c r="AX529" s="12" t="s">
        <v>72</v>
      </c>
      <c r="AY529" s="236" t="s">
        <v>125</v>
      </c>
    </row>
    <row r="530" s="13" customFormat="1">
      <c r="B530" s="237"/>
      <c r="C530" s="238"/>
      <c r="D530" s="217" t="s">
        <v>134</v>
      </c>
      <c r="E530" s="239" t="s">
        <v>19</v>
      </c>
      <c r="F530" s="240" t="s">
        <v>147</v>
      </c>
      <c r="G530" s="238"/>
      <c r="H530" s="241">
        <v>6.2999999999999998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AT530" s="247" t="s">
        <v>134</v>
      </c>
      <c r="AU530" s="247" t="s">
        <v>83</v>
      </c>
      <c r="AV530" s="13" t="s">
        <v>132</v>
      </c>
      <c r="AW530" s="13" t="s">
        <v>33</v>
      </c>
      <c r="AX530" s="13" t="s">
        <v>80</v>
      </c>
      <c r="AY530" s="247" t="s">
        <v>125</v>
      </c>
    </row>
    <row r="531" s="1" customFormat="1" ht="22.5" customHeight="1">
      <c r="B531" s="37"/>
      <c r="C531" s="203" t="s">
        <v>780</v>
      </c>
      <c r="D531" s="203" t="s">
        <v>127</v>
      </c>
      <c r="E531" s="204" t="s">
        <v>781</v>
      </c>
      <c r="F531" s="205" t="s">
        <v>782</v>
      </c>
      <c r="G531" s="206" t="s">
        <v>151</v>
      </c>
      <c r="H531" s="207">
        <v>0.088999999999999996</v>
      </c>
      <c r="I531" s="208"/>
      <c r="J531" s="209">
        <f>ROUND(I531*H531,2)</f>
        <v>0</v>
      </c>
      <c r="K531" s="205" t="s">
        <v>131</v>
      </c>
      <c r="L531" s="42"/>
      <c r="M531" s="210" t="s">
        <v>19</v>
      </c>
      <c r="N531" s="211" t="s">
        <v>43</v>
      </c>
      <c r="O531" s="78"/>
      <c r="P531" s="212">
        <f>O531*H531</f>
        <v>0</v>
      </c>
      <c r="Q531" s="212">
        <v>0</v>
      </c>
      <c r="R531" s="212">
        <f>Q531*H531</f>
        <v>0</v>
      </c>
      <c r="S531" s="212">
        <v>0</v>
      </c>
      <c r="T531" s="213">
        <f>S531*H531</f>
        <v>0</v>
      </c>
      <c r="AR531" s="16" t="s">
        <v>132</v>
      </c>
      <c r="AT531" s="16" t="s">
        <v>127</v>
      </c>
      <c r="AU531" s="16" t="s">
        <v>83</v>
      </c>
      <c r="AY531" s="16" t="s">
        <v>125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16" t="s">
        <v>80</v>
      </c>
      <c r="BK531" s="214">
        <f>ROUND(I531*H531,2)</f>
        <v>0</v>
      </c>
      <c r="BL531" s="16" t="s">
        <v>132</v>
      </c>
      <c r="BM531" s="16" t="s">
        <v>783</v>
      </c>
    </row>
    <row r="532" s="10" customFormat="1" ht="25.92" customHeight="1">
      <c r="B532" s="187"/>
      <c r="C532" s="188"/>
      <c r="D532" s="189" t="s">
        <v>71</v>
      </c>
      <c r="E532" s="190" t="s">
        <v>784</v>
      </c>
      <c r="F532" s="190" t="s">
        <v>785</v>
      </c>
      <c r="G532" s="188"/>
      <c r="H532" s="188"/>
      <c r="I532" s="191"/>
      <c r="J532" s="192">
        <f>BK532</f>
        <v>0</v>
      </c>
      <c r="K532" s="188"/>
      <c r="L532" s="193"/>
      <c r="M532" s="194"/>
      <c r="N532" s="195"/>
      <c r="O532" s="195"/>
      <c r="P532" s="196">
        <f>SUM(P533:P547)</f>
        <v>0</v>
      </c>
      <c r="Q532" s="195"/>
      <c r="R532" s="196">
        <f>SUM(R533:R547)</f>
        <v>0</v>
      </c>
      <c r="S532" s="195"/>
      <c r="T532" s="197">
        <f>SUM(T533:T547)</f>
        <v>0</v>
      </c>
      <c r="AR532" s="198" t="s">
        <v>132</v>
      </c>
      <c r="AT532" s="199" t="s">
        <v>71</v>
      </c>
      <c r="AU532" s="199" t="s">
        <v>72</v>
      </c>
      <c r="AY532" s="198" t="s">
        <v>125</v>
      </c>
      <c r="BK532" s="200">
        <f>SUM(BK533:BK547)</f>
        <v>0</v>
      </c>
    </row>
    <row r="533" s="1" customFormat="1" ht="16.5" customHeight="1">
      <c r="B533" s="37"/>
      <c r="C533" s="203" t="s">
        <v>786</v>
      </c>
      <c r="D533" s="203" t="s">
        <v>127</v>
      </c>
      <c r="E533" s="204" t="s">
        <v>787</v>
      </c>
      <c r="F533" s="205" t="s">
        <v>788</v>
      </c>
      <c r="G533" s="206" t="s">
        <v>789</v>
      </c>
      <c r="H533" s="207">
        <v>1</v>
      </c>
      <c r="I533" s="208"/>
      <c r="J533" s="209">
        <f>ROUND(I533*H533,2)</f>
        <v>0</v>
      </c>
      <c r="K533" s="205" t="s">
        <v>19</v>
      </c>
      <c r="L533" s="42"/>
      <c r="M533" s="210" t="s">
        <v>19</v>
      </c>
      <c r="N533" s="211" t="s">
        <v>43</v>
      </c>
      <c r="O533" s="78"/>
      <c r="P533" s="212">
        <f>O533*H533</f>
        <v>0</v>
      </c>
      <c r="Q533" s="212">
        <v>0</v>
      </c>
      <c r="R533" s="212">
        <f>Q533*H533</f>
        <v>0</v>
      </c>
      <c r="S533" s="212">
        <v>0</v>
      </c>
      <c r="T533" s="213">
        <f>S533*H533</f>
        <v>0</v>
      </c>
      <c r="AR533" s="16" t="s">
        <v>790</v>
      </c>
      <c r="AT533" s="16" t="s">
        <v>127</v>
      </c>
      <c r="AU533" s="16" t="s">
        <v>80</v>
      </c>
      <c r="AY533" s="16" t="s">
        <v>125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6" t="s">
        <v>80</v>
      </c>
      <c r="BK533" s="214">
        <f>ROUND(I533*H533,2)</f>
        <v>0</v>
      </c>
      <c r="BL533" s="16" t="s">
        <v>790</v>
      </c>
      <c r="BM533" s="16" t="s">
        <v>791</v>
      </c>
    </row>
    <row r="534" s="11" customFormat="1">
      <c r="B534" s="215"/>
      <c r="C534" s="216"/>
      <c r="D534" s="217" t="s">
        <v>134</v>
      </c>
      <c r="E534" s="218" t="s">
        <v>19</v>
      </c>
      <c r="F534" s="219" t="s">
        <v>792</v>
      </c>
      <c r="G534" s="216"/>
      <c r="H534" s="218" t="s">
        <v>19</v>
      </c>
      <c r="I534" s="220"/>
      <c r="J534" s="216"/>
      <c r="K534" s="216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134</v>
      </c>
      <c r="AU534" s="225" t="s">
        <v>80</v>
      </c>
      <c r="AV534" s="11" t="s">
        <v>80</v>
      </c>
      <c r="AW534" s="11" t="s">
        <v>33</v>
      </c>
      <c r="AX534" s="11" t="s">
        <v>72</v>
      </c>
      <c r="AY534" s="225" t="s">
        <v>125</v>
      </c>
    </row>
    <row r="535" s="11" customFormat="1">
      <c r="B535" s="215"/>
      <c r="C535" s="216"/>
      <c r="D535" s="217" t="s">
        <v>134</v>
      </c>
      <c r="E535" s="218" t="s">
        <v>19</v>
      </c>
      <c r="F535" s="219" t="s">
        <v>793</v>
      </c>
      <c r="G535" s="216"/>
      <c r="H535" s="218" t="s">
        <v>19</v>
      </c>
      <c r="I535" s="220"/>
      <c r="J535" s="216"/>
      <c r="K535" s="216"/>
      <c r="L535" s="221"/>
      <c r="M535" s="222"/>
      <c r="N535" s="223"/>
      <c r="O535" s="223"/>
      <c r="P535" s="223"/>
      <c r="Q535" s="223"/>
      <c r="R535" s="223"/>
      <c r="S535" s="223"/>
      <c r="T535" s="224"/>
      <c r="AT535" s="225" t="s">
        <v>134</v>
      </c>
      <c r="AU535" s="225" t="s">
        <v>80</v>
      </c>
      <c r="AV535" s="11" t="s">
        <v>80</v>
      </c>
      <c r="AW535" s="11" t="s">
        <v>33</v>
      </c>
      <c r="AX535" s="11" t="s">
        <v>72</v>
      </c>
      <c r="AY535" s="225" t="s">
        <v>125</v>
      </c>
    </row>
    <row r="536" s="12" customFormat="1">
      <c r="B536" s="226"/>
      <c r="C536" s="227"/>
      <c r="D536" s="217" t="s">
        <v>134</v>
      </c>
      <c r="E536" s="228" t="s">
        <v>19</v>
      </c>
      <c r="F536" s="229" t="s">
        <v>80</v>
      </c>
      <c r="G536" s="227"/>
      <c r="H536" s="230">
        <v>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AT536" s="236" t="s">
        <v>134</v>
      </c>
      <c r="AU536" s="236" t="s">
        <v>80</v>
      </c>
      <c r="AV536" s="12" t="s">
        <v>83</v>
      </c>
      <c r="AW536" s="12" t="s">
        <v>33</v>
      </c>
      <c r="AX536" s="12" t="s">
        <v>80</v>
      </c>
      <c r="AY536" s="236" t="s">
        <v>125</v>
      </c>
    </row>
    <row r="537" s="1" customFormat="1" ht="16.5" customHeight="1">
      <c r="B537" s="37"/>
      <c r="C537" s="203" t="s">
        <v>794</v>
      </c>
      <c r="D537" s="203" t="s">
        <v>127</v>
      </c>
      <c r="E537" s="204" t="s">
        <v>795</v>
      </c>
      <c r="F537" s="205" t="s">
        <v>796</v>
      </c>
      <c r="G537" s="206" t="s">
        <v>789</v>
      </c>
      <c r="H537" s="207">
        <v>1</v>
      </c>
      <c r="I537" s="208"/>
      <c r="J537" s="209">
        <f>ROUND(I537*H537,2)</f>
        <v>0</v>
      </c>
      <c r="K537" s="205" t="s">
        <v>19</v>
      </c>
      <c r="L537" s="42"/>
      <c r="M537" s="210" t="s">
        <v>19</v>
      </c>
      <c r="N537" s="211" t="s">
        <v>43</v>
      </c>
      <c r="O537" s="78"/>
      <c r="P537" s="212">
        <f>O537*H537</f>
        <v>0</v>
      </c>
      <c r="Q537" s="212">
        <v>0</v>
      </c>
      <c r="R537" s="212">
        <f>Q537*H537</f>
        <v>0</v>
      </c>
      <c r="S537" s="212">
        <v>0</v>
      </c>
      <c r="T537" s="213">
        <f>S537*H537</f>
        <v>0</v>
      </c>
      <c r="AR537" s="16" t="s">
        <v>790</v>
      </c>
      <c r="AT537" s="16" t="s">
        <v>127</v>
      </c>
      <c r="AU537" s="16" t="s">
        <v>80</v>
      </c>
      <c r="AY537" s="16" t="s">
        <v>125</v>
      </c>
      <c r="BE537" s="214">
        <f>IF(N537="základní",J537,0)</f>
        <v>0</v>
      </c>
      <c r="BF537" s="214">
        <f>IF(N537="snížená",J537,0)</f>
        <v>0</v>
      </c>
      <c r="BG537" s="214">
        <f>IF(N537="zákl. přenesená",J537,0)</f>
        <v>0</v>
      </c>
      <c r="BH537" s="214">
        <f>IF(N537="sníž. přenesená",J537,0)</f>
        <v>0</v>
      </c>
      <c r="BI537" s="214">
        <f>IF(N537="nulová",J537,0)</f>
        <v>0</v>
      </c>
      <c r="BJ537" s="16" t="s">
        <v>80</v>
      </c>
      <c r="BK537" s="214">
        <f>ROUND(I537*H537,2)</f>
        <v>0</v>
      </c>
      <c r="BL537" s="16" t="s">
        <v>790</v>
      </c>
      <c r="BM537" s="16" t="s">
        <v>797</v>
      </c>
    </row>
    <row r="538" s="11" customFormat="1">
      <c r="B538" s="215"/>
      <c r="C538" s="216"/>
      <c r="D538" s="217" t="s">
        <v>134</v>
      </c>
      <c r="E538" s="218" t="s">
        <v>19</v>
      </c>
      <c r="F538" s="219" t="s">
        <v>798</v>
      </c>
      <c r="G538" s="216"/>
      <c r="H538" s="218" t="s">
        <v>19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134</v>
      </c>
      <c r="AU538" s="225" t="s">
        <v>80</v>
      </c>
      <c r="AV538" s="11" t="s">
        <v>80</v>
      </c>
      <c r="AW538" s="11" t="s">
        <v>33</v>
      </c>
      <c r="AX538" s="11" t="s">
        <v>72</v>
      </c>
      <c r="AY538" s="225" t="s">
        <v>125</v>
      </c>
    </row>
    <row r="539" s="11" customFormat="1">
      <c r="B539" s="215"/>
      <c r="C539" s="216"/>
      <c r="D539" s="217" t="s">
        <v>134</v>
      </c>
      <c r="E539" s="218" t="s">
        <v>19</v>
      </c>
      <c r="F539" s="219" t="s">
        <v>799</v>
      </c>
      <c r="G539" s="216"/>
      <c r="H539" s="218" t="s">
        <v>19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134</v>
      </c>
      <c r="AU539" s="225" t="s">
        <v>80</v>
      </c>
      <c r="AV539" s="11" t="s">
        <v>80</v>
      </c>
      <c r="AW539" s="11" t="s">
        <v>33</v>
      </c>
      <c r="AX539" s="11" t="s">
        <v>72</v>
      </c>
      <c r="AY539" s="225" t="s">
        <v>125</v>
      </c>
    </row>
    <row r="540" s="11" customFormat="1">
      <c r="B540" s="215"/>
      <c r="C540" s="216"/>
      <c r="D540" s="217" t="s">
        <v>134</v>
      </c>
      <c r="E540" s="218" t="s">
        <v>19</v>
      </c>
      <c r="F540" s="219" t="s">
        <v>800</v>
      </c>
      <c r="G540" s="216"/>
      <c r="H540" s="218" t="s">
        <v>19</v>
      </c>
      <c r="I540" s="220"/>
      <c r="J540" s="216"/>
      <c r="K540" s="216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134</v>
      </c>
      <c r="AU540" s="225" t="s">
        <v>80</v>
      </c>
      <c r="AV540" s="11" t="s">
        <v>80</v>
      </c>
      <c r="AW540" s="11" t="s">
        <v>33</v>
      </c>
      <c r="AX540" s="11" t="s">
        <v>72</v>
      </c>
      <c r="AY540" s="225" t="s">
        <v>125</v>
      </c>
    </row>
    <row r="541" s="11" customFormat="1">
      <c r="B541" s="215"/>
      <c r="C541" s="216"/>
      <c r="D541" s="217" t="s">
        <v>134</v>
      </c>
      <c r="E541" s="218" t="s">
        <v>19</v>
      </c>
      <c r="F541" s="219" t="s">
        <v>801</v>
      </c>
      <c r="G541" s="216"/>
      <c r="H541" s="218" t="s">
        <v>19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134</v>
      </c>
      <c r="AU541" s="225" t="s">
        <v>80</v>
      </c>
      <c r="AV541" s="11" t="s">
        <v>80</v>
      </c>
      <c r="AW541" s="11" t="s">
        <v>33</v>
      </c>
      <c r="AX541" s="11" t="s">
        <v>72</v>
      </c>
      <c r="AY541" s="225" t="s">
        <v>125</v>
      </c>
    </row>
    <row r="542" s="11" customFormat="1">
      <c r="B542" s="215"/>
      <c r="C542" s="216"/>
      <c r="D542" s="217" t="s">
        <v>134</v>
      </c>
      <c r="E542" s="218" t="s">
        <v>19</v>
      </c>
      <c r="F542" s="219" t="s">
        <v>802</v>
      </c>
      <c r="G542" s="216"/>
      <c r="H542" s="218" t="s">
        <v>19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134</v>
      </c>
      <c r="AU542" s="225" t="s">
        <v>80</v>
      </c>
      <c r="AV542" s="11" t="s">
        <v>80</v>
      </c>
      <c r="AW542" s="11" t="s">
        <v>33</v>
      </c>
      <c r="AX542" s="11" t="s">
        <v>72</v>
      </c>
      <c r="AY542" s="225" t="s">
        <v>125</v>
      </c>
    </row>
    <row r="543" s="11" customFormat="1">
      <c r="B543" s="215"/>
      <c r="C543" s="216"/>
      <c r="D543" s="217" t="s">
        <v>134</v>
      </c>
      <c r="E543" s="218" t="s">
        <v>19</v>
      </c>
      <c r="F543" s="219" t="s">
        <v>803</v>
      </c>
      <c r="G543" s="216"/>
      <c r="H543" s="218" t="s">
        <v>19</v>
      </c>
      <c r="I543" s="220"/>
      <c r="J543" s="216"/>
      <c r="K543" s="216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134</v>
      </c>
      <c r="AU543" s="225" t="s">
        <v>80</v>
      </c>
      <c r="AV543" s="11" t="s">
        <v>80</v>
      </c>
      <c r="AW543" s="11" t="s">
        <v>33</v>
      </c>
      <c r="AX543" s="11" t="s">
        <v>72</v>
      </c>
      <c r="AY543" s="225" t="s">
        <v>125</v>
      </c>
    </row>
    <row r="544" s="11" customFormat="1">
      <c r="B544" s="215"/>
      <c r="C544" s="216"/>
      <c r="D544" s="217" t="s">
        <v>134</v>
      </c>
      <c r="E544" s="218" t="s">
        <v>19</v>
      </c>
      <c r="F544" s="219" t="s">
        <v>804</v>
      </c>
      <c r="G544" s="216"/>
      <c r="H544" s="218" t="s">
        <v>19</v>
      </c>
      <c r="I544" s="220"/>
      <c r="J544" s="216"/>
      <c r="K544" s="216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134</v>
      </c>
      <c r="AU544" s="225" t="s">
        <v>80</v>
      </c>
      <c r="AV544" s="11" t="s">
        <v>80</v>
      </c>
      <c r="AW544" s="11" t="s">
        <v>33</v>
      </c>
      <c r="AX544" s="11" t="s">
        <v>72</v>
      </c>
      <c r="AY544" s="225" t="s">
        <v>125</v>
      </c>
    </row>
    <row r="545" s="11" customFormat="1">
      <c r="B545" s="215"/>
      <c r="C545" s="216"/>
      <c r="D545" s="217" t="s">
        <v>134</v>
      </c>
      <c r="E545" s="218" t="s">
        <v>19</v>
      </c>
      <c r="F545" s="219" t="s">
        <v>805</v>
      </c>
      <c r="G545" s="216"/>
      <c r="H545" s="218" t="s">
        <v>19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134</v>
      </c>
      <c r="AU545" s="225" t="s">
        <v>80</v>
      </c>
      <c r="AV545" s="11" t="s">
        <v>80</v>
      </c>
      <c r="AW545" s="11" t="s">
        <v>33</v>
      </c>
      <c r="AX545" s="11" t="s">
        <v>72</v>
      </c>
      <c r="AY545" s="225" t="s">
        <v>125</v>
      </c>
    </row>
    <row r="546" s="11" customFormat="1">
      <c r="B546" s="215"/>
      <c r="C546" s="216"/>
      <c r="D546" s="217" t="s">
        <v>134</v>
      </c>
      <c r="E546" s="218" t="s">
        <v>19</v>
      </c>
      <c r="F546" s="219" t="s">
        <v>806</v>
      </c>
      <c r="G546" s="216"/>
      <c r="H546" s="218" t="s">
        <v>19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134</v>
      </c>
      <c r="AU546" s="225" t="s">
        <v>80</v>
      </c>
      <c r="AV546" s="11" t="s">
        <v>80</v>
      </c>
      <c r="AW546" s="11" t="s">
        <v>33</v>
      </c>
      <c r="AX546" s="11" t="s">
        <v>72</v>
      </c>
      <c r="AY546" s="225" t="s">
        <v>125</v>
      </c>
    </row>
    <row r="547" s="12" customFormat="1">
      <c r="B547" s="226"/>
      <c r="C547" s="227"/>
      <c r="D547" s="217" t="s">
        <v>134</v>
      </c>
      <c r="E547" s="228" t="s">
        <v>19</v>
      </c>
      <c r="F547" s="229" t="s">
        <v>80</v>
      </c>
      <c r="G547" s="227"/>
      <c r="H547" s="230">
        <v>1</v>
      </c>
      <c r="I547" s="231"/>
      <c r="J547" s="227"/>
      <c r="K547" s="227"/>
      <c r="L547" s="232"/>
      <c r="M547" s="269"/>
      <c r="N547" s="270"/>
      <c r="O547" s="270"/>
      <c r="P547" s="270"/>
      <c r="Q547" s="270"/>
      <c r="R547" s="270"/>
      <c r="S547" s="270"/>
      <c r="T547" s="271"/>
      <c r="AT547" s="236" t="s">
        <v>134</v>
      </c>
      <c r="AU547" s="236" t="s">
        <v>80</v>
      </c>
      <c r="AV547" s="12" t="s">
        <v>83</v>
      </c>
      <c r="AW547" s="12" t="s">
        <v>33</v>
      </c>
      <c r="AX547" s="12" t="s">
        <v>80</v>
      </c>
      <c r="AY547" s="236" t="s">
        <v>125</v>
      </c>
    </row>
    <row r="548" s="1" customFormat="1" ht="6.96" customHeight="1">
      <c r="B548" s="56"/>
      <c r="C548" s="57"/>
      <c r="D548" s="57"/>
      <c r="E548" s="57"/>
      <c r="F548" s="57"/>
      <c r="G548" s="57"/>
      <c r="H548" s="57"/>
      <c r="I548" s="153"/>
      <c r="J548" s="57"/>
      <c r="K548" s="57"/>
      <c r="L548" s="42"/>
    </row>
  </sheetData>
  <sheetProtection sheet="1" autoFilter="0" formatColumns="0" formatRows="0" objects="1" scenarios="1" spinCount="100000" saltValue="sDN1nvll6TB/b+5NLHgkoUCfziwkgBJ7eIED6G2gCMUXreuc3KoC7gEY9rJR+jp1KpQ2+FYdxEF042e8IPTh0g==" hashValue="uhKN6nsO0rE78/ZZUdR4GKDB3dW4Dd3acYSPcxax+C5SUWHJIozMcqdvQheiYxnpC8OeGeUsXNORnVHP+CUYOA==" algorithmName="SHA-512" password="CC35"/>
  <autoFilter ref="C93:K54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86</v>
      </c>
    </row>
    <row r="3" hidden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83</v>
      </c>
    </row>
    <row r="4" hidden="1" ht="24.96" customHeight="1">
      <c r="B4" s="19"/>
      <c r="D4" s="126" t="s">
        <v>87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7" t="s">
        <v>16</v>
      </c>
      <c r="L6" s="19"/>
    </row>
    <row r="7" hidden="1" ht="16.5" customHeight="1">
      <c r="B7" s="19"/>
      <c r="E7" s="128" t="str">
        <f>'Rekapitulace stavby'!K6</f>
        <v>O1801 Demolice bytového domu č.p.271-276, ul.Gluckova, Litvíhov, Janov</v>
      </c>
      <c r="F7" s="127"/>
      <c r="G7" s="127"/>
      <c r="H7" s="127"/>
      <c r="L7" s="19"/>
    </row>
    <row r="8" hidden="1" s="1" customFormat="1" ht="12" customHeight="1">
      <c r="B8" s="42"/>
      <c r="D8" s="127" t="s">
        <v>88</v>
      </c>
      <c r="I8" s="129"/>
      <c r="L8" s="42"/>
    </row>
    <row r="9" hidden="1" s="1" customFormat="1" ht="36.96" customHeight="1">
      <c r="B9" s="42"/>
      <c r="E9" s="130" t="s">
        <v>807</v>
      </c>
      <c r="F9" s="1"/>
      <c r="G9" s="1"/>
      <c r="H9" s="1"/>
      <c r="I9" s="129"/>
      <c r="L9" s="42"/>
    </row>
    <row r="10" hidden="1" s="1" customFormat="1">
      <c r="B10" s="42"/>
      <c r="I10" s="129"/>
      <c r="L10" s="42"/>
    </row>
    <row r="11" hidden="1" s="1" customFormat="1" ht="12" customHeight="1">
      <c r="B11" s="42"/>
      <c r="D11" s="127" t="s">
        <v>18</v>
      </c>
      <c r="F11" s="16" t="s">
        <v>82</v>
      </c>
      <c r="I11" s="131" t="s">
        <v>20</v>
      </c>
      <c r="J11" s="16" t="s">
        <v>19</v>
      </c>
      <c r="L11" s="42"/>
    </row>
    <row r="12" hidden="1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11. 2. 2019</v>
      </c>
      <c r="L12" s="42"/>
    </row>
    <row r="13" hidden="1" s="1" customFormat="1" ht="10.8" customHeight="1">
      <c r="B13" s="42"/>
      <c r="I13" s="129"/>
      <c r="L13" s="42"/>
    </row>
    <row r="14" hidden="1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hidden="1" s="1" customFormat="1" ht="18" customHeight="1">
      <c r="B15" s="42"/>
      <c r="E15" s="16" t="s">
        <v>27</v>
      </c>
      <c r="I15" s="131" t="s">
        <v>28</v>
      </c>
      <c r="J15" s="16" t="s">
        <v>19</v>
      </c>
      <c r="L15" s="42"/>
    </row>
    <row r="16" hidden="1" s="1" customFormat="1" ht="6.96" customHeight="1">
      <c r="B16" s="42"/>
      <c r="I16" s="129"/>
      <c r="L16" s="42"/>
    </row>
    <row r="17" hidden="1" s="1" customFormat="1" ht="12" customHeight="1">
      <c r="B17" s="42"/>
      <c r="D17" s="127" t="s">
        <v>29</v>
      </c>
      <c r="I17" s="131" t="s">
        <v>26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28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29"/>
      <c r="L19" s="42"/>
    </row>
    <row r="20" hidden="1" s="1" customFormat="1" ht="12" customHeight="1">
      <c r="B20" s="42"/>
      <c r="D20" s="127" t="s">
        <v>31</v>
      </c>
      <c r="I20" s="131" t="s">
        <v>26</v>
      </c>
      <c r="J20" s="16" t="s">
        <v>19</v>
      </c>
      <c r="L20" s="42"/>
    </row>
    <row r="21" hidden="1" s="1" customFormat="1" ht="18" customHeight="1">
      <c r="B21" s="42"/>
      <c r="E21" s="16" t="s">
        <v>32</v>
      </c>
      <c r="I21" s="131" t="s">
        <v>28</v>
      </c>
      <c r="J21" s="16" t="s">
        <v>19</v>
      </c>
      <c r="L21" s="42"/>
    </row>
    <row r="22" hidden="1" s="1" customFormat="1" ht="6.96" customHeight="1">
      <c r="B22" s="42"/>
      <c r="I22" s="129"/>
      <c r="L22" s="42"/>
    </row>
    <row r="23" hidden="1" s="1" customFormat="1" ht="12" customHeight="1">
      <c r="B23" s="42"/>
      <c r="D23" s="127" t="s">
        <v>34</v>
      </c>
      <c r="I23" s="131" t="s">
        <v>26</v>
      </c>
      <c r="J23" s="16" t="s">
        <v>19</v>
      </c>
      <c r="L23" s="42"/>
    </row>
    <row r="24" hidden="1" s="1" customFormat="1" ht="18" customHeight="1">
      <c r="B24" s="42"/>
      <c r="E24" s="16" t="s">
        <v>35</v>
      </c>
      <c r="I24" s="131" t="s">
        <v>28</v>
      </c>
      <c r="J24" s="16" t="s">
        <v>19</v>
      </c>
      <c r="L24" s="42"/>
    </row>
    <row r="25" hidden="1" s="1" customFormat="1" ht="6.96" customHeight="1">
      <c r="B25" s="42"/>
      <c r="I25" s="129"/>
      <c r="L25" s="42"/>
    </row>
    <row r="26" hidden="1" s="1" customFormat="1" ht="12" customHeight="1">
      <c r="B26" s="42"/>
      <c r="D26" s="127" t="s">
        <v>36</v>
      </c>
      <c r="I26" s="129"/>
      <c r="L26" s="42"/>
    </row>
    <row r="27" hidden="1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hidden="1" s="1" customFormat="1" ht="6.96" customHeight="1">
      <c r="B28" s="42"/>
      <c r="I28" s="129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hidden="1" s="1" customFormat="1" ht="25.44" customHeight="1">
      <c r="B30" s="42"/>
      <c r="D30" s="137" t="s">
        <v>38</v>
      </c>
      <c r="I30" s="129"/>
      <c r="J30" s="138">
        <f>ROUND(J81,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hidden="1" s="1" customFormat="1" ht="14.4" customHeight="1">
      <c r="B32" s="42"/>
      <c r="F32" s="139" t="s">
        <v>40</v>
      </c>
      <c r="I32" s="140" t="s">
        <v>39</v>
      </c>
      <c r="J32" s="139" t="s">
        <v>41</v>
      </c>
      <c r="L32" s="42"/>
    </row>
    <row r="33" hidden="1" s="1" customFormat="1" ht="14.4" customHeight="1">
      <c r="B33" s="42"/>
      <c r="D33" s="127" t="s">
        <v>42</v>
      </c>
      <c r="E33" s="127" t="s">
        <v>43</v>
      </c>
      <c r="F33" s="141">
        <f>ROUND((SUM(BE81:BE94)),  2)</f>
        <v>0</v>
      </c>
      <c r="I33" s="142">
        <v>0.20999999999999999</v>
      </c>
      <c r="J33" s="141">
        <f>ROUND(((SUM(BE81:BE94))*I33),  2)</f>
        <v>0</v>
      </c>
      <c r="L33" s="42"/>
    </row>
    <row r="34" hidden="1" s="1" customFormat="1" ht="14.4" customHeight="1">
      <c r="B34" s="42"/>
      <c r="E34" s="127" t="s">
        <v>44</v>
      </c>
      <c r="F34" s="141">
        <f>ROUND((SUM(BF81:BF94)),  2)</f>
        <v>0</v>
      </c>
      <c r="I34" s="142">
        <v>0.14999999999999999</v>
      </c>
      <c r="J34" s="141">
        <f>ROUND(((SUM(BF81:BF94))*I34),  2)</f>
        <v>0</v>
      </c>
      <c r="L34" s="42"/>
    </row>
    <row r="35" hidden="1" s="1" customFormat="1" ht="14.4" customHeight="1">
      <c r="B35" s="42"/>
      <c r="E35" s="127" t="s">
        <v>45</v>
      </c>
      <c r="F35" s="141">
        <f>ROUND((SUM(BG81:BG94)),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46</v>
      </c>
      <c r="F36" s="141">
        <f>ROUND((SUM(BH81:BH94)),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47</v>
      </c>
      <c r="F37" s="141">
        <f>ROUND((SUM(BI81:BI94)),  2)</f>
        <v>0</v>
      </c>
      <c r="I37" s="142">
        <v>0</v>
      </c>
      <c r="J37" s="141">
        <f>0</f>
        <v>0</v>
      </c>
      <c r="L37" s="42"/>
    </row>
    <row r="38" hidden="1" s="1" customFormat="1" ht="6.96" customHeight="1">
      <c r="B38" s="42"/>
      <c r="I38" s="129"/>
      <c r="L38" s="42"/>
    </row>
    <row r="39" hidden="1" s="1" customFormat="1" ht="25.44" customHeight="1">
      <c r="B39" s="42"/>
      <c r="C39" s="143"/>
      <c r="D39" s="144" t="s">
        <v>48</v>
      </c>
      <c r="E39" s="145"/>
      <c r="F39" s="145"/>
      <c r="G39" s="146" t="s">
        <v>49</v>
      </c>
      <c r="H39" s="147" t="s">
        <v>50</v>
      </c>
      <c r="I39" s="148"/>
      <c r="J39" s="149">
        <f>SUM(J30:J37)</f>
        <v>0</v>
      </c>
      <c r="K39" s="150"/>
      <c r="L39" s="42"/>
    </row>
    <row r="40" hidden="1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1" hidden="1"/>
    <row r="42" hidden="1"/>
    <row r="43" hidden="1"/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91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O1801 Demolice bytového domu č.p.271-276, ul.Gluckova, Litvíhov, Janov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88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B - VRN+VON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Litvínov</v>
      </c>
      <c r="G52" s="38"/>
      <c r="H52" s="38"/>
      <c r="I52" s="131" t="s">
        <v>23</v>
      </c>
      <c r="J52" s="66" t="str">
        <f>IF(J12="","",J12)</f>
        <v>11. 2. 2019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>Město Litvínov</v>
      </c>
      <c r="G54" s="38"/>
      <c r="H54" s="38"/>
      <c r="I54" s="131" t="s">
        <v>31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31" t="s">
        <v>34</v>
      </c>
      <c r="J55" s="35" t="str">
        <f>E24</f>
        <v>Tomanová Vlasta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92</v>
      </c>
      <c r="D57" s="159"/>
      <c r="E57" s="159"/>
      <c r="F57" s="159"/>
      <c r="G57" s="159"/>
      <c r="H57" s="159"/>
      <c r="I57" s="160"/>
      <c r="J57" s="161" t="s">
        <v>93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70</v>
      </c>
      <c r="D59" s="38"/>
      <c r="E59" s="38"/>
      <c r="F59" s="38"/>
      <c r="G59" s="38"/>
      <c r="H59" s="38"/>
      <c r="I59" s="129"/>
      <c r="J59" s="96">
        <f>J81</f>
        <v>0</v>
      </c>
      <c r="K59" s="38"/>
      <c r="L59" s="42"/>
      <c r="AU59" s="16" t="s">
        <v>94</v>
      </c>
    </row>
    <row r="60" s="7" customFormat="1" ht="24.96" customHeight="1">
      <c r="B60" s="163"/>
      <c r="C60" s="164"/>
      <c r="D60" s="165" t="s">
        <v>808</v>
      </c>
      <c r="E60" s="166"/>
      <c r="F60" s="166"/>
      <c r="G60" s="166"/>
      <c r="H60" s="166"/>
      <c r="I60" s="167"/>
      <c r="J60" s="168">
        <f>J82</f>
        <v>0</v>
      </c>
      <c r="K60" s="164"/>
      <c r="L60" s="169"/>
    </row>
    <row r="61" s="7" customFormat="1" ht="24.96" customHeight="1">
      <c r="B61" s="163"/>
      <c r="C61" s="164"/>
      <c r="D61" s="165" t="s">
        <v>809</v>
      </c>
      <c r="E61" s="166"/>
      <c r="F61" s="166"/>
      <c r="G61" s="166"/>
      <c r="H61" s="166"/>
      <c r="I61" s="167"/>
      <c r="J61" s="168">
        <f>J84</f>
        <v>0</v>
      </c>
      <c r="K61" s="164"/>
      <c r="L61" s="169"/>
    </row>
    <row r="62" s="1" customFormat="1" ht="21.84" customHeight="1">
      <c r="B62" s="37"/>
      <c r="C62" s="38"/>
      <c r="D62" s="38"/>
      <c r="E62" s="38"/>
      <c r="F62" s="38"/>
      <c r="G62" s="38"/>
      <c r="H62" s="38"/>
      <c r="I62" s="129"/>
      <c r="J62" s="38"/>
      <c r="K62" s="38"/>
      <c r="L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153"/>
      <c r="J63" s="57"/>
      <c r="K63" s="57"/>
      <c r="L63" s="42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56"/>
      <c r="J67" s="59"/>
      <c r="K67" s="59"/>
      <c r="L67" s="42"/>
    </row>
    <row r="68" s="1" customFormat="1" ht="24.96" customHeight="1">
      <c r="B68" s="37"/>
      <c r="C68" s="22" t="s">
        <v>110</v>
      </c>
      <c r="D68" s="38"/>
      <c r="E68" s="38"/>
      <c r="F68" s="38"/>
      <c r="G68" s="38"/>
      <c r="H68" s="38"/>
      <c r="I68" s="129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29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29"/>
      <c r="J70" s="38"/>
      <c r="K70" s="38"/>
      <c r="L70" s="42"/>
    </row>
    <row r="71" s="1" customFormat="1" ht="16.5" customHeight="1">
      <c r="B71" s="37"/>
      <c r="C71" s="38"/>
      <c r="D71" s="38"/>
      <c r="E71" s="157" t="str">
        <f>E7</f>
        <v>O1801 Demolice bytového domu č.p.271-276, ul.Gluckova, Litvíhov, Janov</v>
      </c>
      <c r="F71" s="31"/>
      <c r="G71" s="31"/>
      <c r="H71" s="31"/>
      <c r="I71" s="129"/>
      <c r="J71" s="38"/>
      <c r="K71" s="38"/>
      <c r="L71" s="42"/>
    </row>
    <row r="72" s="1" customFormat="1" ht="12" customHeight="1">
      <c r="B72" s="37"/>
      <c r="C72" s="31" t="s">
        <v>88</v>
      </c>
      <c r="D72" s="38"/>
      <c r="E72" s="38"/>
      <c r="F72" s="38"/>
      <c r="G72" s="38"/>
      <c r="H72" s="38"/>
      <c r="I72" s="129"/>
      <c r="J72" s="38"/>
      <c r="K72" s="38"/>
      <c r="L72" s="42"/>
    </row>
    <row r="73" s="1" customFormat="1" ht="16.5" customHeight="1">
      <c r="B73" s="37"/>
      <c r="C73" s="38"/>
      <c r="D73" s="38"/>
      <c r="E73" s="63" t="str">
        <f>E9</f>
        <v>B - VRN+VON</v>
      </c>
      <c r="F73" s="38"/>
      <c r="G73" s="38"/>
      <c r="H73" s="38"/>
      <c r="I73" s="129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29"/>
      <c r="J74" s="38"/>
      <c r="K74" s="38"/>
      <c r="L74" s="42"/>
    </row>
    <row r="75" s="1" customFormat="1" ht="12" customHeight="1">
      <c r="B75" s="37"/>
      <c r="C75" s="31" t="s">
        <v>21</v>
      </c>
      <c r="D75" s="38"/>
      <c r="E75" s="38"/>
      <c r="F75" s="26" t="str">
        <f>F12</f>
        <v>Litvínov</v>
      </c>
      <c r="G75" s="38"/>
      <c r="H75" s="38"/>
      <c r="I75" s="131" t="s">
        <v>23</v>
      </c>
      <c r="J75" s="66" t="str">
        <f>IF(J12="","",J12)</f>
        <v>11. 2. 2019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29"/>
      <c r="J76" s="38"/>
      <c r="K76" s="38"/>
      <c r="L76" s="42"/>
    </row>
    <row r="77" s="1" customFormat="1" ht="24.9" customHeight="1">
      <c r="B77" s="37"/>
      <c r="C77" s="31" t="s">
        <v>25</v>
      </c>
      <c r="D77" s="38"/>
      <c r="E77" s="38"/>
      <c r="F77" s="26" t="str">
        <f>E15</f>
        <v>Město Litvínov</v>
      </c>
      <c r="G77" s="38"/>
      <c r="H77" s="38"/>
      <c r="I77" s="131" t="s">
        <v>31</v>
      </c>
      <c r="J77" s="35" t="str">
        <f>E21</f>
        <v>BPO spol. s r.o.,Lidická 1239,36317 OSTROV</v>
      </c>
      <c r="K77" s="38"/>
      <c r="L77" s="42"/>
    </row>
    <row r="78" s="1" customFormat="1" ht="13.65" customHeight="1">
      <c r="B78" s="37"/>
      <c r="C78" s="31" t="s">
        <v>29</v>
      </c>
      <c r="D78" s="38"/>
      <c r="E78" s="38"/>
      <c r="F78" s="26" t="str">
        <f>IF(E18="","",E18)</f>
        <v>Vyplň údaj</v>
      </c>
      <c r="G78" s="38"/>
      <c r="H78" s="38"/>
      <c r="I78" s="131" t="s">
        <v>34</v>
      </c>
      <c r="J78" s="35" t="str">
        <f>E24</f>
        <v>Tomanová Vlasta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29"/>
      <c r="J79" s="38"/>
      <c r="K79" s="38"/>
      <c r="L79" s="42"/>
    </row>
    <row r="80" s="9" customFormat="1" ht="29.28" customHeight="1">
      <c r="B80" s="177"/>
      <c r="C80" s="178" t="s">
        <v>111</v>
      </c>
      <c r="D80" s="179" t="s">
        <v>57</v>
      </c>
      <c r="E80" s="179" t="s">
        <v>53</v>
      </c>
      <c r="F80" s="179" t="s">
        <v>54</v>
      </c>
      <c r="G80" s="179" t="s">
        <v>112</v>
      </c>
      <c r="H80" s="179" t="s">
        <v>113</v>
      </c>
      <c r="I80" s="180" t="s">
        <v>114</v>
      </c>
      <c r="J80" s="179" t="s">
        <v>93</v>
      </c>
      <c r="K80" s="181" t="s">
        <v>115</v>
      </c>
      <c r="L80" s="182"/>
      <c r="M80" s="86" t="s">
        <v>19</v>
      </c>
      <c r="N80" s="87" t="s">
        <v>42</v>
      </c>
      <c r="O80" s="87" t="s">
        <v>116</v>
      </c>
      <c r="P80" s="87" t="s">
        <v>117</v>
      </c>
      <c r="Q80" s="87" t="s">
        <v>118</v>
      </c>
      <c r="R80" s="87" t="s">
        <v>119</v>
      </c>
      <c r="S80" s="87" t="s">
        <v>120</v>
      </c>
      <c r="T80" s="88" t="s">
        <v>121</v>
      </c>
    </row>
    <row r="81" s="1" customFormat="1" ht="22.8" customHeight="1">
      <c r="B81" s="37"/>
      <c r="C81" s="93" t="s">
        <v>122</v>
      </c>
      <c r="D81" s="38"/>
      <c r="E81" s="38"/>
      <c r="F81" s="38"/>
      <c r="G81" s="38"/>
      <c r="H81" s="38"/>
      <c r="I81" s="129"/>
      <c r="J81" s="183">
        <f>BK81</f>
        <v>0</v>
      </c>
      <c r="K81" s="38"/>
      <c r="L81" s="42"/>
      <c r="M81" s="89"/>
      <c r="N81" s="90"/>
      <c r="O81" s="90"/>
      <c r="P81" s="184">
        <f>P82+P84</f>
        <v>0</v>
      </c>
      <c r="Q81" s="90"/>
      <c r="R81" s="184">
        <f>R82+R84</f>
        <v>0</v>
      </c>
      <c r="S81" s="90"/>
      <c r="T81" s="185">
        <f>T82+T84</f>
        <v>0</v>
      </c>
      <c r="AT81" s="16" t="s">
        <v>71</v>
      </c>
      <c r="AU81" s="16" t="s">
        <v>94</v>
      </c>
      <c r="BK81" s="186">
        <f>BK82+BK84</f>
        <v>0</v>
      </c>
    </row>
    <row r="82" s="10" customFormat="1" ht="25.92" customHeight="1">
      <c r="B82" s="187"/>
      <c r="C82" s="188"/>
      <c r="D82" s="189" t="s">
        <v>71</v>
      </c>
      <c r="E82" s="190" t="s">
        <v>810</v>
      </c>
      <c r="F82" s="190" t="s">
        <v>811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AR82" s="198" t="s">
        <v>169</v>
      </c>
      <c r="AT82" s="199" t="s">
        <v>71</v>
      </c>
      <c r="AU82" s="199" t="s">
        <v>72</v>
      </c>
      <c r="AY82" s="198" t="s">
        <v>125</v>
      </c>
      <c r="BK82" s="200">
        <f>BK83</f>
        <v>0</v>
      </c>
    </row>
    <row r="83" s="1" customFormat="1" ht="16.5" customHeight="1">
      <c r="B83" s="37"/>
      <c r="C83" s="203" t="s">
        <v>80</v>
      </c>
      <c r="D83" s="203" t="s">
        <v>127</v>
      </c>
      <c r="E83" s="204" t="s">
        <v>812</v>
      </c>
      <c r="F83" s="205" t="s">
        <v>813</v>
      </c>
      <c r="G83" s="206" t="s">
        <v>789</v>
      </c>
      <c r="H83" s="207">
        <v>1</v>
      </c>
      <c r="I83" s="208"/>
      <c r="J83" s="209">
        <f>ROUND(I83*H83,2)</f>
        <v>0</v>
      </c>
      <c r="K83" s="205" t="s">
        <v>814</v>
      </c>
      <c r="L83" s="42"/>
      <c r="M83" s="210" t="s">
        <v>19</v>
      </c>
      <c r="N83" s="211" t="s">
        <v>43</v>
      </c>
      <c r="O83" s="78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16" t="s">
        <v>815</v>
      </c>
      <c r="AT83" s="16" t="s">
        <v>127</v>
      </c>
      <c r="AU83" s="16" t="s">
        <v>80</v>
      </c>
      <c r="AY83" s="16" t="s">
        <v>125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6" t="s">
        <v>80</v>
      </c>
      <c r="BK83" s="214">
        <f>ROUND(I83*H83,2)</f>
        <v>0</v>
      </c>
      <c r="BL83" s="16" t="s">
        <v>815</v>
      </c>
      <c r="BM83" s="16" t="s">
        <v>816</v>
      </c>
    </row>
    <row r="84" s="10" customFormat="1" ht="25.92" customHeight="1">
      <c r="B84" s="187"/>
      <c r="C84" s="188"/>
      <c r="D84" s="189" t="s">
        <v>71</v>
      </c>
      <c r="E84" s="190" t="s">
        <v>817</v>
      </c>
      <c r="F84" s="190" t="s">
        <v>818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SUM(P85:P94)</f>
        <v>0</v>
      </c>
      <c r="Q84" s="195"/>
      <c r="R84" s="196">
        <f>SUM(R85:R94)</f>
        <v>0</v>
      </c>
      <c r="S84" s="195"/>
      <c r="T84" s="197">
        <f>SUM(T85:T94)</f>
        <v>0</v>
      </c>
      <c r="AR84" s="198" t="s">
        <v>132</v>
      </c>
      <c r="AT84" s="199" t="s">
        <v>71</v>
      </c>
      <c r="AU84" s="199" t="s">
        <v>72</v>
      </c>
      <c r="AY84" s="198" t="s">
        <v>125</v>
      </c>
      <c r="BK84" s="200">
        <f>SUM(BK85:BK94)</f>
        <v>0</v>
      </c>
    </row>
    <row r="85" s="1" customFormat="1" ht="16.5" customHeight="1">
      <c r="B85" s="37"/>
      <c r="C85" s="203" t="s">
        <v>83</v>
      </c>
      <c r="D85" s="203" t="s">
        <v>127</v>
      </c>
      <c r="E85" s="204" t="s">
        <v>819</v>
      </c>
      <c r="F85" s="205" t="s">
        <v>820</v>
      </c>
      <c r="G85" s="206" t="s">
        <v>789</v>
      </c>
      <c r="H85" s="207">
        <v>1</v>
      </c>
      <c r="I85" s="208"/>
      <c r="J85" s="209">
        <f>ROUND(I85*H85,2)</f>
        <v>0</v>
      </c>
      <c r="K85" s="205" t="s">
        <v>814</v>
      </c>
      <c r="L85" s="42"/>
      <c r="M85" s="210" t="s">
        <v>19</v>
      </c>
      <c r="N85" s="211" t="s">
        <v>43</v>
      </c>
      <c r="O85" s="78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6" t="s">
        <v>815</v>
      </c>
      <c r="AT85" s="16" t="s">
        <v>127</v>
      </c>
      <c r="AU85" s="16" t="s">
        <v>80</v>
      </c>
      <c r="AY85" s="16" t="s">
        <v>125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6" t="s">
        <v>80</v>
      </c>
      <c r="BK85" s="214">
        <f>ROUND(I85*H85,2)</f>
        <v>0</v>
      </c>
      <c r="BL85" s="16" t="s">
        <v>815</v>
      </c>
      <c r="BM85" s="16" t="s">
        <v>821</v>
      </c>
    </row>
    <row r="86" s="1" customFormat="1" ht="22.5" customHeight="1">
      <c r="B86" s="37"/>
      <c r="C86" s="203" t="s">
        <v>156</v>
      </c>
      <c r="D86" s="203" t="s">
        <v>127</v>
      </c>
      <c r="E86" s="204" t="s">
        <v>822</v>
      </c>
      <c r="F86" s="205" t="s">
        <v>823</v>
      </c>
      <c r="G86" s="206" t="s">
        <v>789</v>
      </c>
      <c r="H86" s="207">
        <v>1</v>
      </c>
      <c r="I86" s="208"/>
      <c r="J86" s="209">
        <f>ROUND(I86*H86,2)</f>
        <v>0</v>
      </c>
      <c r="K86" s="205" t="s">
        <v>19</v>
      </c>
      <c r="L86" s="42"/>
      <c r="M86" s="210" t="s">
        <v>19</v>
      </c>
      <c r="N86" s="211" t="s">
        <v>43</v>
      </c>
      <c r="O86" s="78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16" t="s">
        <v>815</v>
      </c>
      <c r="AT86" s="16" t="s">
        <v>127</v>
      </c>
      <c r="AU86" s="16" t="s">
        <v>80</v>
      </c>
      <c r="AY86" s="16" t="s">
        <v>125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6" t="s">
        <v>80</v>
      </c>
      <c r="BK86" s="214">
        <f>ROUND(I86*H86,2)</f>
        <v>0</v>
      </c>
      <c r="BL86" s="16" t="s">
        <v>815</v>
      </c>
      <c r="BM86" s="16" t="s">
        <v>824</v>
      </c>
    </row>
    <row r="87" s="1" customFormat="1" ht="22.5" customHeight="1">
      <c r="B87" s="37"/>
      <c r="C87" s="203" t="s">
        <v>132</v>
      </c>
      <c r="D87" s="203" t="s">
        <v>127</v>
      </c>
      <c r="E87" s="204" t="s">
        <v>825</v>
      </c>
      <c r="F87" s="205" t="s">
        <v>826</v>
      </c>
      <c r="G87" s="206" t="s">
        <v>789</v>
      </c>
      <c r="H87" s="207">
        <v>1</v>
      </c>
      <c r="I87" s="208"/>
      <c r="J87" s="209">
        <f>ROUND(I87*H87,2)</f>
        <v>0</v>
      </c>
      <c r="K87" s="205" t="s">
        <v>19</v>
      </c>
      <c r="L87" s="42"/>
      <c r="M87" s="210" t="s">
        <v>19</v>
      </c>
      <c r="N87" s="211" t="s">
        <v>43</v>
      </c>
      <c r="O87" s="78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6" t="s">
        <v>815</v>
      </c>
      <c r="AT87" s="16" t="s">
        <v>127</v>
      </c>
      <c r="AU87" s="16" t="s">
        <v>80</v>
      </c>
      <c r="AY87" s="16" t="s">
        <v>125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6" t="s">
        <v>80</v>
      </c>
      <c r="BK87" s="214">
        <f>ROUND(I87*H87,2)</f>
        <v>0</v>
      </c>
      <c r="BL87" s="16" t="s">
        <v>815</v>
      </c>
      <c r="BM87" s="16" t="s">
        <v>827</v>
      </c>
    </row>
    <row r="88" s="1" customFormat="1" ht="22.5" customHeight="1">
      <c r="B88" s="37"/>
      <c r="C88" s="203" t="s">
        <v>169</v>
      </c>
      <c r="D88" s="203" t="s">
        <v>127</v>
      </c>
      <c r="E88" s="204" t="s">
        <v>828</v>
      </c>
      <c r="F88" s="205" t="s">
        <v>829</v>
      </c>
      <c r="G88" s="206" t="s">
        <v>789</v>
      </c>
      <c r="H88" s="207">
        <v>1</v>
      </c>
      <c r="I88" s="208"/>
      <c r="J88" s="209">
        <f>ROUND(I88*H88,2)</f>
        <v>0</v>
      </c>
      <c r="K88" s="205" t="s">
        <v>19</v>
      </c>
      <c r="L88" s="42"/>
      <c r="M88" s="210" t="s">
        <v>19</v>
      </c>
      <c r="N88" s="211" t="s">
        <v>43</v>
      </c>
      <c r="O88" s="78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6" t="s">
        <v>815</v>
      </c>
      <c r="AT88" s="16" t="s">
        <v>127</v>
      </c>
      <c r="AU88" s="16" t="s">
        <v>80</v>
      </c>
      <c r="AY88" s="16" t="s">
        <v>125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6" t="s">
        <v>80</v>
      </c>
      <c r="BK88" s="214">
        <f>ROUND(I88*H88,2)</f>
        <v>0</v>
      </c>
      <c r="BL88" s="16" t="s">
        <v>815</v>
      </c>
      <c r="BM88" s="16" t="s">
        <v>830</v>
      </c>
    </row>
    <row r="89" s="1" customFormat="1" ht="16.5" customHeight="1">
      <c r="B89" s="37"/>
      <c r="C89" s="203" t="s">
        <v>173</v>
      </c>
      <c r="D89" s="203" t="s">
        <v>127</v>
      </c>
      <c r="E89" s="204" t="s">
        <v>831</v>
      </c>
      <c r="F89" s="205" t="s">
        <v>832</v>
      </c>
      <c r="G89" s="206" t="s">
        <v>242</v>
      </c>
      <c r="H89" s="207">
        <v>1</v>
      </c>
      <c r="I89" s="208"/>
      <c r="J89" s="209">
        <f>ROUND(I89*H89,2)</f>
        <v>0</v>
      </c>
      <c r="K89" s="205" t="s">
        <v>19</v>
      </c>
      <c r="L89" s="42"/>
      <c r="M89" s="210" t="s">
        <v>19</v>
      </c>
      <c r="N89" s="211" t="s">
        <v>43</v>
      </c>
      <c r="O89" s="78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6" t="s">
        <v>815</v>
      </c>
      <c r="AT89" s="16" t="s">
        <v>127</v>
      </c>
      <c r="AU89" s="16" t="s">
        <v>80</v>
      </c>
      <c r="AY89" s="16" t="s">
        <v>125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6" t="s">
        <v>80</v>
      </c>
      <c r="BK89" s="214">
        <f>ROUND(I89*H89,2)</f>
        <v>0</v>
      </c>
      <c r="BL89" s="16" t="s">
        <v>815</v>
      </c>
      <c r="BM89" s="16" t="s">
        <v>833</v>
      </c>
    </row>
    <row r="90" s="1" customFormat="1" ht="22.5" customHeight="1">
      <c r="B90" s="37"/>
      <c r="C90" s="203" t="s">
        <v>177</v>
      </c>
      <c r="D90" s="203" t="s">
        <v>127</v>
      </c>
      <c r="E90" s="204" t="s">
        <v>834</v>
      </c>
      <c r="F90" s="205" t="s">
        <v>835</v>
      </c>
      <c r="G90" s="206" t="s">
        <v>789</v>
      </c>
      <c r="H90" s="207">
        <v>1</v>
      </c>
      <c r="I90" s="208"/>
      <c r="J90" s="209">
        <f>ROUND(I90*H90,2)</f>
        <v>0</v>
      </c>
      <c r="K90" s="205" t="s">
        <v>19</v>
      </c>
      <c r="L90" s="42"/>
      <c r="M90" s="210" t="s">
        <v>19</v>
      </c>
      <c r="N90" s="211" t="s">
        <v>43</v>
      </c>
      <c r="O90" s="7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6" t="s">
        <v>815</v>
      </c>
      <c r="AT90" s="16" t="s">
        <v>127</v>
      </c>
      <c r="AU90" s="16" t="s">
        <v>80</v>
      </c>
      <c r="AY90" s="16" t="s">
        <v>125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6" t="s">
        <v>80</v>
      </c>
      <c r="BK90" s="214">
        <f>ROUND(I90*H90,2)</f>
        <v>0</v>
      </c>
      <c r="BL90" s="16" t="s">
        <v>815</v>
      </c>
      <c r="BM90" s="16" t="s">
        <v>836</v>
      </c>
    </row>
    <row r="91" s="1" customFormat="1" ht="16.5" customHeight="1">
      <c r="B91" s="37"/>
      <c r="C91" s="203" t="s">
        <v>152</v>
      </c>
      <c r="D91" s="203" t="s">
        <v>127</v>
      </c>
      <c r="E91" s="204" t="s">
        <v>837</v>
      </c>
      <c r="F91" s="205" t="s">
        <v>838</v>
      </c>
      <c r="G91" s="206" t="s">
        <v>789</v>
      </c>
      <c r="H91" s="207">
        <v>1</v>
      </c>
      <c r="I91" s="208"/>
      <c r="J91" s="209">
        <f>ROUND(I91*H91,2)</f>
        <v>0</v>
      </c>
      <c r="K91" s="205" t="s">
        <v>814</v>
      </c>
      <c r="L91" s="42"/>
      <c r="M91" s="210" t="s">
        <v>19</v>
      </c>
      <c r="N91" s="211" t="s">
        <v>43</v>
      </c>
      <c r="O91" s="78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6" t="s">
        <v>815</v>
      </c>
      <c r="AT91" s="16" t="s">
        <v>127</v>
      </c>
      <c r="AU91" s="16" t="s">
        <v>80</v>
      </c>
      <c r="AY91" s="16" t="s">
        <v>125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6" t="s">
        <v>80</v>
      </c>
      <c r="BK91" s="214">
        <f>ROUND(I91*H91,2)</f>
        <v>0</v>
      </c>
      <c r="BL91" s="16" t="s">
        <v>815</v>
      </c>
      <c r="BM91" s="16" t="s">
        <v>839</v>
      </c>
    </row>
    <row r="92" s="1" customFormat="1" ht="16.5" customHeight="1">
      <c r="B92" s="37"/>
      <c r="C92" s="203" t="s">
        <v>190</v>
      </c>
      <c r="D92" s="203" t="s">
        <v>127</v>
      </c>
      <c r="E92" s="204" t="s">
        <v>840</v>
      </c>
      <c r="F92" s="205" t="s">
        <v>841</v>
      </c>
      <c r="G92" s="206" t="s">
        <v>492</v>
      </c>
      <c r="H92" s="207">
        <v>1</v>
      </c>
      <c r="I92" s="208"/>
      <c r="J92" s="209">
        <f>ROUND(I92*H92,2)</f>
        <v>0</v>
      </c>
      <c r="K92" s="205" t="s">
        <v>19</v>
      </c>
      <c r="L92" s="42"/>
      <c r="M92" s="210" t="s">
        <v>19</v>
      </c>
      <c r="N92" s="211" t="s">
        <v>43</v>
      </c>
      <c r="O92" s="78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6" t="s">
        <v>815</v>
      </c>
      <c r="AT92" s="16" t="s">
        <v>127</v>
      </c>
      <c r="AU92" s="16" t="s">
        <v>80</v>
      </c>
      <c r="AY92" s="16" t="s">
        <v>125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6" t="s">
        <v>80</v>
      </c>
      <c r="BK92" s="214">
        <f>ROUND(I92*H92,2)</f>
        <v>0</v>
      </c>
      <c r="BL92" s="16" t="s">
        <v>815</v>
      </c>
      <c r="BM92" s="16" t="s">
        <v>842</v>
      </c>
    </row>
    <row r="93" s="1" customFormat="1" ht="16.5" customHeight="1">
      <c r="B93" s="37"/>
      <c r="C93" s="203" t="s">
        <v>199</v>
      </c>
      <c r="D93" s="203" t="s">
        <v>127</v>
      </c>
      <c r="E93" s="204" t="s">
        <v>843</v>
      </c>
      <c r="F93" s="205" t="s">
        <v>844</v>
      </c>
      <c r="G93" s="206" t="s">
        <v>789</v>
      </c>
      <c r="H93" s="207">
        <v>1</v>
      </c>
      <c r="I93" s="208"/>
      <c r="J93" s="209">
        <f>ROUND(I93*H93,2)</f>
        <v>0</v>
      </c>
      <c r="K93" s="205" t="s">
        <v>131</v>
      </c>
      <c r="L93" s="42"/>
      <c r="M93" s="210" t="s">
        <v>19</v>
      </c>
      <c r="N93" s="211" t="s">
        <v>43</v>
      </c>
      <c r="O93" s="7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6" t="s">
        <v>815</v>
      </c>
      <c r="AT93" s="16" t="s">
        <v>127</v>
      </c>
      <c r="AU93" s="16" t="s">
        <v>80</v>
      </c>
      <c r="AY93" s="16" t="s">
        <v>125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6" t="s">
        <v>80</v>
      </c>
      <c r="BK93" s="214">
        <f>ROUND(I93*H93,2)</f>
        <v>0</v>
      </c>
      <c r="BL93" s="16" t="s">
        <v>815</v>
      </c>
      <c r="BM93" s="16" t="s">
        <v>845</v>
      </c>
    </row>
    <row r="94" s="1" customFormat="1" ht="16.5" customHeight="1">
      <c r="B94" s="37"/>
      <c r="C94" s="203" t="s">
        <v>205</v>
      </c>
      <c r="D94" s="203" t="s">
        <v>127</v>
      </c>
      <c r="E94" s="204" t="s">
        <v>846</v>
      </c>
      <c r="F94" s="205" t="s">
        <v>847</v>
      </c>
      <c r="G94" s="206" t="s">
        <v>789</v>
      </c>
      <c r="H94" s="207">
        <v>1</v>
      </c>
      <c r="I94" s="208"/>
      <c r="J94" s="209">
        <f>ROUND(I94*H94,2)</f>
        <v>0</v>
      </c>
      <c r="K94" s="205" t="s">
        <v>19</v>
      </c>
      <c r="L94" s="42"/>
      <c r="M94" s="272" t="s">
        <v>19</v>
      </c>
      <c r="N94" s="273" t="s">
        <v>43</v>
      </c>
      <c r="O94" s="274"/>
      <c r="P94" s="275">
        <f>O94*H94</f>
        <v>0</v>
      </c>
      <c r="Q94" s="275">
        <v>0</v>
      </c>
      <c r="R94" s="275">
        <f>Q94*H94</f>
        <v>0</v>
      </c>
      <c r="S94" s="275">
        <v>0</v>
      </c>
      <c r="T94" s="276">
        <f>S94*H94</f>
        <v>0</v>
      </c>
      <c r="AR94" s="16" t="s">
        <v>815</v>
      </c>
      <c r="AT94" s="16" t="s">
        <v>127</v>
      </c>
      <c r="AU94" s="16" t="s">
        <v>80</v>
      </c>
      <c r="AY94" s="16" t="s">
        <v>125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6" t="s">
        <v>80</v>
      </c>
      <c r="BK94" s="214">
        <f>ROUND(I94*H94,2)</f>
        <v>0</v>
      </c>
      <c r="BL94" s="16" t="s">
        <v>815</v>
      </c>
      <c r="BM94" s="16" t="s">
        <v>848</v>
      </c>
    </row>
    <row r="95" s="1" customFormat="1" ht="6.96" customHeight="1">
      <c r="B95" s="56"/>
      <c r="C95" s="57"/>
      <c r="D95" s="57"/>
      <c r="E95" s="57"/>
      <c r="F95" s="57"/>
      <c r="G95" s="57"/>
      <c r="H95" s="57"/>
      <c r="I95" s="153"/>
      <c r="J95" s="57"/>
      <c r="K95" s="57"/>
      <c r="L95" s="42"/>
    </row>
  </sheetData>
  <sheetProtection sheet="1" autoFilter="0" formatColumns="0" formatRows="0" objects="1" scenarios="1" spinCount="100000" saltValue="87oqX+oqwMIkHM769PnD4jglQfnlBj5U7qkLGhIY2ZTY6txxpDmZV5Vm2Ets6JNDqXYK0nETEIAitL9tCGdZQg==" hashValue="9/4XqUWSDVyVBfKdk+FbLFj14TQPNm3jXBGUAWB6p4D7JjxOyNuMhm13gsxGptJnrUJ1XJAuA7/CLV0X0cX9Ew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2019-02-11T12:10:50Z</dcterms:created>
  <dcterms:modified xsi:type="dcterms:W3CDTF">2019-02-11T12:10:54Z</dcterms:modified>
</cp:coreProperties>
</file>