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Aa - Demolice" sheetId="2" r:id="rId2"/>
    <sheet name="B - VRN+VON" sheetId="3" r:id="rId3"/>
  </sheets>
  <definedNames>
    <definedName name="_xlnm.Print_Area" localSheetId="0">'Rekapitulace stavby'!$D$4:$AO$36,'Rekapitulace stavby'!$C$42:$AQ$57</definedName>
    <definedName name="_xlnm._FilterDatabase" localSheetId="1" hidden="1">'Aa - Demolice'!$C$93:$K$547</definedName>
    <definedName name="_xlnm.Print_Area" localSheetId="1">'Aa - Demolice'!$C$45:$J$75,'Aa - Demolice'!$C$81:$K$547</definedName>
    <definedName name="_xlnm._FilterDatabase" localSheetId="2" hidden="1">'B - VRN+VON'!$C$80:$K$94</definedName>
    <definedName name="_xlnm.Print_Area" localSheetId="2">'B - VRN+VON'!$C$45:$J$62,'B - VRN+VON'!$C$68:$K$94</definedName>
    <definedName name="_xlnm.Print_Titles" localSheetId="0">'Rekapitulace stavby'!$52:$52</definedName>
    <definedName name="_xlnm.Print_Titles" localSheetId="1">'Aa - Demolice'!$93:$93</definedName>
    <definedName name="_xlnm.Print_Titles" localSheetId="2">'B - VRN+VON'!$80:$80</definedName>
  </definedNames>
  <calcPr fullCalcOnLoad="1"/>
</workbook>
</file>

<file path=xl/sharedStrings.xml><?xml version="1.0" encoding="utf-8"?>
<sst xmlns="http://schemas.openxmlformats.org/spreadsheetml/2006/main" count="5383" uniqueCount="849">
  <si>
    <t>Export Komplet</t>
  </si>
  <si>
    <t>VZ</t>
  </si>
  <si>
    <t>2.0</t>
  </si>
  <si>
    <t>ZAMOK</t>
  </si>
  <si>
    <t>False</t>
  </si>
  <si>
    <t>{48a02bd4-256f-4f04-a069-71c1d4551463}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</si>
  <si>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</si>
  <si>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</si>
  <si>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</si>
  <si>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</si>
  <si>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</si>
  <si>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</si>
  <si>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</si>
  <si>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</si>
  <si>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TV18-044a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</si>
  <si>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</si>
  <si>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</si>
  <si>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O1801 Demolice bytového domu č.p.271-276, ul.Gluckova, Litvíhov, Janov</t>
  </si>
  <si>
    <t>KSO:</t>
  </si>
  <si>
    <t/>
  </si>
  <si>
    <t>CC-CZ:</t>
  </si>
  <si>
    <t>Místo:</t>
  </si>
  <si>
    <t>Litvínov</t>
  </si>
  <si>
    <t>Datum:</t>
  </si>
  <si>
    <t>11. 2. 2019</t>
  </si>
  <si>
    <t>Zadavatel:</t>
  </si>
  <si>
    <t>IČ:</t>
  </si>
  <si>
    <t>Město Litvínov</t>
  </si>
  <si>
    <t>DIČ:</t>
  </si>
  <si>
    <t>Uchazeč:</t>
  </si>
  <si>
    <t>Vyplň údaj</t>
  </si>
  <si>
    <t>Projektant:</t>
  </si>
  <si>
    <t>BPO spol. s r.o.,Lidická 1239,36317 OSTROV</t>
  </si>
  <si>
    <t>True</t>
  </si>
  <si>
    <t>Zpracovatel:</t>
  </si>
  <si>
    <t>Tomanová Vlasta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</si>
  <si>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</si>
  <si>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</si>
  <si>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</si>
  <si>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</si>
  <si>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</si>
  <si>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</si>
  <si>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</si>
  <si>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</si>
  <si>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</si>
  <si>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</si>
  <si>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</si>
  <si>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</si>
  <si>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</si>
  <si>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</si>
  <si>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</si>
  <si>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</si>
  <si>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</si>
  <si>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</si>
  <si>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</si>
  <si>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</si>
  <si>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</si>
  <si>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</si>
  <si>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</si>
  <si>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</si>
  <si>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</si>
  <si>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</si>
  <si>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</si>
  <si>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</si>
  <si>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</si>
  <si>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</si>
  <si>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</si>
  <si>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</si>
  <si>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</si>
  <si>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</si>
  <si>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</si>
  <si>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</si>
  <si>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</si>
  <si>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</si>
  <si>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</si>
  <si>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</si>
  <si>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</si>
  <si>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Aa</t>
  </si>
  <si>
    <t>Demolice</t>
  </si>
  <si>
    <t>STA</t>
  </si>
  <si>
    <t>1</t>
  </si>
  <si>
    <t>{b04b7e28-0b26-424a-b926-770079dbb447}</t>
  </si>
  <si>
    <t>803 3</t>
  </si>
  <si>
    <t>2</t>
  </si>
  <si>
    <t>B</t>
  </si>
  <si>
    <t>VRN+VON</t>
  </si>
  <si>
    <t>{ef21d870-033a-4119-8a82-26eabb425854}</t>
  </si>
  <si>
    <t>KRYCÍ LIST SOUPISU PRACÍ</t>
  </si>
  <si>
    <t>Objekt:</t>
  </si>
  <si>
    <t>Aa - Demolice</t>
  </si>
  <si>
    <t>zak.č.8993-25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</si>
  <si>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</si>
  <si>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</si>
  <si>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</si>
  <si>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</si>
  <si>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</si>
  <si>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</si>
  <si>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11 - Zemní práce - přípravné a přidružené práce</t>
  </si>
  <si>
    <t xml:space="preserve">    5 - Komunikace pozemní</t>
  </si>
  <si>
    <t xml:space="preserve">    8 - Trubní vedení</t>
  </si>
  <si>
    <t xml:space="preserve">    9 - Ostatní konstrukce a práce</t>
  </si>
  <si>
    <t xml:space="preserve">    96 - Bourání konstrukcí</t>
  </si>
  <si>
    <t xml:space="preserve">    98 - Demolice a sanace</t>
  </si>
  <si>
    <t xml:space="preserve">    997 - Přesun sutě</t>
  </si>
  <si>
    <t xml:space="preserve">    998 - Přesun hmot</t>
  </si>
  <si>
    <t>TK - Odpojení topného kanálu (2x) - stavební úpravy</t>
  </si>
  <si>
    <t xml:space="preserve">    B - Nové konstrukce</t>
  </si>
  <si>
    <t xml:space="preserve">    HSV - Práce a dodávky HSV</t>
  </si>
  <si>
    <t xml:space="preserve">    PSV - Práce a dodávky PSV</t>
  </si>
  <si>
    <t>OST - Ostatní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</si>
  <si>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</si>
  <si>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</si>
  <si>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</si>
  <si>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</si>
  <si>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</si>
  <si>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</si>
  <si>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</si>
  <si>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</si>
  <si>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</si>
  <si>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</si>
  <si>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</si>
  <si>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</si>
  <si>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</si>
  <si>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</si>
  <si>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</si>
  <si>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</si>
  <si>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</si>
  <si>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</si>
  <si>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171101103</t>
  </si>
  <si>
    <t>Uložení sypaniny do násypů s rozprostřením sypaniny ve vrstvách a s hrubým urovnáním zhutněných s uzavřením povrchu násypu z hornin soudržných s předepsanou mírou zhutnění v procentech výsledků zkoušek Proctor-Standard (dále jen PS) přes 96 do 100 % PS</t>
  </si>
  <si>
    <t>m3</t>
  </si>
  <si>
    <t>CS ÚRS 2018 02</t>
  </si>
  <si>
    <t>4</t>
  </si>
  <si>
    <t>1308097849</t>
  </si>
  <si>
    <t>VV</t>
  </si>
  <si>
    <t xml:space="preserve">ochrana stávajících zpevněných ploch v průběhu bourání </t>
  </si>
  <si>
    <t>- zbudování ochranného zemního tělesa</t>
  </si>
  <si>
    <t>poznámka PN 02 - terénní schodiště</t>
  </si>
  <si>
    <t>30,0*0,5*1,1</t>
  </si>
  <si>
    <t>poznámka PN 03 - chodníky u západní a jižní fasády</t>
  </si>
  <si>
    <t>350,0*0,5*1,1</t>
  </si>
  <si>
    <t>poznámka PN 05 - chodníky u severní fasády</t>
  </si>
  <si>
    <t>335,0*0,5*1,1</t>
  </si>
  <si>
    <t>ochrana podzemních sítí v ohroženém prostoru v průběhu bourání</t>
  </si>
  <si>
    <t>poznámka PN 09</t>
  </si>
  <si>
    <t>50,0*0,5*1,1</t>
  </si>
  <si>
    <t>0,25</t>
  </si>
  <si>
    <t>Součet</t>
  </si>
  <si>
    <t>M</t>
  </si>
  <si>
    <t>11100010R</t>
  </si>
  <si>
    <t>zemina vhodná pro hutněné násypy - nákup</t>
  </si>
  <si>
    <t>t</t>
  </si>
  <si>
    <t>8</t>
  </si>
  <si>
    <t>988649821</t>
  </si>
  <si>
    <t>dodávka k pol.171101103</t>
  </si>
  <si>
    <t>421,0*1,7*1,1+0,73</t>
  </si>
  <si>
    <t>3</t>
  </si>
  <si>
    <t>162701105</t>
  </si>
  <si>
    <t>Vodorovné přemístění výkopku nebo sypaniny po suchu na obvyklém dopravním prostředku, bez naložení výkopku, avšak se složením bez rozhrnutí z horniny tř. 1 až 4 na vzdálenost přes 9 000 do 10 000 m</t>
  </si>
  <si>
    <t>269082307</t>
  </si>
  <si>
    <t>nakoupená zemina pro násypy - pol.171101103</t>
  </si>
  <si>
    <t>421,0</t>
  </si>
  <si>
    <t>zemina z násypů  - odvoz na skládku</t>
  </si>
  <si>
    <t>162701109</t>
  </si>
  <si>
    <t>Vodorovné přemístění výkopku nebo sypaniny po suchu na obvyklém dopravním prostředku, bez naložení výkopku, avšak se složením bez rozhrnutí z horniny tř. 1 až 4 na vzdálenost Příplatek k ceně za každých dalších i započatých 1 000 m</t>
  </si>
  <si>
    <t>1023586769</t>
  </si>
  <si>
    <t>celková vzdálenost 14 km</t>
  </si>
  <si>
    <t>pol.162701109</t>
  </si>
  <si>
    <t>842,0*(14-10)</t>
  </si>
  <si>
    <t>5</t>
  </si>
  <si>
    <t>167101102</t>
  </si>
  <si>
    <t>Nakládání, skládání a překládání neulehlého výkopku nebo sypaniny nakládání, množství přes 100 m3, z hornin tř. 1 až 4</t>
  </si>
  <si>
    <t>-120470185</t>
  </si>
  <si>
    <t>6</t>
  </si>
  <si>
    <t>171201201</t>
  </si>
  <si>
    <t>Uložení sypaniny na skládky</t>
  </si>
  <si>
    <t>-1730424425</t>
  </si>
  <si>
    <t>7</t>
  </si>
  <si>
    <t>17120121R</t>
  </si>
  <si>
    <t>Poplatek za uložení stavebního odpadu na skládce (skládkovné) zeminy a kameniva zatříděného do Katalogu odpadů pod kódem 170 504</t>
  </si>
  <si>
    <t>-1225713947</t>
  </si>
  <si>
    <t xml:space="preserve">zemina z násypů  </t>
  </si>
  <si>
    <t>421,0*1,7+0,3</t>
  </si>
  <si>
    <t>174101101</t>
  </si>
  <si>
    <t>Zásyp sypaninou z jakékoliv horniny s uložením výkopku ve vrstvách se zhutněním jam, šachet, rýh nebo kolem objektů v těchto vykopávkách</t>
  </si>
  <si>
    <t>-272427904</t>
  </si>
  <si>
    <t>zásyp jámy suterénu předrcenou sutí</t>
  </si>
  <si>
    <t>obestavěný prostor suterénu</t>
  </si>
  <si>
    <t>108,7*10,0*1,7+0,1</t>
  </si>
  <si>
    <t>Drcená suť v odd.997.</t>
  </si>
  <si>
    <t>9</t>
  </si>
  <si>
    <t>181301112</t>
  </si>
  <si>
    <t>Rozprostření a urovnání ornice v rovině nebo ve svahu sklonu do 1:5 při souvislé ploše přes 500 m2, tl. vrstvy přes 100 do 150 mm</t>
  </si>
  <si>
    <t>m2</t>
  </si>
  <si>
    <t>-1646365073</t>
  </si>
  <si>
    <t>plocha zasypaného suterénu</t>
  </si>
  <si>
    <t>115,0*16,0</t>
  </si>
  <si>
    <t>ostatní zatravněné plochy poškozené stavbou</t>
  </si>
  <si>
    <t>300,0</t>
  </si>
  <si>
    <t>10</t>
  </si>
  <si>
    <t>10364101</t>
  </si>
  <si>
    <t>zemina pro terénní úpravy -  ornice</t>
  </si>
  <si>
    <t>1327353024</t>
  </si>
  <si>
    <t>dodávka, doprava k pol.181301112</t>
  </si>
  <si>
    <t>2140,0*0,15*1,7+0,3</t>
  </si>
  <si>
    <t>11</t>
  </si>
  <si>
    <t>181451131</t>
  </si>
  <si>
    <t>Založení trávníku na půdě předem připravené plochy přes 1000 m2 výsevem včetně utažení parkového v rovině nebo na svahu do 1:5</t>
  </si>
  <si>
    <t>-355639337</t>
  </si>
  <si>
    <t>pol.181301112</t>
  </si>
  <si>
    <t>2140,0</t>
  </si>
  <si>
    <t>12</t>
  </si>
  <si>
    <t>005724100</t>
  </si>
  <si>
    <t>osivo směs travní parková</t>
  </si>
  <si>
    <t>kg</t>
  </si>
  <si>
    <t>-960131778</t>
  </si>
  <si>
    <t>dodávka, doprava k pol.181451131 - ztratné 3%</t>
  </si>
  <si>
    <t>množství dle ceníkové přílohy</t>
  </si>
  <si>
    <t>2140,0*0,015*1,03+0,847</t>
  </si>
  <si>
    <t>13</t>
  </si>
  <si>
    <t>185804215</t>
  </si>
  <si>
    <t>Vypletí v rovině nebo na svahu do 1:5 trávníku po výsevu</t>
  </si>
  <si>
    <t>724817687</t>
  </si>
  <si>
    <t>14</t>
  </si>
  <si>
    <t>185804312</t>
  </si>
  <si>
    <t>Zalití rostlin vodou plochy záhonů jednotlivě přes 20 m2</t>
  </si>
  <si>
    <t>-1214310998</t>
  </si>
  <si>
    <t>pol.181451131</t>
  </si>
  <si>
    <t>2140,0*10*0,001</t>
  </si>
  <si>
    <t>Poznámka :</t>
  </si>
  <si>
    <t>Položka zahrnuje též náklady na dodávku vody.</t>
  </si>
  <si>
    <t>185851121</t>
  </si>
  <si>
    <t>Dovoz vody pro zálivku rostlin na vzdálenost do 1000 m</t>
  </si>
  <si>
    <t>-293343297</t>
  </si>
  <si>
    <t>16</t>
  </si>
  <si>
    <t>181951101</t>
  </si>
  <si>
    <t>Úprava pláně vyrovnáním výškových rozdílů v hornině tř. 1 až 4 bez zhutnění</t>
  </si>
  <si>
    <t>2105622219</t>
  </si>
  <si>
    <t>plocha pro zatravnění - dle TZ</t>
  </si>
  <si>
    <t>17</t>
  </si>
  <si>
    <t>162301415</t>
  </si>
  <si>
    <t>Vodorovné přemístění větví, kmenů nebo pařezů s naložením, složením a dopravou do 5000 m kmenů stromů jehličnatých, průměru přes 100 do 300 mm</t>
  </si>
  <si>
    <t>kus</t>
  </si>
  <si>
    <t>2143781221</t>
  </si>
  <si>
    <t>18</t>
  </si>
  <si>
    <t>162301421</t>
  </si>
  <si>
    <t>Vodorovné přemístění větví, kmenů nebo pařezů s naložením, složením a dopravou do 5000 m pařezů kmenů, průměru přes 100 do 300 mm</t>
  </si>
  <si>
    <t>-1998077242</t>
  </si>
  <si>
    <t>19</t>
  </si>
  <si>
    <t>162301915</t>
  </si>
  <si>
    <t>Vodorovné přemístění větví, kmenů nebo pařezů s naložením, složením a dopravou Příplatek k cenám za každých dalších i započatých 5000 m přes 5000 m kmenů stromů jehličnatých, průměru přes 100 do 300 mm</t>
  </si>
  <si>
    <t>1920313478</t>
  </si>
  <si>
    <t>4,0*2</t>
  </si>
  <si>
    <t>20</t>
  </si>
  <si>
    <t>162301921</t>
  </si>
  <si>
    <t>Vodorovné přemístění větví, kmenů nebo pařezů s naložením, složením a dopravou Příplatek k cenám za každých dalších i započatých 5000 m přes 5000 m pařezů kmenů, průměru přes 100 do 300 mm</t>
  </si>
  <si>
    <t>508322469</t>
  </si>
  <si>
    <t>162301501</t>
  </si>
  <si>
    <t>Vodorovné přemístění smýcených křovin do průměru kmene 100 mm na vzdálenost do 5 000 m</t>
  </si>
  <si>
    <t>-1013234539</t>
  </si>
  <si>
    <t>22</t>
  </si>
  <si>
    <t>16230000R</t>
  </si>
  <si>
    <t xml:space="preserve">Vodorovné přemístění křovin a náletů do průměru kmene 100 mm, s naložením, složením a dopravou Příplatek k cenám za každých dalších i započatých 5000 m přes 5000 m </t>
  </si>
  <si>
    <t>-1294663446</t>
  </si>
  <si>
    <t>100,0*2</t>
  </si>
  <si>
    <t>23</t>
  </si>
  <si>
    <t>16297000R</t>
  </si>
  <si>
    <t>Poplatek za skládku rostlého dřeva (skládkovné)</t>
  </si>
  <si>
    <t>-911654753</t>
  </si>
  <si>
    <t>jehličnaté stromy včetně pařezu - průměr 30 cm - 4 ks</t>
  </si>
  <si>
    <t>3,0*4</t>
  </si>
  <si>
    <t>křoviny a nálety - 100 m 2</t>
  </si>
  <si>
    <t>0,1*100</t>
  </si>
  <si>
    <t>24</t>
  </si>
  <si>
    <t>184806112</t>
  </si>
  <si>
    <t>Řez stromů, keřů nebo růží průklestem stromů netrnitých, o průměru koruny přes 2 do 4 m</t>
  </si>
  <si>
    <t>-2041191892</t>
  </si>
  <si>
    <t>poznámka PN 07 na výkrese</t>
  </si>
  <si>
    <t>odborné prořezání stromu</t>
  </si>
  <si>
    <t>25</t>
  </si>
  <si>
    <t>18481321R</t>
  </si>
  <si>
    <t>Ochranné opatření stromu (bednění) proti poškození během bourání</t>
  </si>
  <si>
    <t>-1239837997</t>
  </si>
  <si>
    <t>26</t>
  </si>
  <si>
    <t>130001101</t>
  </si>
  <si>
    <t>Příplatek k cenám hloubených vykopávek za ztížení vykopávky v blízkosti podzemního vedení nebo výbušnin pro jakoukoliv třídu horniny</t>
  </si>
  <si>
    <t>-340098441</t>
  </si>
  <si>
    <t>27</t>
  </si>
  <si>
    <t>132201201</t>
  </si>
  <si>
    <t>Hloubení zapažených i nezapažených rýh šířky přes 600 do 2 000 mm s urovnáním dna do předepsaného profilu a spádu v hornině tř. 3 do 100 m3</t>
  </si>
  <si>
    <t>-1961976558</t>
  </si>
  <si>
    <t>rýha pro DMT stávající kanalizace</t>
  </si>
  <si>
    <t>1,0*3,0*17,0</t>
  </si>
  <si>
    <t>Mezisoučet A</t>
  </si>
  <si>
    <t>z toho 50% strojně + 50% ručním nářadím</t>
  </si>
  <si>
    <t>51,0*0,5</t>
  </si>
  <si>
    <t>Mezisoučet B - 50% strojně</t>
  </si>
  <si>
    <t>28</t>
  </si>
  <si>
    <t>132201209</t>
  </si>
  <si>
    <t>Hloubení zapažených i nezapažených rýh šířky přes 600 do 2 000 mm s urovnáním dna do předepsaného profilu a spádu v hornině tř. 3 Příplatek k cenám za lepivost horniny tř. 3</t>
  </si>
  <si>
    <t>-995733570</t>
  </si>
  <si>
    <t>lepivost 50%</t>
  </si>
  <si>
    <t>25,5*0,5</t>
  </si>
  <si>
    <t>29</t>
  </si>
  <si>
    <t>132212201</t>
  </si>
  <si>
    <t>Hloubení zapažených i nezapažených rýh šířky přes 600 do 2 000 mm ručním nebo pneumatickým nářadím s urovnáním dna do předepsaného profilu a spádu v horninách tř. 3 soudržných</t>
  </si>
  <si>
    <t>1182453965</t>
  </si>
  <si>
    <t>Mezisoučet B - 50% ručním nářadím</t>
  </si>
  <si>
    <t>30</t>
  </si>
  <si>
    <t>132212209</t>
  </si>
  <si>
    <t>Hloubení zapažených i nezapažených rýh šířky přes 600 do 2 000 mm ručním nebo pneumatickým nářadím s urovnáním dna do předepsaného profilu a spádu v horninách tř. 3 Příplatek k cenám za lepivost horniny tř. 3</t>
  </si>
  <si>
    <t>65272491</t>
  </si>
  <si>
    <t>31</t>
  </si>
  <si>
    <t>151101102</t>
  </si>
  <si>
    <t>Zřízení pažení a rozepření stěn rýh pro podzemní vedení pro všechny šířky rýhy příložné pro jakoukoliv mezerovitost, hloubky do 4 m</t>
  </si>
  <si>
    <t>-2104263187</t>
  </si>
  <si>
    <t>2*3,0*17,0</t>
  </si>
  <si>
    <t>32</t>
  </si>
  <si>
    <t>151101112</t>
  </si>
  <si>
    <t>Odstranění pažení a rozepření stěn rýh pro podzemní vedení s uložením materiálu na vzdálenost do 3 m od kraje výkopu příložné, hloubky přes 2 do 4 m</t>
  </si>
  <si>
    <t>1444426238</t>
  </si>
  <si>
    <t>33</t>
  </si>
  <si>
    <t>161101102</t>
  </si>
  <si>
    <t>Svislé přemístění výkopku bez naložení do dopravní nádoby avšak s vyprázdněním dopravní nádoby na hromadu nebo do dopravního prostředku z horniny tř. 1 až 4, při hloubce výkopu přes 2,5 do 4 m</t>
  </si>
  <si>
    <t>84944274</t>
  </si>
  <si>
    <t>34</t>
  </si>
  <si>
    <t>-2089421602</t>
  </si>
  <si>
    <t>rýha po DMT stávající kanalizace</t>
  </si>
  <si>
    <t>51,0</t>
  </si>
  <si>
    <t>Zemní práce - přípravné a přidružené práce</t>
  </si>
  <si>
    <t>35</t>
  </si>
  <si>
    <t>11900322R</t>
  </si>
  <si>
    <t>Pomocné konstrukce svislé ocelové mobilní oplocení, výšky do 2,2 m panely vyplněné profilovaným plechem zřízení</t>
  </si>
  <si>
    <t>m</t>
  </si>
  <si>
    <t>-525338905</t>
  </si>
  <si>
    <t>Včetně vrat a vrátek</t>
  </si>
  <si>
    <t>24,5+29,0+10,0+2,0+22,0+31,0+141,0+38,0+21,0</t>
  </si>
  <si>
    <t>61,0+10,0+5,0+22,5</t>
  </si>
  <si>
    <t>Cena zahrnuje  i náklady na opotřebení a dopravu.</t>
  </si>
  <si>
    <t>36</t>
  </si>
  <si>
    <t>119003224</t>
  </si>
  <si>
    <t>Pomocné konstrukce při zabezpečení výkopu svislé ocelové mobilní oplocení, výšky do 2,2 m panely vyplněné profilovaným plechem odstranění</t>
  </si>
  <si>
    <t>909409102</t>
  </si>
  <si>
    <t>37</t>
  </si>
  <si>
    <t>113107143</t>
  </si>
  <si>
    <t>Odstranění podkladů nebo krytů ručně s přemístěním hmot na skládku na vzdálenost do 3 m nebo s naložením na dopravní prostředek živičných, o tl. vrstvy přes 100 do 150 mm</t>
  </si>
  <si>
    <t>-65202935</t>
  </si>
  <si>
    <t>připojovací chodníčky k severní fasádě</t>
  </si>
  <si>
    <t>2,5*3,0*6</t>
  </si>
  <si>
    <t>38</t>
  </si>
  <si>
    <t>113107130</t>
  </si>
  <si>
    <t>Odstranění podkladů nebo krytů ručně s přemístěním hmot na skládku na vzdálenost do 3 m nebo s naložením na dopravní prostředek z betonu prostého, o tl. vrstvy do 100 mm</t>
  </si>
  <si>
    <t>512961475</t>
  </si>
  <si>
    <t>okapový chodník</t>
  </si>
  <si>
    <t>0,6*(110,0*2+11,5*2)+0,2</t>
  </si>
  <si>
    <t>39</t>
  </si>
  <si>
    <t>113202111</t>
  </si>
  <si>
    <t>Vytrhání obrub s vybouráním lože, s přemístěním hmot na skládku na vzdálenost do 3 m nebo s naložením na dopravní prostředek z krajníků nebo obrubníků stojatých</t>
  </si>
  <si>
    <t>1372698744</t>
  </si>
  <si>
    <t>lemování okapového chodníku</t>
  </si>
  <si>
    <t>(110,0+13,0)*2</t>
  </si>
  <si>
    <t>40</t>
  </si>
  <si>
    <t>111201101</t>
  </si>
  <si>
    <t>Odstranění křovin a stromů s odstraněním kořenů průměru kmene do 100 mm do sklonu terénu 1 : 5, při celkové ploše do 1 000 m2</t>
  </si>
  <si>
    <t>790553529</t>
  </si>
  <si>
    <t>41</t>
  </si>
  <si>
    <t>112201101</t>
  </si>
  <si>
    <t>Odstranění pařezů s jejich vykopáním, vytrháním nebo odstřelením, s přesekáním kořenů průměru přes 100 do 300 mm</t>
  </si>
  <si>
    <t>-1574829166</t>
  </si>
  <si>
    <t>Komunikace pozemní</t>
  </si>
  <si>
    <t>42</t>
  </si>
  <si>
    <t>584121111</t>
  </si>
  <si>
    <t>Osazení silničních dílců ze železového betonu s podkladem z kameniva těženého do tl. 40 mm jakéhokoliv druhu a velikosti</t>
  </si>
  <si>
    <t>189336284</t>
  </si>
  <si>
    <t>- silniční panely</t>
  </si>
  <si>
    <t>30,0</t>
  </si>
  <si>
    <t>350,0</t>
  </si>
  <si>
    <t>250,0</t>
  </si>
  <si>
    <t>ochrana podzemních sítí v prostoru staveniště v průběhu bourání</t>
  </si>
  <si>
    <t>před negativními účinky provozu stav. mechanizmů - v místech</t>
  </si>
  <si>
    <t>možného přejezdu</t>
  </si>
  <si>
    <t>poznámka PN 08</t>
  </si>
  <si>
    <t>50,0</t>
  </si>
  <si>
    <t>43</t>
  </si>
  <si>
    <t>5938100R</t>
  </si>
  <si>
    <t>panel silniční 300x100x15 cm</t>
  </si>
  <si>
    <t>1148487010</t>
  </si>
  <si>
    <t>dodávka, doprava k pol.584121111</t>
  </si>
  <si>
    <t>680,0</t>
  </si>
  <si>
    <t xml:space="preserve">Cena Kč/m2 silničního panelu =  náklady na opotřebení silničních dílců+doprava </t>
  </si>
  <si>
    <t>na staveniště</t>
  </si>
  <si>
    <t>44</t>
  </si>
  <si>
    <t>113106241R</t>
  </si>
  <si>
    <t>Rozebrání vozovek ze silničních dílců strojně pl přes 200 m2</t>
  </si>
  <si>
    <t>-1925866802</t>
  </si>
  <si>
    <t>po dokončení demolice odstranění</t>
  </si>
  <si>
    <t xml:space="preserve">silničníCh panelů ( pro ochranu stávajících zpevněných ploch </t>
  </si>
  <si>
    <t>v průběhu bourání )</t>
  </si>
  <si>
    <t>pol.584121111</t>
  </si>
  <si>
    <t>45</t>
  </si>
  <si>
    <t>997221571</t>
  </si>
  <si>
    <t>Vodorovná doprava vybouraných hmot bez naložení, ale se složením a s hrubým urovnáním na vzdálenost do 1 km</t>
  </si>
  <si>
    <t>875348915</t>
  </si>
  <si>
    <t>doprava silničních panelů na skládku zhotovitele stavby</t>
  </si>
  <si>
    <t>pol.113106241R- suť</t>
  </si>
  <si>
    <t>253,64</t>
  </si>
  <si>
    <t>46</t>
  </si>
  <si>
    <t>997221579</t>
  </si>
  <si>
    <t>Vodorovná doprava vybouraných hmot bez naložení, ale se složením a s hrubým urovnáním na vzdálenost Příplatek k ceně za každý další i započatý 1 km přes 1 km</t>
  </si>
  <si>
    <t>-1029703661</t>
  </si>
  <si>
    <t>celková vzdálenost 20 km</t>
  </si>
  <si>
    <t>253,64*(20-1)</t>
  </si>
  <si>
    <t>47</t>
  </si>
  <si>
    <t>58400010R</t>
  </si>
  <si>
    <t>Ochrana stávajících komunikací deskami</t>
  </si>
  <si>
    <t>-345590918</t>
  </si>
  <si>
    <t>335,0</t>
  </si>
  <si>
    <t>48</t>
  </si>
  <si>
    <t>52700010R</t>
  </si>
  <si>
    <t>Ochranné bednění ploch a zídek stání pro popelnice</t>
  </si>
  <si>
    <t>-1440532069</t>
  </si>
  <si>
    <t>stávající stání pro popelnice - nesmí být pojížděny</t>
  </si>
  <si>
    <t>poznámka PN 04</t>
  </si>
  <si>
    <t>52,0</t>
  </si>
  <si>
    <t>49</t>
  </si>
  <si>
    <t>55500010R</t>
  </si>
  <si>
    <t>Demontáž ochranného bednění ochranných desek</t>
  </si>
  <si>
    <t>258541963</t>
  </si>
  <si>
    <t>pol.58400010R + 52700010R</t>
  </si>
  <si>
    <t>335,0+52,0</t>
  </si>
  <si>
    <t>Včetně odvozu na skládku zhotovitele stavby.</t>
  </si>
  <si>
    <t>Trubní vedení</t>
  </si>
  <si>
    <t>50</t>
  </si>
  <si>
    <t>969021131</t>
  </si>
  <si>
    <t>Vybourání kanalizačního potrubí DN do 300 mm</t>
  </si>
  <si>
    <t>422623937</t>
  </si>
  <si>
    <t>51</t>
  </si>
  <si>
    <t>89000010R</t>
  </si>
  <si>
    <t>Zabetonování napojení bouraného kanalizařního podtrubí DN 300 do šachty - montáž, dodávka, doprava</t>
  </si>
  <si>
    <t>540008088</t>
  </si>
  <si>
    <t>52</t>
  </si>
  <si>
    <t>89000020R</t>
  </si>
  <si>
    <t>Zabetonování ležatého kanalizačního potrubí na hranici objektu - montáž, dodávka, doprava</t>
  </si>
  <si>
    <t>1564168247</t>
  </si>
  <si>
    <t>Ostatní konstrukce a práce</t>
  </si>
  <si>
    <t>53</t>
  </si>
  <si>
    <t>919726202</t>
  </si>
  <si>
    <t>Geotextilie tkaná pro vyztužení, separaci nebo filtraci z polypropylenu, podélná pevnost v tahu přes 15 do 50 kN/m</t>
  </si>
  <si>
    <t>-479470269</t>
  </si>
  <si>
    <t>ochrana stávajících zpevněných ploch</t>
  </si>
  <si>
    <t>54</t>
  </si>
  <si>
    <t>113311121</t>
  </si>
  <si>
    <t>Odstranění geosyntetik s uložením na vzdálenost do 20 m nebo naložením na dopravní prostředek geotextilie</t>
  </si>
  <si>
    <t>-2038820727</t>
  </si>
  <si>
    <t>odstraněn ochrana stávajících zpevněných ploch geotextilií</t>
  </si>
  <si>
    <t>po dokončení demolice</t>
  </si>
  <si>
    <t>pol.919726202</t>
  </si>
  <si>
    <t>715,0</t>
  </si>
  <si>
    <t>55</t>
  </si>
  <si>
    <t>916231213</t>
  </si>
  <si>
    <t>Osazení chodníkového obrubníku betonového se zřízením lože, s vyplněním a zatřením spár cementovou maltou stojatého s boční opěrou z betonu prostého, do lože z betonu prostého</t>
  </si>
  <si>
    <t>-1614526619</t>
  </si>
  <si>
    <t>výkres  - legenda</t>
  </si>
  <si>
    <t>betonové lože z betonu C30/37-XF3</t>
  </si>
  <si>
    <t>Obrubník musí být výškově napojený na stávající</t>
  </si>
  <si>
    <t>přilehlé obrubníky zachovaných zpevněných ploch</t>
  </si>
  <si>
    <t>(z dotačních titulů).</t>
  </si>
  <si>
    <t>56</t>
  </si>
  <si>
    <t>59217016</t>
  </si>
  <si>
    <t>obrubník betonový chodníkový 100x8x25 cm</t>
  </si>
  <si>
    <t>1178757349</t>
  </si>
  <si>
    <t>dodávka, doprava k k pol.916231213 - ztratné 1%</t>
  </si>
  <si>
    <t>30,0*1,01+0,7</t>
  </si>
  <si>
    <t>57</t>
  </si>
  <si>
    <t>91970110R</t>
  </si>
  <si>
    <t>Ochranná konstrukce stožáru veřejného osvětlení - montáž, dodávka, doprava materiálu + demontáž a odvoz materiálu na skládku stavitele po ukončení stavby</t>
  </si>
  <si>
    <t>1543237546</t>
  </si>
  <si>
    <t>typ ochranné konstrukce dle zhotovitele stavby</t>
  </si>
  <si>
    <t>stožáry VO nacházející se v ohroženém prostoru</t>
  </si>
  <si>
    <t>58</t>
  </si>
  <si>
    <t>96600511R</t>
  </si>
  <si>
    <t>Rozebrání a odstranění schodišťového zábradlí se sloupky osazenými s betonovými patkami</t>
  </si>
  <si>
    <t>893984451</t>
  </si>
  <si>
    <t>poznámka PN 01</t>
  </si>
  <si>
    <t>12,0</t>
  </si>
  <si>
    <t>59</t>
  </si>
  <si>
    <t>91970120R</t>
  </si>
  <si>
    <t>Demontované ocelové schodišťová zábradlí - přeprava, uschování během stavby a opětovná montáž po dokončení demolice</t>
  </si>
  <si>
    <t>-1315782446</t>
  </si>
  <si>
    <t>60</t>
  </si>
  <si>
    <t>9500000R1</t>
  </si>
  <si>
    <t>Zkoušky ekotoxicity</t>
  </si>
  <si>
    <t>Kč</t>
  </si>
  <si>
    <t>-572025148</t>
  </si>
  <si>
    <t>96</t>
  </si>
  <si>
    <t>Bourání konstrukcí</t>
  </si>
  <si>
    <t>61</t>
  </si>
  <si>
    <t>96000010R</t>
  </si>
  <si>
    <t>Bourání azbestocemnového ventilačního nástavce - zahrnuje náklady na všechna opatření při bourání a manipulaci s nebezpečným odpadem včetně pytlování a nástřiku proti uvolňování vláken</t>
  </si>
  <si>
    <t>-1519304987</t>
  </si>
  <si>
    <t>62</t>
  </si>
  <si>
    <t>96000020R</t>
  </si>
  <si>
    <t>Bourání svislého kanalizačního azbestocementového potrubí - zahrnuje náklady na všechna opatření při bourání a manipulaci s nebezpečným odpadem včetně pytlování a nástřiku proti uvolňování vláken</t>
  </si>
  <si>
    <t>1222411475</t>
  </si>
  <si>
    <t>26,0*12</t>
  </si>
  <si>
    <t>63</t>
  </si>
  <si>
    <t>96000030R</t>
  </si>
  <si>
    <t>Bourání azbestocementové desky v konstrukci meziokenních vložek - zahrnuje náklady na všechna opatření při bourání a manipulaci s nebezpečným odpadem včetně pytlování a nástřiku proti uvolňování vláken</t>
  </si>
  <si>
    <t>-263579811</t>
  </si>
  <si>
    <t>velikost meziokenních vložek 1,5 m x 0,9 m</t>
  </si>
  <si>
    <t>severní fasáda</t>
  </si>
  <si>
    <t>1,5*0,9*266</t>
  </si>
  <si>
    <t>jižní fasáda</t>
  </si>
  <si>
    <t>1,5*0,9*138</t>
  </si>
  <si>
    <t>4,6</t>
  </si>
  <si>
    <t>64</t>
  </si>
  <si>
    <t>96000040R</t>
  </si>
  <si>
    <t>Bourání střešní krytiny s obsahem azbestocem. vláken - zahrnuje náklady na všechna opatření při bourání a manipulaci s nebezpečným odpadem včetně pytlování a nástřiku proti uvolňování vláken</t>
  </si>
  <si>
    <t>1578185428</t>
  </si>
  <si>
    <t>plochá střecha</t>
  </si>
  <si>
    <t>110,0*10,0</t>
  </si>
  <si>
    <t>ostatní plochy (vytažení apod)</t>
  </si>
  <si>
    <t>1100,0*0,15</t>
  </si>
  <si>
    <t>65</t>
  </si>
  <si>
    <t>971052551</t>
  </si>
  <si>
    <t>Vybourání a prorážení otvorů v železobetonových příčkách a zdech základových nebo nadzákladových, plochy do 1 m2, tl. do 600 mm</t>
  </si>
  <si>
    <t>921593614</t>
  </si>
  <si>
    <t xml:space="preserve">Vybourání otvorů v ŽB konstrukci suterénu pod terénem </t>
  </si>
  <si>
    <t>pro odvodnění suterénu</t>
  </si>
  <si>
    <t>předpoklad :</t>
  </si>
  <si>
    <t xml:space="preserve">- v obvodové stěně cca 22 otvorů cca po 10 m </t>
  </si>
  <si>
    <t>- průměrná plocha otvoru 1 m2</t>
  </si>
  <si>
    <t>1,0*0,23*22</t>
  </si>
  <si>
    <t>66</t>
  </si>
  <si>
    <t>965041421</t>
  </si>
  <si>
    <t>Bourání mazanin škvárobetonových tl. přes 100 mm, plochy do 1 m2</t>
  </si>
  <si>
    <t>-1875011532</t>
  </si>
  <si>
    <t xml:space="preserve">Vybourání otvorů v podlahové konstrukci suterénu pod terénem </t>
  </si>
  <si>
    <t xml:space="preserve">- 10 ks otvorů cca po 10 m </t>
  </si>
  <si>
    <t>1,0*0,4*10</t>
  </si>
  <si>
    <t>67</t>
  </si>
  <si>
    <t>965049114</t>
  </si>
  <si>
    <t>Bourání mazanin Příplatek k cenám za bourání mazanin betonových s rabicovým pletivem, tl. přes 100 mm</t>
  </si>
  <si>
    <t>-854737539</t>
  </si>
  <si>
    <t>98</t>
  </si>
  <si>
    <t>Demolice a sanace</t>
  </si>
  <si>
    <t>68</t>
  </si>
  <si>
    <t>981013713</t>
  </si>
  <si>
    <t>Demolice budov těžkými mechanizačními prostředky z monolitického nebo montovaného železobetonu včetně výplňového zdiva, s podílem konstrukcí přes 15 do 20 %</t>
  </si>
  <si>
    <t>538864282</t>
  </si>
  <si>
    <t>demolice nadzemní části objektu po úroveň terénu</t>
  </si>
  <si>
    <t>30100,0</t>
  </si>
  <si>
    <t>MJ = m3 OP (obestavěný prostor)</t>
  </si>
  <si>
    <t>Položka zahrnuje též kropení a vytváření vodní clony a bezpečnostní</t>
  </si>
  <si>
    <t>opatření vyplývajících z příslušných předpisů.</t>
  </si>
  <si>
    <t>69</t>
  </si>
  <si>
    <t>981513114</t>
  </si>
  <si>
    <t>Demolice konstrukcí objektů těžkými mechanizačními prostředky konstrukcí ze železobetonu</t>
  </si>
  <si>
    <t>886390040</t>
  </si>
  <si>
    <t>demolice podzemní části objektu do úroveně 0,5 m pod terén</t>
  </si>
  <si>
    <t>70,0</t>
  </si>
  <si>
    <t>MJ = m3 objemu konstrukce</t>
  </si>
  <si>
    <t>70</t>
  </si>
  <si>
    <t>98100010R</t>
  </si>
  <si>
    <t>Příplatek na třídění bouraného materiálu na čistou suť (beon,cihly..) a směsný odpad (izolace okna,dveře,klempířské prvky,izolace ...)</t>
  </si>
  <si>
    <t>-320921565</t>
  </si>
  <si>
    <t>předpoklad 90% objemu čistá suť</t>
  </si>
  <si>
    <t>předpoklad 10% objemu směsný odpad - okna,dveře,</t>
  </si>
  <si>
    <t>izolace, elektomateriál, PVC apod....</t>
  </si>
  <si>
    <t>997</t>
  </si>
  <si>
    <t>Přesun sutě</t>
  </si>
  <si>
    <t>71</t>
  </si>
  <si>
    <t>997013117</t>
  </si>
  <si>
    <t>Vnitrostaveništní doprava suti a vybouraných hmot vodorovně do 50 m svisle s použitím mechanizace pro budovy a haly výšky přes 21 do 24 m</t>
  </si>
  <si>
    <t>-128645294</t>
  </si>
  <si>
    <t>suť s obsahem azbestu</t>
  </si>
  <si>
    <t>suť pol.96000010R+96000020R+96000030R+96000040R</t>
  </si>
  <si>
    <t>0,36+7,8+137,5+10,12</t>
  </si>
  <si>
    <t>72</t>
  </si>
  <si>
    <t>997013501</t>
  </si>
  <si>
    <t>Odvoz suti a vybouraných hmot na skládku nebo meziskládku se složením, na vzdálenost do 1 km</t>
  </si>
  <si>
    <t>-310620198</t>
  </si>
  <si>
    <t>pol.997013117</t>
  </si>
  <si>
    <t>155,78</t>
  </si>
  <si>
    <t>73</t>
  </si>
  <si>
    <t>997013509</t>
  </si>
  <si>
    <t>Odvoz suti a vybouraných hmot na skládku nebo meziskládku se složením, na vzdálenost Příplatek k ceně za každý další i započatý 1 km přes 1 km</t>
  </si>
  <si>
    <t>375109221</t>
  </si>
  <si>
    <t>celkem 14 km</t>
  </si>
  <si>
    <t>155,78*(14-10)</t>
  </si>
  <si>
    <t>74</t>
  </si>
  <si>
    <t>997013821R</t>
  </si>
  <si>
    <t>Poplatek za uložení stavebního odpadu na skládce (skládkovné) ze stavebních materiálů obsahujících azbest zatříděných do Katalogu odpadů pod kódem 170 605</t>
  </si>
  <si>
    <t>369554341</t>
  </si>
  <si>
    <t>75</t>
  </si>
  <si>
    <t>997006007R</t>
  </si>
  <si>
    <t>Drcení stavebního odpadu z demolic s dopravou na vzdálenost do 100 m a naložením do drtícího zařízení ze zdiva železobetonového</t>
  </si>
  <si>
    <t>-2056849375</t>
  </si>
  <si>
    <t xml:space="preserve">Předpoklad 90% suti (mimo azbest) =  čistá suť - </t>
  </si>
  <si>
    <t xml:space="preserve">- z toho 80% se předrtí a 20% se odveze na placenou skládku </t>
  </si>
  <si>
    <t xml:space="preserve"> výpočet čisté suti : (celková suť méně suť s azbestem)x 0,9</t>
  </si>
  <si>
    <t>(13089,298-155,78)*0,9</t>
  </si>
  <si>
    <t>Mezisoučet A - čistá suť</t>
  </si>
  <si>
    <t>předrcená suť - 80%</t>
  </si>
  <si>
    <t>11640,166*0,8</t>
  </si>
  <si>
    <t>Mezisoučet B - předrcená suť</t>
  </si>
  <si>
    <t xml:space="preserve">V cenách jsou započteny i náklady na případné oddělení kovového </t>
  </si>
  <si>
    <t>odpadu (např. výztuže).</t>
  </si>
  <si>
    <t>V ceně jsou zahrnuty náklady na drtič tavební suti (pronájem, provoz atd)</t>
  </si>
  <si>
    <t>76</t>
  </si>
  <si>
    <t>997000111</t>
  </si>
  <si>
    <t>Přistavení a odstavení drtiče stavební suti (doprava) na staveniště pro demolici</t>
  </si>
  <si>
    <t>-1684818343</t>
  </si>
  <si>
    <t>77</t>
  </si>
  <si>
    <t>997006511</t>
  </si>
  <si>
    <t>Vodorovná doprava suti na skládku s naložením na dopravní prostředek a složením do 100 m</t>
  </si>
  <si>
    <t>770499599</t>
  </si>
  <si>
    <t>jáma suterénu bude zasypána předrcenou sutí - přesun drcené sutě</t>
  </si>
  <si>
    <t>od místa drcení k místu zásypu</t>
  </si>
  <si>
    <t xml:space="preserve">drcená suť 1,9 t/m3 </t>
  </si>
  <si>
    <t>(108,7*10,0*1,7+0,1)*1,9</t>
  </si>
  <si>
    <t>78</t>
  </si>
  <si>
    <t>997006512</t>
  </si>
  <si>
    <t>Vodorovná doprava suti na skládku s naložením na dopravní prostředek a složením přes 100 m do 1 km</t>
  </si>
  <si>
    <t>-1099023131</t>
  </si>
  <si>
    <t>zbývající drcená suť - odvoz do 5 km na skládku dle dohody s investorem,</t>
  </si>
  <si>
    <t>k dalšímu použití</t>
  </si>
  <si>
    <t>pol.997006007R</t>
  </si>
  <si>
    <t>9312,133</t>
  </si>
  <si>
    <t>méně drcená suť použitá pro zásyp suterénu</t>
  </si>
  <si>
    <t>pol.997006511</t>
  </si>
  <si>
    <t>-3511,2</t>
  </si>
  <si>
    <t>Mezisoučet A - drcená suť - 5 km</t>
  </si>
  <si>
    <t xml:space="preserve">předpoklad 90% suti (mimo azbest) =  čistá suť </t>
  </si>
  <si>
    <t>z toho 80% předrceno + 20% na skládku</t>
  </si>
  <si>
    <t>(13089,298-155,78)*0,9*0,2</t>
  </si>
  <si>
    <t>Mezisoučet B - čistá suť na skládku - 14 km</t>
  </si>
  <si>
    <t xml:space="preserve">předpoklad 10% objemu je směsný odpad </t>
  </si>
  <si>
    <t>(13089,298-155,78)*0,1</t>
  </si>
  <si>
    <t>Mezisoučet C - směsná suť na skládku - 14 km</t>
  </si>
  <si>
    <t>79</t>
  </si>
  <si>
    <t>997006519</t>
  </si>
  <si>
    <t>Vodorovná doprava suti na skládku s naložením na dopravní prostředek a složením Příplatek k ceně za každý další i započatý 1 km</t>
  </si>
  <si>
    <t>1689963544</t>
  </si>
  <si>
    <t>skládka 5 km - na skládku dle dohody s investorem - k dalšímu použití</t>
  </si>
  <si>
    <t>pol.997006512 mezisouče A</t>
  </si>
  <si>
    <t>5800,933*(5-1)</t>
  </si>
  <si>
    <t>placená skládka - celkem 14 km</t>
  </si>
  <si>
    <t>pol.997006512 mezisouče B+C</t>
  </si>
  <si>
    <t>(2328,033+1293,352)*(14-1)</t>
  </si>
  <si>
    <t>80</t>
  </si>
  <si>
    <t>997006551</t>
  </si>
  <si>
    <t>Hrubé urovnání suti na skládce bez zhutnění</t>
  </si>
  <si>
    <t>788633049</t>
  </si>
  <si>
    <t>pol.997006512</t>
  </si>
  <si>
    <t>9422,318</t>
  </si>
  <si>
    <t>81</t>
  </si>
  <si>
    <t>9970138R1</t>
  </si>
  <si>
    <t xml:space="preserve">Poplatek za uložení stavebního odpadu z čisté suti na skládce (skládkovné) </t>
  </si>
  <si>
    <t>1249387869</t>
  </si>
  <si>
    <t>pol.997006519 mezisoučet B</t>
  </si>
  <si>
    <t>2328,033</t>
  </si>
  <si>
    <t>82</t>
  </si>
  <si>
    <t>9970138R2</t>
  </si>
  <si>
    <t>Poplatek za uložení stavebního odpadu na skládce (skládkovné) směsného stavebního a demoličního zatříděného do Katalogu odpadů pod kódem 170 904</t>
  </si>
  <si>
    <t>-705275245</t>
  </si>
  <si>
    <t>pol.997006519 mezisoučet C</t>
  </si>
  <si>
    <t>1293,352</t>
  </si>
  <si>
    <t>998</t>
  </si>
  <si>
    <t>Přesun hmot</t>
  </si>
  <si>
    <t>83</t>
  </si>
  <si>
    <t>998226011</t>
  </si>
  <si>
    <t>Přesun hmot pro pozemní komunikace a letiště s krytem montovaným ze silničních dílců ze železového nebo předpjatého betonu dopravní vzdálenost do 200 m jakékoliv délky objektu</t>
  </si>
  <si>
    <t>-4951238</t>
  </si>
  <si>
    <t>TK</t>
  </si>
  <si>
    <t>Odpojení topného kanálu (2x) - stavební úpravy</t>
  </si>
  <si>
    <t>Nové konstrukce</t>
  </si>
  <si>
    <t>84</t>
  </si>
  <si>
    <t>131203101</t>
  </si>
  <si>
    <t>Hloubení zapažených i nezapažených jam ručním nebo pneumatickým nářadím s urovnáním dna do předepsaného profilu a spádu v horninách tř. 3 soudržných</t>
  </si>
  <si>
    <t>25257722</t>
  </si>
  <si>
    <t>odpojení TK - 2x</t>
  </si>
  <si>
    <t>výkop v místě napojení kolektoru a kanálu - viz výkres</t>
  </si>
  <si>
    <t>1,5*1,0*2,0*2*2</t>
  </si>
  <si>
    <t>1,5*0,7*(2,0*2+5,5)*2</t>
  </si>
  <si>
    <t>0,2*01,4*1,0*2</t>
  </si>
  <si>
    <t>0,49</t>
  </si>
  <si>
    <t>85</t>
  </si>
  <si>
    <t>174101103</t>
  </si>
  <si>
    <t>Zásyp sypaninou z jakékoliv horniny s uložením výkopku ve vrstvách se zhutněním zářezů se šikmými stěnami pro podzemní vedení a kolem objektů zřízených v těchto zářezech</t>
  </si>
  <si>
    <t>-874076871</t>
  </si>
  <si>
    <t>zásyp okolního výkopu - vykopanou zeminou - pol.131201101</t>
  </si>
  <si>
    <t>33,0</t>
  </si>
  <si>
    <t>zásyp odkrytého topného kanálu zásypovám materiálem - 2x</t>
  </si>
  <si>
    <t>1,0*1,2*4,0*2+0,4</t>
  </si>
  <si>
    <t>Mezisoučet B</t>
  </si>
  <si>
    <t>86</t>
  </si>
  <si>
    <t>174101102</t>
  </si>
  <si>
    <t>Zásyp sypaninou z jakékoliv horniny s uložením výkopku ve vrstvách se zhutněním v uzavřených prostorách s urovnáním povrchu zásypu</t>
  </si>
  <si>
    <t>-2109856513</t>
  </si>
  <si>
    <t>zásyp topného kanálu pod kanálem zásypovám materiálem - 2x</t>
  </si>
  <si>
    <t>1,0*1,2*2,0*2+0,2</t>
  </si>
  <si>
    <t>87</t>
  </si>
  <si>
    <t>58331200</t>
  </si>
  <si>
    <t>štěrkopísek netříděný zásypový materiál</t>
  </si>
  <si>
    <t>706768858</t>
  </si>
  <si>
    <t>dodávka, doprava</t>
  </si>
  <si>
    <t>pol.174101103 mezisoučet B</t>
  </si>
  <si>
    <t>10,0*2,0</t>
  </si>
  <si>
    <t>pol.174101102</t>
  </si>
  <si>
    <t>5,0*2,0</t>
  </si>
  <si>
    <t>88</t>
  </si>
  <si>
    <t>310239411</t>
  </si>
  <si>
    <t>Zazdívka otvorů ve zdivu nadzákladovém cihlami pálenými plochy přes 1 m2 do 4 m2 na maltu cementovou</t>
  </si>
  <si>
    <t>1043111821</t>
  </si>
  <si>
    <t>zazdění otvoru z průlezného kolektoru do topného kanálu - 2x</t>
  </si>
  <si>
    <t>0,3*0,9*1,5*2</t>
  </si>
  <si>
    <t>89</t>
  </si>
  <si>
    <t>612142012</t>
  </si>
  <si>
    <t>Potažení vnitřních ploch pletivem v ploše nebo pruzích, na plném podkladu rabicovým provizorním přichycením stěn</t>
  </si>
  <si>
    <t>1924703867</t>
  </si>
  <si>
    <t>vnitřní úprava zazděného otvoru</t>
  </si>
  <si>
    <t>1,1*1,5*2</t>
  </si>
  <si>
    <t>90</t>
  </si>
  <si>
    <t>612331121</t>
  </si>
  <si>
    <t>Omítka cementová vnitřních ploch nanášená ručně jednovrstvá, tloušťky do 10 mm hladká svislých konstrukcí stěn</t>
  </si>
  <si>
    <t>828090969</t>
  </si>
  <si>
    <t>91</t>
  </si>
  <si>
    <t>612331191</t>
  </si>
  <si>
    <t>Omítka cementová vnitřních ploch nanášená ručně Příplatek k cenám za každých dalších i započatých 5 mm tloušťky omítky přes 10 mm stěn</t>
  </si>
  <si>
    <t>1418826184</t>
  </si>
  <si>
    <t>celková tl. omítky 15 mm - pol.612331121</t>
  </si>
  <si>
    <t>3,3</t>
  </si>
  <si>
    <t>92</t>
  </si>
  <si>
    <t>622142012</t>
  </si>
  <si>
    <t>Potažení vnějších ploch pletivem v ploše nebo pruzích, na plném podkladu rabicovým provizorním přichycením stěn</t>
  </si>
  <si>
    <t>-1359442031</t>
  </si>
  <si>
    <t>vnější úprava povrchu  zazděného otvoru</t>
  </si>
  <si>
    <t>93</t>
  </si>
  <si>
    <t>622331121</t>
  </si>
  <si>
    <t>Omítka cementová vnějších ploch nanášená ručně jednovrstvá, tloušťky do 15 mm hladká stěn</t>
  </si>
  <si>
    <t>290126870</t>
  </si>
  <si>
    <t>94</t>
  </si>
  <si>
    <t>622331191</t>
  </si>
  <si>
    <t>Omítka cementová vnějších ploch nanášená ručně Příplatek k cenám za každých dalších i započatých 5 mm tloušťky omítky přes 15 mm stěn</t>
  </si>
  <si>
    <t>353193912</t>
  </si>
  <si>
    <t>celková tl. omítky 20 mm - pol.622331121</t>
  </si>
  <si>
    <t>95</t>
  </si>
  <si>
    <t>998271301</t>
  </si>
  <si>
    <t>Přesun hmot pro kanalizace (stoky) hloubené monolitické z betonu nebo železobetonu v otevřeném výkopu dopravní vzdálenost do 15 m</t>
  </si>
  <si>
    <t>383943798</t>
  </si>
  <si>
    <t>PSV</t>
  </si>
  <si>
    <t>Práce a dodávky PSV</t>
  </si>
  <si>
    <t>711112001</t>
  </si>
  <si>
    <t>Provedení izolace proti zemní vlhkosti natěradly a tmely za studena na ploše svislé S nátěrem penetračním</t>
  </si>
  <si>
    <t>1546554682</t>
  </si>
  <si>
    <t>napojení na stávající izolaci</t>
  </si>
  <si>
    <t>3,0</t>
  </si>
  <si>
    <t>97</t>
  </si>
  <si>
    <t>11163150</t>
  </si>
  <si>
    <t>lak asfaltový penetrační</t>
  </si>
  <si>
    <t>99976622</t>
  </si>
  <si>
    <t>dodávka, doprava k pol.711112001</t>
  </si>
  <si>
    <t>6,3*0,00035</t>
  </si>
  <si>
    <t>711142559</t>
  </si>
  <si>
    <t>Provedení izolace proti zemní vlhkosti pásy přitavením NAIP na ploše svislé S</t>
  </si>
  <si>
    <t>1711531898</t>
  </si>
  <si>
    <t>vnější úprava povrchu  zazděného otvoru - 2x asf.pás</t>
  </si>
  <si>
    <t>1,1*1,5*2*2</t>
  </si>
  <si>
    <t>3,0*2</t>
  </si>
  <si>
    <t>99</t>
  </si>
  <si>
    <t>62852015</t>
  </si>
  <si>
    <t>pásy s modifikovaným asfaltem vložka skelná tkanina</t>
  </si>
  <si>
    <t>-396168225</t>
  </si>
  <si>
    <t>dodávka, doprava k pol.711142559</t>
  </si>
  <si>
    <t>12,6*1,2+0,38</t>
  </si>
  <si>
    <t>100</t>
  </si>
  <si>
    <t>711161115</t>
  </si>
  <si>
    <t>Izolace proti zemní vlhkosti a beztlakové vodě nopovými fóliemi na ploše vodorovné V vrstva ochranná, odvětrávací a drenážní výška nopku 20,0 mm, tl. fólie do 1,0 mm</t>
  </si>
  <si>
    <t>194474992</t>
  </si>
  <si>
    <t>101</t>
  </si>
  <si>
    <t>998711101</t>
  </si>
  <si>
    <t>Přesun hmot pro izolace proti vodě, vlhkosti a plynům stanovený z hmotnosti přesunovaného materiálu vodorovná dopravní vzdálenost do 50 m v objektech výšky do 6 m</t>
  </si>
  <si>
    <t>-1156482602</t>
  </si>
  <si>
    <t>OST</t>
  </si>
  <si>
    <t>Ostatní</t>
  </si>
  <si>
    <t>102</t>
  </si>
  <si>
    <t>10010</t>
  </si>
  <si>
    <t>Práce na stávajícmí kabelu UPC - před zahájením stavby se musí odkopat, smotat a uložit na hranici pozemku.</t>
  </si>
  <si>
    <t>kpl</t>
  </si>
  <si>
    <t>512</t>
  </si>
  <si>
    <t>-1403822481</t>
  </si>
  <si>
    <t>Během stavby musí být zajištěná taková opatření, aby nedošlo</t>
  </si>
  <si>
    <t>k poškození daného kabelu.</t>
  </si>
  <si>
    <t>103</t>
  </si>
  <si>
    <t>1-poznámka</t>
  </si>
  <si>
    <t>Výpis činností, které nejsou součástí předmětu plnění zhotovitele - zajišťuje je investor - TUTO POLOŽKU NEOCEŇOVAT !</t>
  </si>
  <si>
    <t>-713893373</t>
  </si>
  <si>
    <t>- odpojení zařízení ve správě ČEZ Distribuce</t>
  </si>
  <si>
    <t>- odpojení zařízení ve správě společnosti Inoggy</t>
  </si>
  <si>
    <t>- odpojení vodovodních a kanalizačních přípojek ve správě SČVAK</t>
  </si>
  <si>
    <t xml:space="preserve">- odpojení potrubí v topenářských kanálech ve správě </t>
  </si>
  <si>
    <t>společnosti UNITED Energy - odpojení a zaslepení potrubí přípojek</t>
  </si>
  <si>
    <t>UT aTV v průlezném kolektoru z topných kanálů přípojek.</t>
  </si>
  <si>
    <t>- odpojení zařízení ve správě společnosti CETIN (telekomunikační</t>
  </si>
  <si>
    <t>zařízení)</t>
  </si>
  <si>
    <t>komplet :</t>
  </si>
  <si>
    <t>B - VRN+VON</t>
  </si>
  <si>
    <t>VRN - Vedlejší rozpočtové náklady</t>
  </si>
  <si>
    <t>VON - Vedlejší ostatní náklady</t>
  </si>
  <si>
    <t>VRN</t>
  </si>
  <si>
    <t>Vedlejší rozpočtové náklady</t>
  </si>
  <si>
    <t>030001000</t>
  </si>
  <si>
    <t>Zařízení staveniště</t>
  </si>
  <si>
    <t>CS ÚRS 2018 01</t>
  </si>
  <si>
    <t>1024</t>
  </si>
  <si>
    <t>1427450346</t>
  </si>
  <si>
    <t>VON</t>
  </si>
  <si>
    <t>Vedlejší ostatní náklady</t>
  </si>
  <si>
    <t>045203000</t>
  </si>
  <si>
    <t>Kompletační činnost dodavatele</t>
  </si>
  <si>
    <t>-287345820</t>
  </si>
  <si>
    <t>012103000a</t>
  </si>
  <si>
    <t>Geodetické práce před výstavbou - Výškové a polohové vytýčení všech inženýrských sítí na staveništi a jejich ověření u správců</t>
  </si>
  <si>
    <t>26529357</t>
  </si>
  <si>
    <t>091003000a</t>
  </si>
  <si>
    <t>Opatření k zajištění bezpečnosti účastníků realizace akce a veřejnosti (zejména zajištění ostrahy staveniště, bezpečnostní tabulky, zajištění výkopů proti pádu veřejných osob, lávky přes výkopy, popř.jejich osvětlení apod.)</t>
  </si>
  <si>
    <t>-1657165932</t>
  </si>
  <si>
    <t>091003000b</t>
  </si>
  <si>
    <t>Dodávka vybavení stavby dle příslušných ČSN se zaměřením na požární ochranu objektu a bezpečnost práce během výstavby (hasící přístroje, výstražné tabulky, zajištění podmínek bezpečnosti a ochrany zdraví při práci )</t>
  </si>
  <si>
    <t>2025031585</t>
  </si>
  <si>
    <t>091003000c</t>
  </si>
  <si>
    <t xml:space="preserve">Informační tabule s údaji o stavbě </t>
  </si>
  <si>
    <t>1496288448</t>
  </si>
  <si>
    <t>091003000d</t>
  </si>
  <si>
    <t>Úklid dokončené stavby a jejího okolí (včetně očištění stávajících nebouraných zpevněných ploch, které byly při demontáži chráněny)</t>
  </si>
  <si>
    <t>-1202059715</t>
  </si>
  <si>
    <t>049103000</t>
  </si>
  <si>
    <t xml:space="preserve">Náklady vzniklé v souvislosti s realizací stavby - Dopravně inženýrská opatření (DIO) - dopravní značení na staveništi </t>
  </si>
  <si>
    <t>-1076398854</t>
  </si>
  <si>
    <t>091003000e</t>
  </si>
  <si>
    <t>Čištění veřených komunikací, odstavné mycí stání pro vozidla vyjíždějící ze stavenistě a náklady na jeho provoz</t>
  </si>
  <si>
    <t>-617657763</t>
  </si>
  <si>
    <t>041403000</t>
  </si>
  <si>
    <t>Koordinátor BOZP na staveništi</t>
  </si>
  <si>
    <t>903563447</t>
  </si>
  <si>
    <t>091003000f</t>
  </si>
  <si>
    <t>Kontrola odpojení stavby od včech sítí a energií před zahájením demolice</t>
  </si>
  <si>
    <t>345552800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</si>
</sst>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4">
    <font>
      <sz val="8"/>
      <name val="Arial CE"/>
      <family val="2"/>
    </font>
    <font>
      <sz val="10"/>
      <name val="Arial"/>
      <family val="2"/>
    </font>
    <font>
      <sz val="8"/>
      <color rgb="FF969696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12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sz val="7"/>
      <color rgb="FF969696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277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0" fillId="2" borderId="0" xfId="0" applyFont="1" applyFill="1" applyAlignment="1" applyProtection="1">
      <alignment horizontal="left" vertical="center"/>
      <protection locked="0"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49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right" vertical="center"/>
      <protection/>
    </xf>
    <xf numFmtId="4" fontId="17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4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4" fillId="3" borderId="7" xfId="0" applyFont="1" applyFill="1" applyBorder="1" applyAlignment="1" applyProtection="1">
      <alignment horizontal="center" vertical="center"/>
      <protection/>
    </xf>
    <xf numFmtId="0" fontId="4" fillId="3" borderId="7" xfId="0" applyFont="1" applyFill="1" applyBorder="1" applyAlignment="1" applyProtection="1">
      <alignment horizontal="left" vertical="center"/>
      <protection/>
    </xf>
    <xf numFmtId="4" fontId="4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" fillId="0" borderId="14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1" fillId="4" borderId="6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1" fillId="4" borderId="7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right" vertical="center"/>
      <protection/>
    </xf>
    <xf numFmtId="0" fontId="21" fillId="4" borderId="8" xfId="0" applyFont="1" applyFill="1" applyBorder="1" applyAlignment="1" applyProtection="1">
      <alignment horizontal="center" vertical="center"/>
      <protection/>
    </xf>
    <xf numFmtId="0" fontId="22" fillId="0" borderId="16" xfId="0" applyFont="1" applyBorder="1" applyAlignment="1" applyProtection="1">
      <alignment horizontal="center" vertical="center" wrapText="1"/>
      <protection/>
    </xf>
    <xf numFmtId="0" fontId="22" fillId="0" borderId="17" xfId="0" applyFont="1" applyBorder="1" applyAlignment="1" applyProtection="1">
      <alignment horizontal="center" vertical="center" wrapText="1"/>
      <protection/>
    </xf>
    <xf numFmtId="0" fontId="22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4" fillId="0" borderId="3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27" fillId="0" borderId="0" xfId="0" applyFont="1" applyAlignment="1" applyProtection="1">
      <alignment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8" fillId="0" borderId="14" xfId="0" applyNumberFormat="1" applyFont="1" applyBorder="1" applyAlignment="1" applyProtection="1">
      <alignment vertical="center"/>
      <protection/>
    </xf>
    <xf numFmtId="4" fontId="28" fillId="0" borderId="0" xfId="0" applyNumberFormat="1" applyFont="1" applyBorder="1" applyAlignment="1" applyProtection="1">
      <alignment vertical="center"/>
      <protection/>
    </xf>
    <xf numFmtId="166" fontId="28" fillId="0" borderId="0" xfId="0" applyNumberFormat="1" applyFont="1" applyBorder="1" applyAlignment="1" applyProtection="1">
      <alignment vertical="center"/>
      <protection/>
    </xf>
    <xf numFmtId="4" fontId="28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28" fillId="0" borderId="19" xfId="0" applyNumberFormat="1" applyFont="1" applyBorder="1" applyAlignment="1" applyProtection="1">
      <alignment vertical="center"/>
      <protection/>
    </xf>
    <xf numFmtId="4" fontId="28" fillId="0" borderId="20" xfId="0" applyNumberFormat="1" applyFont="1" applyBorder="1" applyAlignment="1" applyProtection="1">
      <alignment vertical="center"/>
      <protection/>
    </xf>
    <xf numFmtId="166" fontId="28" fillId="0" borderId="20" xfId="0" applyNumberFormat="1" applyFont="1" applyBorder="1" applyAlignment="1" applyProtection="1">
      <alignment vertical="center"/>
      <protection/>
    </xf>
    <xf numFmtId="4" fontId="28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/>
      <protection locked="0"/>
    </xf>
    <xf numFmtId="165" fontId="0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21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1" fillId="4" borderId="0" xfId="0" applyFont="1" applyFill="1" applyAlignment="1" applyProtection="1">
      <alignment horizontal="right"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6" fillId="0" borderId="3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20" xfId="0" applyFont="1" applyBorder="1" applyAlignment="1" applyProtection="1">
      <alignment horizontal="left" vertical="center"/>
      <protection/>
    </xf>
    <xf numFmtId="0" fontId="6" fillId="0" borderId="20" xfId="0" applyFont="1" applyBorder="1" applyAlignment="1" applyProtection="1">
      <alignment vertical="center"/>
      <protection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 applyProtection="1">
      <alignment vertical="center"/>
      <protection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  <protection/>
    </xf>
    <xf numFmtId="0" fontId="21" fillId="4" borderId="16" xfId="0" applyFont="1" applyFill="1" applyBorder="1" applyAlignment="1" applyProtection="1">
      <alignment horizontal="center" vertical="center" wrapText="1"/>
      <protection/>
    </xf>
    <xf numFmtId="0" fontId="21" fillId="4" borderId="17" xfId="0" applyFont="1" applyFill="1" applyBorder="1" applyAlignment="1" applyProtection="1">
      <alignment horizontal="center" vertical="center" wrapText="1"/>
      <protection/>
    </xf>
    <xf numFmtId="0" fontId="21" fillId="4" borderId="17" xfId="0" applyFont="1" applyFill="1" applyBorder="1" applyAlignment="1" applyProtection="1">
      <alignment horizontal="center" vertical="center" wrapText="1"/>
      <protection locked="0"/>
    </xf>
    <xf numFmtId="0" fontId="21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166" fontId="30" fillId="0" borderId="12" xfId="0" applyNumberFormat="1" applyFont="1" applyBorder="1" applyAlignment="1" applyProtection="1">
      <alignment/>
      <protection/>
    </xf>
    <xf numFmtId="166" fontId="30" fillId="0" borderId="13" xfId="0" applyNumberFormat="1" applyFont="1" applyBorder="1" applyAlignment="1" applyProtection="1">
      <alignment/>
      <protection/>
    </xf>
    <xf numFmtId="4" fontId="19" fillId="0" borderId="0" xfId="0" applyNumberFormat="1" applyFont="1" applyAlignment="1">
      <alignment vertical="center"/>
    </xf>
    <xf numFmtId="0" fontId="8" fillId="0" borderId="3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3" xfId="0" applyFont="1" applyBorder="1" applyAlignment="1">
      <alignment/>
    </xf>
    <xf numFmtId="0" fontId="8" fillId="0" borderId="14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0" fillId="0" borderId="22" xfId="0" applyFont="1" applyBorder="1" applyAlignment="1" applyProtection="1">
      <alignment horizontal="center" vertical="center"/>
      <protection/>
    </xf>
    <xf numFmtId="49" fontId="0" fillId="0" borderId="22" xfId="0" applyNumberFormat="1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center" vertical="center" wrapText="1"/>
      <protection/>
    </xf>
    <xf numFmtId="167" fontId="0" fillId="0" borderId="22" xfId="0" applyNumberFormat="1" applyFont="1" applyBorder="1" applyAlignment="1" applyProtection="1">
      <alignment vertical="center"/>
      <protection/>
    </xf>
    <xf numFmtId="4" fontId="0" fillId="2" borderId="22" xfId="0" applyNumberFormat="1" applyFont="1" applyFill="1" applyBorder="1" applyAlignment="1" applyProtection="1">
      <alignment vertical="center"/>
      <protection locked="0"/>
    </xf>
    <xf numFmtId="4" fontId="0" fillId="0" borderId="22" xfId="0" applyNumberFormat="1" applyFont="1" applyBorder="1" applyAlignment="1" applyProtection="1">
      <alignment vertical="center"/>
      <protection/>
    </xf>
    <xf numFmtId="0" fontId="2" fillId="2" borderId="14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2" fillId="0" borderId="22" xfId="0" applyFont="1" applyBorder="1" applyAlignment="1" applyProtection="1">
      <alignment horizontal="center" vertical="center"/>
      <protection/>
    </xf>
    <xf numFmtId="49" fontId="32" fillId="0" borderId="22" xfId="0" applyNumberFormat="1" applyFont="1" applyBorder="1" applyAlignment="1" applyProtection="1">
      <alignment horizontal="left" vertical="center" wrapText="1"/>
      <protection/>
    </xf>
    <xf numFmtId="0" fontId="32" fillId="0" borderId="22" xfId="0" applyFont="1" applyBorder="1" applyAlignment="1" applyProtection="1">
      <alignment horizontal="left" vertical="center" wrapText="1"/>
      <protection/>
    </xf>
    <xf numFmtId="0" fontId="32" fillId="0" borderId="22" xfId="0" applyFont="1" applyBorder="1" applyAlignment="1" applyProtection="1">
      <alignment horizontal="center" vertical="center" wrapText="1"/>
      <protection/>
    </xf>
    <xf numFmtId="167" fontId="32" fillId="0" borderId="22" xfId="0" applyNumberFormat="1" applyFont="1" applyBorder="1" applyAlignment="1" applyProtection="1">
      <alignment vertical="center"/>
      <protection/>
    </xf>
    <xf numFmtId="4" fontId="32" fillId="2" borderId="22" xfId="0" applyNumberFormat="1" applyFont="1" applyFill="1" applyBorder="1" applyAlignment="1" applyProtection="1">
      <alignment vertical="center"/>
      <protection locked="0"/>
    </xf>
    <xf numFmtId="4" fontId="32" fillId="0" borderId="22" xfId="0" applyNumberFormat="1" applyFont="1" applyBorder="1" applyAlignment="1" applyProtection="1">
      <alignment vertical="center"/>
      <protection/>
    </xf>
    <xf numFmtId="0" fontId="32" fillId="0" borderId="3" xfId="0" applyFont="1" applyBorder="1" applyAlignment="1">
      <alignment vertical="center"/>
    </xf>
    <xf numFmtId="0" fontId="32" fillId="2" borderId="14" xfId="0" applyFont="1" applyFill="1" applyBorder="1" applyAlignment="1" applyProtection="1">
      <alignment horizontal="left" vertical="center"/>
      <protection locked="0"/>
    </xf>
    <xf numFmtId="0" fontId="32" fillId="0" borderId="0" xfId="0" applyFont="1" applyBorder="1" applyAlignment="1" applyProtection="1">
      <alignment horizontal="center"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2" fillId="2" borderId="19" xfId="0" applyFont="1" applyFill="1" applyBorder="1" applyAlignment="1" applyProtection="1">
      <alignment horizontal="left" vertical="center"/>
      <protection locked="0"/>
    </xf>
    <xf numFmtId="0" fontId="2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" fillId="0" borderId="20" xfId="0" applyNumberFormat="1" applyFont="1" applyBorder="1" applyAlignment="1" applyProtection="1">
      <alignment vertical="center"/>
      <protection/>
    </xf>
    <xf numFmtId="166" fontId="2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8"/>
  <sheetViews>
    <sheetView showGridLines="0" tabSelected="1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ht="36.95" customHeight="1">
      <c r="BS2" s="16" t="s">
        <v>6</v>
      </c>
      <c r="BT2" s="16" t="s">
        <v>7</v>
      </c>
    </row>
    <row r="3" spans="2:72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6" t="s">
        <v>14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E5" s="27" t="s">
        <v>15</v>
      </c>
      <c r="BS5" s="16" t="s">
        <v>6</v>
      </c>
    </row>
    <row r="6" spans="2:71" ht="36.95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9" t="s">
        <v>17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E6" s="30"/>
      <c r="BS6" s="16" t="s">
        <v>6</v>
      </c>
    </row>
    <row r="7" spans="2:71" ht="12" customHeight="1">
      <c r="B7" s="20"/>
      <c r="C7" s="21"/>
      <c r="D7" s="31" t="s">
        <v>18</v>
      </c>
      <c r="E7" s="21"/>
      <c r="F7" s="21"/>
      <c r="G7" s="21"/>
      <c r="H7" s="21"/>
      <c r="I7" s="21"/>
      <c r="J7" s="21"/>
      <c r="K7" s="26" t="s">
        <v>19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20</v>
      </c>
      <c r="AL7" s="21"/>
      <c r="AM7" s="21"/>
      <c r="AN7" s="26" t="s">
        <v>19</v>
      </c>
      <c r="AO7" s="21"/>
      <c r="AP7" s="21"/>
      <c r="AQ7" s="21"/>
      <c r="AR7" s="19"/>
      <c r="BE7" s="30"/>
      <c r="BS7" s="16" t="s">
        <v>6</v>
      </c>
    </row>
    <row r="8" spans="2:71" ht="12" customHeight="1">
      <c r="B8" s="20"/>
      <c r="C8" s="21"/>
      <c r="D8" s="31" t="s">
        <v>21</v>
      </c>
      <c r="E8" s="21"/>
      <c r="F8" s="21"/>
      <c r="G8" s="21"/>
      <c r="H8" s="21"/>
      <c r="I8" s="21"/>
      <c r="J8" s="21"/>
      <c r="K8" s="26" t="s">
        <v>22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23</v>
      </c>
      <c r="AL8" s="21"/>
      <c r="AM8" s="21"/>
      <c r="AN8" s="32" t="s">
        <v>24</v>
      </c>
      <c r="AO8" s="21"/>
      <c r="AP8" s="21"/>
      <c r="AQ8" s="21"/>
      <c r="AR8" s="19"/>
      <c r="BE8" s="30"/>
      <c r="BS8" s="16" t="s">
        <v>6</v>
      </c>
    </row>
    <row r="9" spans="2:7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0"/>
      <c r="BS9" s="16" t="s">
        <v>6</v>
      </c>
    </row>
    <row r="10" spans="2:71" ht="12" customHeight="1">
      <c r="B10" s="20"/>
      <c r="C10" s="21"/>
      <c r="D10" s="31" t="s">
        <v>25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26</v>
      </c>
      <c r="AL10" s="21"/>
      <c r="AM10" s="21"/>
      <c r="AN10" s="26" t="s">
        <v>19</v>
      </c>
      <c r="AO10" s="21"/>
      <c r="AP10" s="21"/>
      <c r="AQ10" s="21"/>
      <c r="AR10" s="19"/>
      <c r="BE10" s="30"/>
      <c r="BS10" s="16" t="s">
        <v>6</v>
      </c>
    </row>
    <row r="11" spans="2:71" ht="18.45" customHeight="1">
      <c r="B11" s="20"/>
      <c r="C11" s="21"/>
      <c r="D11" s="21"/>
      <c r="E11" s="26" t="s">
        <v>27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28</v>
      </c>
      <c r="AL11" s="21"/>
      <c r="AM11" s="21"/>
      <c r="AN11" s="26" t="s">
        <v>19</v>
      </c>
      <c r="AO11" s="21"/>
      <c r="AP11" s="21"/>
      <c r="AQ11" s="21"/>
      <c r="AR11" s="19"/>
      <c r="BE11" s="30"/>
      <c r="BS11" s="16" t="s">
        <v>6</v>
      </c>
    </row>
    <row r="12" spans="2:7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"/>
      <c r="BS12" s="16" t="s">
        <v>6</v>
      </c>
    </row>
    <row r="13" spans="2:71" ht="12" customHeight="1">
      <c r="B13" s="20"/>
      <c r="C13" s="21"/>
      <c r="D13" s="31" t="s">
        <v>29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26</v>
      </c>
      <c r="AL13" s="21"/>
      <c r="AM13" s="21"/>
      <c r="AN13" s="33" t="s">
        <v>30</v>
      </c>
      <c r="AO13" s="21"/>
      <c r="AP13" s="21"/>
      <c r="AQ13" s="21"/>
      <c r="AR13" s="19"/>
      <c r="BE13" s="30"/>
      <c r="BS13" s="16" t="s">
        <v>6</v>
      </c>
    </row>
    <row r="14" spans="2:71" ht="12">
      <c r="B14" s="20"/>
      <c r="C14" s="21"/>
      <c r="D14" s="21"/>
      <c r="E14" s="33" t="s">
        <v>30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28</v>
      </c>
      <c r="AL14" s="21"/>
      <c r="AM14" s="21"/>
      <c r="AN14" s="33" t="s">
        <v>30</v>
      </c>
      <c r="AO14" s="21"/>
      <c r="AP14" s="21"/>
      <c r="AQ14" s="21"/>
      <c r="AR14" s="19"/>
      <c r="BE14" s="30"/>
      <c r="BS14" s="16" t="s">
        <v>6</v>
      </c>
    </row>
    <row r="15" spans="2:7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"/>
      <c r="BS15" s="16" t="s">
        <v>4</v>
      </c>
    </row>
    <row r="16" spans="2:71" ht="12" customHeight="1">
      <c r="B16" s="20"/>
      <c r="C16" s="21"/>
      <c r="D16" s="31" t="s">
        <v>31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26</v>
      </c>
      <c r="AL16" s="21"/>
      <c r="AM16" s="21"/>
      <c r="AN16" s="26" t="s">
        <v>19</v>
      </c>
      <c r="AO16" s="21"/>
      <c r="AP16" s="21"/>
      <c r="AQ16" s="21"/>
      <c r="AR16" s="19"/>
      <c r="BE16" s="30"/>
      <c r="BS16" s="16" t="s">
        <v>4</v>
      </c>
    </row>
    <row r="17" spans="2:71" ht="18.45" customHeight="1">
      <c r="B17" s="20"/>
      <c r="C17" s="21"/>
      <c r="D17" s="21"/>
      <c r="E17" s="26" t="s">
        <v>32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28</v>
      </c>
      <c r="AL17" s="21"/>
      <c r="AM17" s="21"/>
      <c r="AN17" s="26" t="s">
        <v>19</v>
      </c>
      <c r="AO17" s="21"/>
      <c r="AP17" s="21"/>
      <c r="AQ17" s="21"/>
      <c r="AR17" s="19"/>
      <c r="BE17" s="30"/>
      <c r="BS17" s="16" t="s">
        <v>33</v>
      </c>
    </row>
    <row r="18" spans="2:7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"/>
      <c r="BS18" s="16" t="s">
        <v>6</v>
      </c>
    </row>
    <row r="19" spans="2:71" ht="12" customHeight="1">
      <c r="B19" s="20"/>
      <c r="C19" s="21"/>
      <c r="D19" s="31" t="s">
        <v>34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26</v>
      </c>
      <c r="AL19" s="21"/>
      <c r="AM19" s="21"/>
      <c r="AN19" s="26" t="s">
        <v>19</v>
      </c>
      <c r="AO19" s="21"/>
      <c r="AP19" s="21"/>
      <c r="AQ19" s="21"/>
      <c r="AR19" s="19"/>
      <c r="BE19" s="30"/>
      <c r="BS19" s="16" t="s">
        <v>6</v>
      </c>
    </row>
    <row r="20" spans="2:71" ht="18.45" customHeight="1">
      <c r="B20" s="20"/>
      <c r="C20" s="21"/>
      <c r="D20" s="21"/>
      <c r="E20" s="26" t="s">
        <v>35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28</v>
      </c>
      <c r="AL20" s="21"/>
      <c r="AM20" s="21"/>
      <c r="AN20" s="26" t="s">
        <v>19</v>
      </c>
      <c r="AO20" s="21"/>
      <c r="AP20" s="21"/>
      <c r="AQ20" s="21"/>
      <c r="AR20" s="19"/>
      <c r="BE20" s="30"/>
      <c r="BS20" s="16" t="s">
        <v>4</v>
      </c>
    </row>
    <row r="21" spans="2:57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"/>
    </row>
    <row r="22" spans="2:57" ht="12" customHeight="1">
      <c r="B22" s="20"/>
      <c r="C22" s="21"/>
      <c r="D22" s="31" t="s">
        <v>36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"/>
    </row>
    <row r="23" spans="2:57" ht="45" customHeight="1">
      <c r="B23" s="20"/>
      <c r="C23" s="21"/>
      <c r="D23" s="21"/>
      <c r="E23" s="35" t="s">
        <v>37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1"/>
      <c r="AP23" s="21"/>
      <c r="AQ23" s="21"/>
      <c r="AR23" s="19"/>
      <c r="BE23" s="30"/>
    </row>
    <row r="24" spans="2:57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"/>
    </row>
    <row r="25" spans="2:57" ht="6.95" customHeight="1">
      <c r="B25" s="20"/>
      <c r="C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1"/>
      <c r="AQ25" s="21"/>
      <c r="AR25" s="19"/>
      <c r="BE25" s="30"/>
    </row>
    <row r="26" spans="2:57" s="1" customFormat="1" ht="25.9" customHeight="1">
      <c r="B26" s="37"/>
      <c r="C26" s="38"/>
      <c r="D26" s="39" t="s">
        <v>38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1">
        <f>ROUND(AG54,2)</f>
        <v>0</v>
      </c>
      <c r="AL26" s="40"/>
      <c r="AM26" s="40"/>
      <c r="AN26" s="40"/>
      <c r="AO26" s="40"/>
      <c r="AP26" s="38"/>
      <c r="AQ26" s="38"/>
      <c r="AR26" s="42"/>
      <c r="BE26" s="30"/>
    </row>
    <row r="27" spans="2:57" s="1" customFormat="1" ht="6.95" customHeight="1"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42"/>
      <c r="BE27" s="30"/>
    </row>
    <row r="28" spans="2:57" s="1" customFormat="1" ht="12"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43" t="s">
        <v>39</v>
      </c>
      <c r="M28" s="43"/>
      <c r="N28" s="43"/>
      <c r="O28" s="43"/>
      <c r="P28" s="43"/>
      <c r="Q28" s="38"/>
      <c r="R28" s="38"/>
      <c r="S28" s="38"/>
      <c r="T28" s="38"/>
      <c r="U28" s="38"/>
      <c r="V28" s="38"/>
      <c r="W28" s="43" t="s">
        <v>40</v>
      </c>
      <c r="X28" s="43"/>
      <c r="Y28" s="43"/>
      <c r="Z28" s="43"/>
      <c r="AA28" s="43"/>
      <c r="AB28" s="43"/>
      <c r="AC28" s="43"/>
      <c r="AD28" s="43"/>
      <c r="AE28" s="43"/>
      <c r="AF28" s="38"/>
      <c r="AG28" s="38"/>
      <c r="AH28" s="38"/>
      <c r="AI28" s="38"/>
      <c r="AJ28" s="38"/>
      <c r="AK28" s="43" t="s">
        <v>41</v>
      </c>
      <c r="AL28" s="43"/>
      <c r="AM28" s="43"/>
      <c r="AN28" s="43"/>
      <c r="AO28" s="43"/>
      <c r="AP28" s="38"/>
      <c r="AQ28" s="38"/>
      <c r="AR28" s="42"/>
      <c r="BE28" s="30"/>
    </row>
    <row r="29" spans="2:57" s="2" customFormat="1" ht="14.4" customHeight="1">
      <c r="B29" s="44"/>
      <c r="C29" s="45"/>
      <c r="D29" s="31" t="s">
        <v>42</v>
      </c>
      <c r="E29" s="45"/>
      <c r="F29" s="31" t="s">
        <v>43</v>
      </c>
      <c r="G29" s="45"/>
      <c r="H29" s="45"/>
      <c r="I29" s="45"/>
      <c r="J29" s="45"/>
      <c r="K29" s="45"/>
      <c r="L29" s="46">
        <v>0.21</v>
      </c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7">
        <f>ROUND(AZ54,2)</f>
        <v>0</v>
      </c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7">
        <f>ROUND(AV54,2)</f>
        <v>0</v>
      </c>
      <c r="AL29" s="45"/>
      <c r="AM29" s="45"/>
      <c r="AN29" s="45"/>
      <c r="AO29" s="45"/>
      <c r="AP29" s="45"/>
      <c r="AQ29" s="45"/>
      <c r="AR29" s="48"/>
      <c r="BE29" s="30"/>
    </row>
    <row r="30" spans="2:57" s="2" customFormat="1" ht="14.4" customHeight="1">
      <c r="B30" s="44"/>
      <c r="C30" s="45"/>
      <c r="D30" s="45"/>
      <c r="E30" s="45"/>
      <c r="F30" s="31" t="s">
        <v>44</v>
      </c>
      <c r="G30" s="45"/>
      <c r="H30" s="45"/>
      <c r="I30" s="45"/>
      <c r="J30" s="45"/>
      <c r="K30" s="45"/>
      <c r="L30" s="46">
        <v>0.15</v>
      </c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7">
        <f>ROUND(BA54,2)</f>
        <v>0</v>
      </c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7">
        <f>ROUND(AW54,2)</f>
        <v>0</v>
      </c>
      <c r="AL30" s="45"/>
      <c r="AM30" s="45"/>
      <c r="AN30" s="45"/>
      <c r="AO30" s="45"/>
      <c r="AP30" s="45"/>
      <c r="AQ30" s="45"/>
      <c r="AR30" s="48"/>
      <c r="BE30" s="30"/>
    </row>
    <row r="31" spans="2:57" s="2" customFormat="1" ht="14.4" customHeight="1" hidden="1">
      <c r="B31" s="44"/>
      <c r="C31" s="45"/>
      <c r="D31" s="45"/>
      <c r="E31" s="45"/>
      <c r="F31" s="31" t="s">
        <v>45</v>
      </c>
      <c r="G31" s="45"/>
      <c r="H31" s="45"/>
      <c r="I31" s="45"/>
      <c r="J31" s="45"/>
      <c r="K31" s="45"/>
      <c r="L31" s="46">
        <v>0.21</v>
      </c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7">
        <f>ROUND(BB54,2)</f>
        <v>0</v>
      </c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7">
        <v>0</v>
      </c>
      <c r="AL31" s="45"/>
      <c r="AM31" s="45"/>
      <c r="AN31" s="45"/>
      <c r="AO31" s="45"/>
      <c r="AP31" s="45"/>
      <c r="AQ31" s="45"/>
      <c r="AR31" s="48"/>
      <c r="BE31" s="30"/>
    </row>
    <row r="32" spans="2:57" s="2" customFormat="1" ht="14.4" customHeight="1" hidden="1">
      <c r="B32" s="44"/>
      <c r="C32" s="45"/>
      <c r="D32" s="45"/>
      <c r="E32" s="45"/>
      <c r="F32" s="31" t="s">
        <v>46</v>
      </c>
      <c r="G32" s="45"/>
      <c r="H32" s="45"/>
      <c r="I32" s="45"/>
      <c r="J32" s="45"/>
      <c r="K32" s="45"/>
      <c r="L32" s="46">
        <v>0.15</v>
      </c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7">
        <f>ROUND(BC54,2)</f>
        <v>0</v>
      </c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7">
        <v>0</v>
      </c>
      <c r="AL32" s="45"/>
      <c r="AM32" s="45"/>
      <c r="AN32" s="45"/>
      <c r="AO32" s="45"/>
      <c r="AP32" s="45"/>
      <c r="AQ32" s="45"/>
      <c r="AR32" s="48"/>
      <c r="BE32" s="30"/>
    </row>
    <row r="33" spans="2:44" s="2" customFormat="1" ht="14.4" customHeight="1" hidden="1">
      <c r="B33" s="44"/>
      <c r="C33" s="45"/>
      <c r="D33" s="45"/>
      <c r="E33" s="45"/>
      <c r="F33" s="31" t="s">
        <v>47</v>
      </c>
      <c r="G33" s="45"/>
      <c r="H33" s="45"/>
      <c r="I33" s="45"/>
      <c r="J33" s="45"/>
      <c r="K33" s="45"/>
      <c r="L33" s="46">
        <v>0</v>
      </c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7">
        <f>ROUND(BD54,2)</f>
        <v>0</v>
      </c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7">
        <v>0</v>
      </c>
      <c r="AL33" s="45"/>
      <c r="AM33" s="45"/>
      <c r="AN33" s="45"/>
      <c r="AO33" s="45"/>
      <c r="AP33" s="45"/>
      <c r="AQ33" s="45"/>
      <c r="AR33" s="48"/>
    </row>
    <row r="34" spans="2:44" s="1" customFormat="1" ht="6.95" customHeight="1"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42"/>
    </row>
    <row r="35" spans="2:44" s="1" customFormat="1" ht="25.9" customHeight="1">
      <c r="B35" s="37"/>
      <c r="C35" s="49"/>
      <c r="D35" s="50" t="s">
        <v>48</v>
      </c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2" t="s">
        <v>49</v>
      </c>
      <c r="U35" s="51"/>
      <c r="V35" s="51"/>
      <c r="W35" s="51"/>
      <c r="X35" s="53" t="s">
        <v>50</v>
      </c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4">
        <f>SUM(AK26:AK33)</f>
        <v>0</v>
      </c>
      <c r="AL35" s="51"/>
      <c r="AM35" s="51"/>
      <c r="AN35" s="51"/>
      <c r="AO35" s="55"/>
      <c r="AP35" s="49"/>
      <c r="AQ35" s="49"/>
      <c r="AR35" s="42"/>
    </row>
    <row r="36" spans="2:44" s="1" customFormat="1" ht="6.95" customHeight="1"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42"/>
    </row>
    <row r="37" spans="2:44" s="1" customFormat="1" ht="6.95" customHeight="1">
      <c r="B37" s="56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42"/>
    </row>
    <row r="41" spans="2:44" s="1" customFormat="1" ht="6.95" customHeight="1">
      <c r="B41" s="58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42"/>
    </row>
    <row r="42" spans="2:44" s="1" customFormat="1" ht="24.95" customHeight="1">
      <c r="B42" s="37"/>
      <c r="C42" s="22" t="s">
        <v>51</v>
      </c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42"/>
    </row>
    <row r="43" spans="2:44" s="1" customFormat="1" ht="6.95" customHeight="1">
      <c r="B43" s="37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42"/>
    </row>
    <row r="44" spans="2:44" s="1" customFormat="1" ht="12" customHeight="1">
      <c r="B44" s="37"/>
      <c r="C44" s="31" t="s">
        <v>13</v>
      </c>
      <c r="D44" s="38"/>
      <c r="E44" s="38"/>
      <c r="F44" s="38"/>
      <c r="G44" s="38"/>
      <c r="H44" s="38"/>
      <c r="I44" s="38"/>
      <c r="J44" s="38"/>
      <c r="K44" s="38"/>
      <c r="L44" s="38" t="str">
        <f>K5</f>
        <v>TV18-044a</v>
      </c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42"/>
    </row>
    <row r="45" spans="2:44" s="3" customFormat="1" ht="36.95" customHeight="1">
      <c r="B45" s="60"/>
      <c r="C45" s="61" t="s">
        <v>16</v>
      </c>
      <c r="D45" s="62"/>
      <c r="E45" s="62"/>
      <c r="F45" s="62"/>
      <c r="G45" s="62"/>
      <c r="H45" s="62"/>
      <c r="I45" s="62"/>
      <c r="J45" s="62"/>
      <c r="K45" s="62"/>
      <c r="L45" s="63" t="str">
        <f>K6</f>
        <v>O1801 Demolice bytového domu č.p.271-276, ul.Gluckova, Litvíhov, Janov</v>
      </c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4"/>
    </row>
    <row r="46" spans="2:44" s="1" customFormat="1" ht="6.95" customHeight="1"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42"/>
    </row>
    <row r="47" spans="2:44" s="1" customFormat="1" ht="12" customHeight="1">
      <c r="B47" s="37"/>
      <c r="C47" s="31" t="s">
        <v>21</v>
      </c>
      <c r="D47" s="38"/>
      <c r="E47" s="38"/>
      <c r="F47" s="38"/>
      <c r="G47" s="38"/>
      <c r="H47" s="38"/>
      <c r="I47" s="38"/>
      <c r="J47" s="38"/>
      <c r="K47" s="38"/>
      <c r="L47" s="65" t="str">
        <f>IF(K8="","",K8)</f>
        <v>Litvínov</v>
      </c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1" t="s">
        <v>23</v>
      </c>
      <c r="AJ47" s="38"/>
      <c r="AK47" s="38"/>
      <c r="AL47" s="38"/>
      <c r="AM47" s="66" t="str">
        <f>IF(AN8="","",AN8)</f>
        <v>11. 2. 2019</v>
      </c>
      <c r="AN47" s="66"/>
      <c r="AO47" s="38"/>
      <c r="AP47" s="38"/>
      <c r="AQ47" s="38"/>
      <c r="AR47" s="42"/>
    </row>
    <row r="48" spans="2:44" s="1" customFormat="1" ht="6.95" customHeight="1"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42"/>
    </row>
    <row r="49" spans="2:56" s="1" customFormat="1" ht="24.9" customHeight="1">
      <c r="B49" s="37"/>
      <c r="C49" s="31" t="s">
        <v>25</v>
      </c>
      <c r="D49" s="38"/>
      <c r="E49" s="38"/>
      <c r="F49" s="38"/>
      <c r="G49" s="38"/>
      <c r="H49" s="38"/>
      <c r="I49" s="38"/>
      <c r="J49" s="38"/>
      <c r="K49" s="38"/>
      <c r="L49" s="38" t="str">
        <f>IF(E11="","",E11)</f>
        <v>Město Litvínov</v>
      </c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1" t="s">
        <v>31</v>
      </c>
      <c r="AJ49" s="38"/>
      <c r="AK49" s="38"/>
      <c r="AL49" s="38"/>
      <c r="AM49" s="67" t="str">
        <f>IF(E17="","",E17)</f>
        <v>BPO spol. s r.o.,Lidická 1239,36317 OSTROV</v>
      </c>
      <c r="AN49" s="38"/>
      <c r="AO49" s="38"/>
      <c r="AP49" s="38"/>
      <c r="AQ49" s="38"/>
      <c r="AR49" s="42"/>
      <c r="AS49" s="68" t="s">
        <v>52</v>
      </c>
      <c r="AT49" s="69"/>
      <c r="AU49" s="70"/>
      <c r="AV49" s="70"/>
      <c r="AW49" s="70"/>
      <c r="AX49" s="70"/>
      <c r="AY49" s="70"/>
      <c r="AZ49" s="70"/>
      <c r="BA49" s="70"/>
      <c r="BB49" s="70"/>
      <c r="BC49" s="70"/>
      <c r="BD49" s="71"/>
    </row>
    <row r="50" spans="2:56" s="1" customFormat="1" ht="13.65" customHeight="1">
      <c r="B50" s="37"/>
      <c r="C50" s="31" t="s">
        <v>29</v>
      </c>
      <c r="D50" s="38"/>
      <c r="E50" s="38"/>
      <c r="F50" s="38"/>
      <c r="G50" s="38"/>
      <c r="H50" s="38"/>
      <c r="I50" s="38"/>
      <c r="J50" s="38"/>
      <c r="K50" s="38"/>
      <c r="L50" s="38" t="str">
        <f>IF(E14="Vyplň údaj","",E14)</f>
        <v/>
      </c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1" t="s">
        <v>34</v>
      </c>
      <c r="AJ50" s="38"/>
      <c r="AK50" s="38"/>
      <c r="AL50" s="38"/>
      <c r="AM50" s="67" t="str">
        <f>IF(E20="","",E20)</f>
        <v>Tomanová Vlasta</v>
      </c>
      <c r="AN50" s="38"/>
      <c r="AO50" s="38"/>
      <c r="AP50" s="38"/>
      <c r="AQ50" s="38"/>
      <c r="AR50" s="42"/>
      <c r="AS50" s="72"/>
      <c r="AT50" s="73"/>
      <c r="AU50" s="74"/>
      <c r="AV50" s="74"/>
      <c r="AW50" s="74"/>
      <c r="AX50" s="74"/>
      <c r="AY50" s="74"/>
      <c r="AZ50" s="74"/>
      <c r="BA50" s="74"/>
      <c r="BB50" s="74"/>
      <c r="BC50" s="74"/>
      <c r="BD50" s="75"/>
    </row>
    <row r="51" spans="2:56" s="1" customFormat="1" ht="10.8" customHeight="1"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42"/>
      <c r="AS51" s="76"/>
      <c r="AT51" s="77"/>
      <c r="AU51" s="78"/>
      <c r="AV51" s="78"/>
      <c r="AW51" s="78"/>
      <c r="AX51" s="78"/>
      <c r="AY51" s="78"/>
      <c r="AZ51" s="78"/>
      <c r="BA51" s="78"/>
      <c r="BB51" s="78"/>
      <c r="BC51" s="78"/>
      <c r="BD51" s="79"/>
    </row>
    <row r="52" spans="2:56" s="1" customFormat="1" ht="29.25" customHeight="1">
      <c r="B52" s="37"/>
      <c r="C52" s="80" t="s">
        <v>53</v>
      </c>
      <c r="D52" s="81"/>
      <c r="E52" s="81"/>
      <c r="F52" s="81"/>
      <c r="G52" s="81"/>
      <c r="H52" s="82"/>
      <c r="I52" s="83" t="s">
        <v>54</v>
      </c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4" t="s">
        <v>55</v>
      </c>
      <c r="AH52" s="81"/>
      <c r="AI52" s="81"/>
      <c r="AJ52" s="81"/>
      <c r="AK52" s="81"/>
      <c r="AL52" s="81"/>
      <c r="AM52" s="81"/>
      <c r="AN52" s="83" t="s">
        <v>56</v>
      </c>
      <c r="AO52" s="81"/>
      <c r="AP52" s="81"/>
      <c r="AQ52" s="85" t="s">
        <v>57</v>
      </c>
      <c r="AR52" s="42"/>
      <c r="AS52" s="86" t="s">
        <v>58</v>
      </c>
      <c r="AT52" s="87" t="s">
        <v>59</v>
      </c>
      <c r="AU52" s="87" t="s">
        <v>60</v>
      </c>
      <c r="AV52" s="87" t="s">
        <v>61</v>
      </c>
      <c r="AW52" s="87" t="s">
        <v>62</v>
      </c>
      <c r="AX52" s="87" t="s">
        <v>63</v>
      </c>
      <c r="AY52" s="87" t="s">
        <v>64</v>
      </c>
      <c r="AZ52" s="87" t="s">
        <v>65</v>
      </c>
      <c r="BA52" s="87" t="s">
        <v>66</v>
      </c>
      <c r="BB52" s="87" t="s">
        <v>67</v>
      </c>
      <c r="BC52" s="87" t="s">
        <v>68</v>
      </c>
      <c r="BD52" s="88" t="s">
        <v>69</v>
      </c>
    </row>
    <row r="53" spans="2:56" s="1" customFormat="1" ht="10.8" customHeight="1"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42"/>
      <c r="AS53" s="89"/>
      <c r="AT53" s="90"/>
      <c r="AU53" s="90"/>
      <c r="AV53" s="90"/>
      <c r="AW53" s="90"/>
      <c r="AX53" s="90"/>
      <c r="AY53" s="90"/>
      <c r="AZ53" s="90"/>
      <c r="BA53" s="90"/>
      <c r="BB53" s="90"/>
      <c r="BC53" s="90"/>
      <c r="BD53" s="91"/>
    </row>
    <row r="54" spans="2:90" s="4" customFormat="1" ht="32.4" customHeight="1">
      <c r="B54" s="92"/>
      <c r="C54" s="93" t="s">
        <v>70</v>
      </c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5">
        <f>ROUND(SUM(AG55:AG56),2)</f>
        <v>0</v>
      </c>
      <c r="AH54" s="95"/>
      <c r="AI54" s="95"/>
      <c r="AJ54" s="95"/>
      <c r="AK54" s="95"/>
      <c r="AL54" s="95"/>
      <c r="AM54" s="95"/>
      <c r="AN54" s="96">
        <f>SUM(AG54,AT54)</f>
        <v>0</v>
      </c>
      <c r="AO54" s="96"/>
      <c r="AP54" s="96"/>
      <c r="AQ54" s="97" t="s">
        <v>19</v>
      </c>
      <c r="AR54" s="98"/>
      <c r="AS54" s="99">
        <f>ROUND(SUM(AS55:AS56),2)</f>
        <v>0</v>
      </c>
      <c r="AT54" s="100">
        <f>ROUND(SUM(AV54:AW54),2)</f>
        <v>0</v>
      </c>
      <c r="AU54" s="101">
        <f>ROUND(SUM(AU55:AU56),5)</f>
        <v>0</v>
      </c>
      <c r="AV54" s="100">
        <f>ROUND(AZ54*L29,2)</f>
        <v>0</v>
      </c>
      <c r="AW54" s="100">
        <f>ROUND(BA54*L30,2)</f>
        <v>0</v>
      </c>
      <c r="AX54" s="100">
        <f>ROUND(BB54*L29,2)</f>
        <v>0</v>
      </c>
      <c r="AY54" s="100">
        <f>ROUND(BC54*L30,2)</f>
        <v>0</v>
      </c>
      <c r="AZ54" s="100">
        <f>ROUND(SUM(AZ55:AZ56),2)</f>
        <v>0</v>
      </c>
      <c r="BA54" s="100">
        <f>ROUND(SUM(BA55:BA56),2)</f>
        <v>0</v>
      </c>
      <c r="BB54" s="100">
        <f>ROUND(SUM(BB55:BB56),2)</f>
        <v>0</v>
      </c>
      <c r="BC54" s="100">
        <f>ROUND(SUM(BC55:BC56),2)</f>
        <v>0</v>
      </c>
      <c r="BD54" s="102">
        <f>ROUND(SUM(BD55:BD56),2)</f>
        <v>0</v>
      </c>
      <c r="BS54" s="103" t="s">
        <v>71</v>
      </c>
      <c r="BT54" s="103" t="s">
        <v>72</v>
      </c>
      <c r="BU54" s="104" t="s">
        <v>73</v>
      </c>
      <c r="BV54" s="103" t="s">
        <v>74</v>
      </c>
      <c r="BW54" s="103" t="s">
        <v>5</v>
      </c>
      <c r="BX54" s="103" t="s">
        <v>75</v>
      </c>
      <c r="CL54" s="103" t="s">
        <v>19</v>
      </c>
    </row>
    <row r="55" spans="1:91" s="5" customFormat="1" ht="16.5" customHeight="1">
      <c r="A55" s="105" t="s">
        <v>76</v>
      </c>
      <c r="B55" s="106"/>
      <c r="C55" s="107"/>
      <c r="D55" s="108" t="s">
        <v>77</v>
      </c>
      <c r="E55" s="108"/>
      <c r="F55" s="108"/>
      <c r="G55" s="108"/>
      <c r="H55" s="108"/>
      <c r="I55" s="109"/>
      <c r="J55" s="108" t="s">
        <v>78</v>
      </c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  <c r="AG55" s="110">
        <f>'Aa - Demolice'!J30</f>
        <v>0</v>
      </c>
      <c r="AH55" s="109"/>
      <c r="AI55" s="109"/>
      <c r="AJ55" s="109"/>
      <c r="AK55" s="109"/>
      <c r="AL55" s="109"/>
      <c r="AM55" s="109"/>
      <c r="AN55" s="110">
        <f>SUM(AG55,AT55)</f>
        <v>0</v>
      </c>
      <c r="AO55" s="109"/>
      <c r="AP55" s="109"/>
      <c r="AQ55" s="111" t="s">
        <v>79</v>
      </c>
      <c r="AR55" s="112"/>
      <c r="AS55" s="113">
        <v>0</v>
      </c>
      <c r="AT55" s="114">
        <f>ROUND(SUM(AV55:AW55),2)</f>
        <v>0</v>
      </c>
      <c r="AU55" s="115">
        <f>'Aa - Demolice'!P94</f>
        <v>0</v>
      </c>
      <c r="AV55" s="114">
        <f>'Aa - Demolice'!J33</f>
        <v>0</v>
      </c>
      <c r="AW55" s="114">
        <f>'Aa - Demolice'!J34</f>
        <v>0</v>
      </c>
      <c r="AX55" s="114">
        <f>'Aa - Demolice'!J35</f>
        <v>0</v>
      </c>
      <c r="AY55" s="114">
        <f>'Aa - Demolice'!J36</f>
        <v>0</v>
      </c>
      <c r="AZ55" s="114">
        <f>'Aa - Demolice'!F33</f>
        <v>0</v>
      </c>
      <c r="BA55" s="114">
        <f>'Aa - Demolice'!F34</f>
        <v>0</v>
      </c>
      <c r="BB55" s="114">
        <f>'Aa - Demolice'!F35</f>
        <v>0</v>
      </c>
      <c r="BC55" s="114">
        <f>'Aa - Demolice'!F36</f>
        <v>0</v>
      </c>
      <c r="BD55" s="116">
        <f>'Aa - Demolice'!F37</f>
        <v>0</v>
      </c>
      <c r="BT55" s="117" t="s">
        <v>80</v>
      </c>
      <c r="BV55" s="117" t="s">
        <v>74</v>
      </c>
      <c r="BW55" s="117" t="s">
        <v>81</v>
      </c>
      <c r="BX55" s="117" t="s">
        <v>5</v>
      </c>
      <c r="CL55" s="117" t="s">
        <v>82</v>
      </c>
      <c r="CM55" s="117" t="s">
        <v>83</v>
      </c>
    </row>
    <row r="56" spans="1:91" s="5" customFormat="1" ht="16.5" customHeight="1">
      <c r="A56" s="105" t="s">
        <v>76</v>
      </c>
      <c r="B56" s="106"/>
      <c r="C56" s="107"/>
      <c r="D56" s="108" t="s">
        <v>84</v>
      </c>
      <c r="E56" s="108"/>
      <c r="F56" s="108"/>
      <c r="G56" s="108"/>
      <c r="H56" s="108"/>
      <c r="I56" s="109"/>
      <c r="J56" s="108" t="s">
        <v>85</v>
      </c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108"/>
      <c r="Y56" s="108"/>
      <c r="Z56" s="108"/>
      <c r="AA56" s="108"/>
      <c r="AB56" s="108"/>
      <c r="AC56" s="108"/>
      <c r="AD56" s="108"/>
      <c r="AE56" s="108"/>
      <c r="AF56" s="108"/>
      <c r="AG56" s="110">
        <f>'B - VRN+VON'!J30</f>
        <v>0</v>
      </c>
      <c r="AH56" s="109"/>
      <c r="AI56" s="109"/>
      <c r="AJ56" s="109"/>
      <c r="AK56" s="109"/>
      <c r="AL56" s="109"/>
      <c r="AM56" s="109"/>
      <c r="AN56" s="110">
        <f>SUM(AG56,AT56)</f>
        <v>0</v>
      </c>
      <c r="AO56" s="109"/>
      <c r="AP56" s="109"/>
      <c r="AQ56" s="111" t="s">
        <v>79</v>
      </c>
      <c r="AR56" s="112"/>
      <c r="AS56" s="118">
        <v>0</v>
      </c>
      <c r="AT56" s="119">
        <f>ROUND(SUM(AV56:AW56),2)</f>
        <v>0</v>
      </c>
      <c r="AU56" s="120">
        <f>'B - VRN+VON'!P81</f>
        <v>0</v>
      </c>
      <c r="AV56" s="119">
        <f>'B - VRN+VON'!J33</f>
        <v>0</v>
      </c>
      <c r="AW56" s="119">
        <f>'B - VRN+VON'!J34</f>
        <v>0</v>
      </c>
      <c r="AX56" s="119">
        <f>'B - VRN+VON'!J35</f>
        <v>0</v>
      </c>
      <c r="AY56" s="119">
        <f>'B - VRN+VON'!J36</f>
        <v>0</v>
      </c>
      <c r="AZ56" s="119">
        <f>'B - VRN+VON'!F33</f>
        <v>0</v>
      </c>
      <c r="BA56" s="119">
        <f>'B - VRN+VON'!F34</f>
        <v>0</v>
      </c>
      <c r="BB56" s="119">
        <f>'B - VRN+VON'!F35</f>
        <v>0</v>
      </c>
      <c r="BC56" s="119">
        <f>'B - VRN+VON'!F36</f>
        <v>0</v>
      </c>
      <c r="BD56" s="121">
        <f>'B - VRN+VON'!F37</f>
        <v>0</v>
      </c>
      <c r="BT56" s="117" t="s">
        <v>80</v>
      </c>
      <c r="BV56" s="117" t="s">
        <v>74</v>
      </c>
      <c r="BW56" s="117" t="s">
        <v>86</v>
      </c>
      <c r="BX56" s="117" t="s">
        <v>5</v>
      </c>
      <c r="CL56" s="117" t="s">
        <v>82</v>
      </c>
      <c r="CM56" s="117" t="s">
        <v>83</v>
      </c>
    </row>
    <row r="57" spans="2:44" s="1" customFormat="1" ht="30" customHeight="1">
      <c r="B57" s="37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42"/>
    </row>
    <row r="58" spans="2:44" s="1" customFormat="1" ht="6.95" customHeight="1">
      <c r="B58" s="56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42"/>
    </row>
  </sheetData>
  <sheetProtection password="CC35" sheet="1" objects="1" scenarios="1" formatColumns="0" formatRows="0"/>
  <mergeCells count="46">
    <mergeCell ref="W31:AE31"/>
    <mergeCell ref="BE5:BE32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S49:AT51"/>
    <mergeCell ref="AM50:AP50"/>
    <mergeCell ref="L45:AO45"/>
    <mergeCell ref="AM47:AN47"/>
    <mergeCell ref="AM49:AP49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AG54:AM54"/>
    <mergeCell ref="AN54:AP54"/>
  </mergeCells>
  <hyperlinks>
    <hyperlink ref="A55" location="'Aa - Demolice'!C2" display="/"/>
    <hyperlink ref="A56" location="'B - VRN+VON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548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22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6" t="s">
        <v>81</v>
      </c>
    </row>
    <row r="3" spans="2:46" ht="6.95" customHeight="1" hidden="1">
      <c r="B3" s="123"/>
      <c r="C3" s="124"/>
      <c r="D3" s="124"/>
      <c r="E3" s="124"/>
      <c r="F3" s="124"/>
      <c r="G3" s="124"/>
      <c r="H3" s="124"/>
      <c r="I3" s="125"/>
      <c r="J3" s="124"/>
      <c r="K3" s="124"/>
      <c r="L3" s="19"/>
      <c r="AT3" s="16" t="s">
        <v>83</v>
      </c>
    </row>
    <row r="4" spans="2:46" ht="24.95" customHeight="1" hidden="1">
      <c r="B4" s="19"/>
      <c r="D4" s="126" t="s">
        <v>87</v>
      </c>
      <c r="L4" s="19"/>
      <c r="M4" s="23" t="s">
        <v>10</v>
      </c>
      <c r="AT4" s="16" t="s">
        <v>4</v>
      </c>
    </row>
    <row r="5" spans="2:12" ht="6.95" customHeight="1" hidden="1">
      <c r="B5" s="19"/>
      <c r="L5" s="19"/>
    </row>
    <row r="6" spans="2:12" ht="12" customHeight="1" hidden="1">
      <c r="B6" s="19"/>
      <c r="D6" s="127" t="s">
        <v>16</v>
      </c>
      <c r="L6" s="19"/>
    </row>
    <row r="7" spans="2:12" ht="16.5" customHeight="1" hidden="1">
      <c r="B7" s="19"/>
      <c r="E7" s="128" t="str">
        <f>'Rekapitulace stavby'!K6</f>
        <v>O1801 Demolice bytového domu č.p.271-276, ul.Gluckova, Litvíhov, Janov</v>
      </c>
      <c r="F7" s="127"/>
      <c r="G7" s="127"/>
      <c r="H7" s="127"/>
      <c r="L7" s="19"/>
    </row>
    <row r="8" spans="2:12" s="1" customFormat="1" ht="12" customHeight="1" hidden="1">
      <c r="B8" s="42"/>
      <c r="D8" s="127" t="s">
        <v>88</v>
      </c>
      <c r="I8" s="129"/>
      <c r="L8" s="42"/>
    </row>
    <row r="9" spans="2:12" s="1" customFormat="1" ht="36.95" customHeight="1" hidden="1">
      <c r="B9" s="42"/>
      <c r="E9" s="130" t="s">
        <v>89</v>
      </c>
      <c r="F9" s="1"/>
      <c r="G9" s="1"/>
      <c r="H9" s="1"/>
      <c r="I9" s="129"/>
      <c r="L9" s="42"/>
    </row>
    <row r="10" spans="2:12" s="1" customFormat="1" ht="12" hidden="1">
      <c r="B10" s="42"/>
      <c r="I10" s="129"/>
      <c r="L10" s="42"/>
    </row>
    <row r="11" spans="2:12" s="1" customFormat="1" ht="12" customHeight="1" hidden="1">
      <c r="B11" s="42"/>
      <c r="D11" s="127" t="s">
        <v>18</v>
      </c>
      <c r="F11" s="16" t="s">
        <v>82</v>
      </c>
      <c r="I11" s="131" t="s">
        <v>20</v>
      </c>
      <c r="J11" s="16" t="s">
        <v>90</v>
      </c>
      <c r="L11" s="42"/>
    </row>
    <row r="12" spans="2:12" s="1" customFormat="1" ht="12" customHeight="1" hidden="1">
      <c r="B12" s="42"/>
      <c r="D12" s="127" t="s">
        <v>21</v>
      </c>
      <c r="F12" s="16" t="s">
        <v>22</v>
      </c>
      <c r="I12" s="131" t="s">
        <v>23</v>
      </c>
      <c r="J12" s="132" t="str">
        <f>'Rekapitulace stavby'!AN8</f>
        <v>11. 2. 2019</v>
      </c>
      <c r="L12" s="42"/>
    </row>
    <row r="13" spans="2:12" s="1" customFormat="1" ht="10.8" customHeight="1" hidden="1">
      <c r="B13" s="42"/>
      <c r="I13" s="129"/>
      <c r="L13" s="42"/>
    </row>
    <row r="14" spans="2:12" s="1" customFormat="1" ht="12" customHeight="1" hidden="1">
      <c r="B14" s="42"/>
      <c r="D14" s="127" t="s">
        <v>25</v>
      </c>
      <c r="I14" s="131" t="s">
        <v>26</v>
      </c>
      <c r="J14" s="16" t="s">
        <v>19</v>
      </c>
      <c r="L14" s="42"/>
    </row>
    <row r="15" spans="2:12" s="1" customFormat="1" ht="18" customHeight="1" hidden="1">
      <c r="B15" s="42"/>
      <c r="E15" s="16" t="s">
        <v>27</v>
      </c>
      <c r="I15" s="131" t="s">
        <v>28</v>
      </c>
      <c r="J15" s="16" t="s">
        <v>19</v>
      </c>
      <c r="L15" s="42"/>
    </row>
    <row r="16" spans="2:12" s="1" customFormat="1" ht="6.95" customHeight="1" hidden="1">
      <c r="B16" s="42"/>
      <c r="I16" s="129"/>
      <c r="L16" s="42"/>
    </row>
    <row r="17" spans="2:12" s="1" customFormat="1" ht="12" customHeight="1" hidden="1">
      <c r="B17" s="42"/>
      <c r="D17" s="127" t="s">
        <v>29</v>
      </c>
      <c r="I17" s="131" t="s">
        <v>26</v>
      </c>
      <c r="J17" s="32" t="str">
        <f>'Rekapitulace stavby'!AN13</f>
        <v>Vyplň údaj</v>
      </c>
      <c r="L17" s="42"/>
    </row>
    <row r="18" spans="2:12" s="1" customFormat="1" ht="18" customHeight="1" hidden="1">
      <c r="B18" s="42"/>
      <c r="E18" s="32" t="str">
        <f>'Rekapitulace stavby'!E14</f>
        <v>Vyplň údaj</v>
      </c>
      <c r="F18" s="16"/>
      <c r="G18" s="16"/>
      <c r="H18" s="16"/>
      <c r="I18" s="131" t="s">
        <v>28</v>
      </c>
      <c r="J18" s="32" t="str">
        <f>'Rekapitulace stavby'!AN14</f>
        <v>Vyplň údaj</v>
      </c>
      <c r="L18" s="42"/>
    </row>
    <row r="19" spans="2:12" s="1" customFormat="1" ht="6.95" customHeight="1" hidden="1">
      <c r="B19" s="42"/>
      <c r="I19" s="129"/>
      <c r="L19" s="42"/>
    </row>
    <row r="20" spans="2:12" s="1" customFormat="1" ht="12" customHeight="1" hidden="1">
      <c r="B20" s="42"/>
      <c r="D20" s="127" t="s">
        <v>31</v>
      </c>
      <c r="I20" s="131" t="s">
        <v>26</v>
      </c>
      <c r="J20" s="16" t="s">
        <v>19</v>
      </c>
      <c r="L20" s="42"/>
    </row>
    <row r="21" spans="2:12" s="1" customFormat="1" ht="18" customHeight="1" hidden="1">
      <c r="B21" s="42"/>
      <c r="E21" s="16" t="s">
        <v>32</v>
      </c>
      <c r="I21" s="131" t="s">
        <v>28</v>
      </c>
      <c r="J21" s="16" t="s">
        <v>19</v>
      </c>
      <c r="L21" s="42"/>
    </row>
    <row r="22" spans="2:12" s="1" customFormat="1" ht="6.95" customHeight="1" hidden="1">
      <c r="B22" s="42"/>
      <c r="I22" s="129"/>
      <c r="L22" s="42"/>
    </row>
    <row r="23" spans="2:12" s="1" customFormat="1" ht="12" customHeight="1" hidden="1">
      <c r="B23" s="42"/>
      <c r="D23" s="127" t="s">
        <v>34</v>
      </c>
      <c r="I23" s="131" t="s">
        <v>26</v>
      </c>
      <c r="J23" s="16" t="s">
        <v>19</v>
      </c>
      <c r="L23" s="42"/>
    </row>
    <row r="24" spans="2:12" s="1" customFormat="1" ht="18" customHeight="1" hidden="1">
      <c r="B24" s="42"/>
      <c r="E24" s="16" t="s">
        <v>35</v>
      </c>
      <c r="I24" s="131" t="s">
        <v>28</v>
      </c>
      <c r="J24" s="16" t="s">
        <v>19</v>
      </c>
      <c r="L24" s="42"/>
    </row>
    <row r="25" spans="2:12" s="1" customFormat="1" ht="6.95" customHeight="1" hidden="1">
      <c r="B25" s="42"/>
      <c r="I25" s="129"/>
      <c r="L25" s="42"/>
    </row>
    <row r="26" spans="2:12" s="1" customFormat="1" ht="12" customHeight="1" hidden="1">
      <c r="B26" s="42"/>
      <c r="D26" s="127" t="s">
        <v>36</v>
      </c>
      <c r="I26" s="129"/>
      <c r="L26" s="42"/>
    </row>
    <row r="27" spans="2:12" s="6" customFormat="1" ht="16.5" customHeight="1" hidden="1">
      <c r="B27" s="133"/>
      <c r="E27" s="134" t="s">
        <v>19</v>
      </c>
      <c r="F27" s="134"/>
      <c r="G27" s="134"/>
      <c r="H27" s="134"/>
      <c r="I27" s="135"/>
      <c r="L27" s="133"/>
    </row>
    <row r="28" spans="2:12" s="1" customFormat="1" ht="6.95" customHeight="1" hidden="1">
      <c r="B28" s="42"/>
      <c r="I28" s="129"/>
      <c r="L28" s="42"/>
    </row>
    <row r="29" spans="2:12" s="1" customFormat="1" ht="6.95" customHeight="1" hidden="1">
      <c r="B29" s="42"/>
      <c r="D29" s="70"/>
      <c r="E29" s="70"/>
      <c r="F29" s="70"/>
      <c r="G29" s="70"/>
      <c r="H29" s="70"/>
      <c r="I29" s="136"/>
      <c r="J29" s="70"/>
      <c r="K29" s="70"/>
      <c r="L29" s="42"/>
    </row>
    <row r="30" spans="2:12" s="1" customFormat="1" ht="25.4" customHeight="1" hidden="1">
      <c r="B30" s="42"/>
      <c r="D30" s="137" t="s">
        <v>38</v>
      </c>
      <c r="I30" s="129"/>
      <c r="J30" s="138">
        <f>ROUND(J94,2)</f>
        <v>0</v>
      </c>
      <c r="L30" s="42"/>
    </row>
    <row r="31" spans="2:12" s="1" customFormat="1" ht="6.95" customHeight="1" hidden="1">
      <c r="B31" s="42"/>
      <c r="D31" s="70"/>
      <c r="E31" s="70"/>
      <c r="F31" s="70"/>
      <c r="G31" s="70"/>
      <c r="H31" s="70"/>
      <c r="I31" s="136"/>
      <c r="J31" s="70"/>
      <c r="K31" s="70"/>
      <c r="L31" s="42"/>
    </row>
    <row r="32" spans="2:12" s="1" customFormat="1" ht="14.4" customHeight="1" hidden="1">
      <c r="B32" s="42"/>
      <c r="F32" s="139" t="s">
        <v>40</v>
      </c>
      <c r="I32" s="140" t="s">
        <v>39</v>
      </c>
      <c r="J32" s="139" t="s">
        <v>41</v>
      </c>
      <c r="L32" s="42"/>
    </row>
    <row r="33" spans="2:12" s="1" customFormat="1" ht="14.4" customHeight="1" hidden="1">
      <c r="B33" s="42"/>
      <c r="D33" s="127" t="s">
        <v>42</v>
      </c>
      <c r="E33" s="127" t="s">
        <v>43</v>
      </c>
      <c r="F33" s="141">
        <f>ROUND((SUM(BE94:BE547)),2)</f>
        <v>0</v>
      </c>
      <c r="I33" s="142">
        <v>0.21</v>
      </c>
      <c r="J33" s="141">
        <f>ROUND(((SUM(BE94:BE547))*I33),2)</f>
        <v>0</v>
      </c>
      <c r="L33" s="42"/>
    </row>
    <row r="34" spans="2:12" s="1" customFormat="1" ht="14.4" customHeight="1" hidden="1">
      <c r="B34" s="42"/>
      <c r="E34" s="127" t="s">
        <v>44</v>
      </c>
      <c r="F34" s="141">
        <f>ROUND((SUM(BF94:BF547)),2)</f>
        <v>0</v>
      </c>
      <c r="I34" s="142">
        <v>0.15</v>
      </c>
      <c r="J34" s="141">
        <f>ROUND(((SUM(BF94:BF547))*I34),2)</f>
        <v>0</v>
      </c>
      <c r="L34" s="42"/>
    </row>
    <row r="35" spans="2:12" s="1" customFormat="1" ht="14.4" customHeight="1" hidden="1">
      <c r="B35" s="42"/>
      <c r="E35" s="127" t="s">
        <v>45</v>
      </c>
      <c r="F35" s="141">
        <f>ROUND((SUM(BG94:BG547)),2)</f>
        <v>0</v>
      </c>
      <c r="I35" s="142">
        <v>0.21</v>
      </c>
      <c r="J35" s="141">
        <f>0</f>
        <v>0</v>
      </c>
      <c r="L35" s="42"/>
    </row>
    <row r="36" spans="2:12" s="1" customFormat="1" ht="14.4" customHeight="1" hidden="1">
      <c r="B36" s="42"/>
      <c r="E36" s="127" t="s">
        <v>46</v>
      </c>
      <c r="F36" s="141">
        <f>ROUND((SUM(BH94:BH547)),2)</f>
        <v>0</v>
      </c>
      <c r="I36" s="142">
        <v>0.15</v>
      </c>
      <c r="J36" s="141">
        <f>0</f>
        <v>0</v>
      </c>
      <c r="L36" s="42"/>
    </row>
    <row r="37" spans="2:12" s="1" customFormat="1" ht="14.4" customHeight="1" hidden="1">
      <c r="B37" s="42"/>
      <c r="E37" s="127" t="s">
        <v>47</v>
      </c>
      <c r="F37" s="141">
        <f>ROUND((SUM(BI94:BI547)),2)</f>
        <v>0</v>
      </c>
      <c r="I37" s="142">
        <v>0</v>
      </c>
      <c r="J37" s="141">
        <f>0</f>
        <v>0</v>
      </c>
      <c r="L37" s="42"/>
    </row>
    <row r="38" spans="2:12" s="1" customFormat="1" ht="6.95" customHeight="1" hidden="1">
      <c r="B38" s="42"/>
      <c r="I38" s="129"/>
      <c r="L38" s="42"/>
    </row>
    <row r="39" spans="2:12" s="1" customFormat="1" ht="25.4" customHeight="1" hidden="1">
      <c r="B39" s="42"/>
      <c r="C39" s="143"/>
      <c r="D39" s="144" t="s">
        <v>48</v>
      </c>
      <c r="E39" s="145"/>
      <c r="F39" s="145"/>
      <c r="G39" s="146" t="s">
        <v>49</v>
      </c>
      <c r="H39" s="147" t="s">
        <v>50</v>
      </c>
      <c r="I39" s="148"/>
      <c r="J39" s="149">
        <f>SUM(J30:J37)</f>
        <v>0</v>
      </c>
      <c r="K39" s="150"/>
      <c r="L39" s="42"/>
    </row>
    <row r="40" spans="2:12" s="1" customFormat="1" ht="14.4" customHeight="1" hidden="1">
      <c r="B40" s="151"/>
      <c r="C40" s="152"/>
      <c r="D40" s="152"/>
      <c r="E40" s="152"/>
      <c r="F40" s="152"/>
      <c r="G40" s="152"/>
      <c r="H40" s="152"/>
      <c r="I40" s="153"/>
      <c r="J40" s="152"/>
      <c r="K40" s="152"/>
      <c r="L40" s="42"/>
    </row>
    <row r="41" ht="12" hidden="1"/>
    <row r="42" ht="12" hidden="1"/>
    <row r="43" ht="12" hidden="1"/>
    <row r="44" spans="2:12" s="1" customFormat="1" ht="6.95" customHeight="1">
      <c r="B44" s="154"/>
      <c r="C44" s="155"/>
      <c r="D44" s="155"/>
      <c r="E44" s="155"/>
      <c r="F44" s="155"/>
      <c r="G44" s="155"/>
      <c r="H44" s="155"/>
      <c r="I44" s="156"/>
      <c r="J44" s="155"/>
      <c r="K44" s="155"/>
      <c r="L44" s="42"/>
    </row>
    <row r="45" spans="2:12" s="1" customFormat="1" ht="24.95" customHeight="1">
      <c r="B45" s="37"/>
      <c r="C45" s="22" t="s">
        <v>91</v>
      </c>
      <c r="D45" s="38"/>
      <c r="E45" s="38"/>
      <c r="F45" s="38"/>
      <c r="G45" s="38"/>
      <c r="H45" s="38"/>
      <c r="I45" s="129"/>
      <c r="J45" s="38"/>
      <c r="K45" s="38"/>
      <c r="L45" s="42"/>
    </row>
    <row r="46" spans="2:12" s="1" customFormat="1" ht="6.95" customHeight="1">
      <c r="B46" s="37"/>
      <c r="C46" s="38"/>
      <c r="D46" s="38"/>
      <c r="E46" s="38"/>
      <c r="F46" s="38"/>
      <c r="G46" s="38"/>
      <c r="H46" s="38"/>
      <c r="I46" s="129"/>
      <c r="J46" s="38"/>
      <c r="K46" s="38"/>
      <c r="L46" s="42"/>
    </row>
    <row r="47" spans="2:12" s="1" customFormat="1" ht="12" customHeight="1">
      <c r="B47" s="37"/>
      <c r="C47" s="31" t="s">
        <v>16</v>
      </c>
      <c r="D47" s="38"/>
      <c r="E47" s="38"/>
      <c r="F47" s="38"/>
      <c r="G47" s="38"/>
      <c r="H47" s="38"/>
      <c r="I47" s="129"/>
      <c r="J47" s="38"/>
      <c r="K47" s="38"/>
      <c r="L47" s="42"/>
    </row>
    <row r="48" spans="2:12" s="1" customFormat="1" ht="16.5" customHeight="1">
      <c r="B48" s="37"/>
      <c r="C48" s="38"/>
      <c r="D48" s="38"/>
      <c r="E48" s="157" t="str">
        <f>E7</f>
        <v>O1801 Demolice bytového domu č.p.271-276, ul.Gluckova, Litvíhov, Janov</v>
      </c>
      <c r="F48" s="31"/>
      <c r="G48" s="31"/>
      <c r="H48" s="31"/>
      <c r="I48" s="129"/>
      <c r="J48" s="38"/>
      <c r="K48" s="38"/>
      <c r="L48" s="42"/>
    </row>
    <row r="49" spans="2:12" s="1" customFormat="1" ht="12" customHeight="1">
      <c r="B49" s="37"/>
      <c r="C49" s="31" t="s">
        <v>88</v>
      </c>
      <c r="D49" s="38"/>
      <c r="E49" s="38"/>
      <c r="F49" s="38"/>
      <c r="G49" s="38"/>
      <c r="H49" s="38"/>
      <c r="I49" s="129"/>
      <c r="J49" s="38"/>
      <c r="K49" s="38"/>
      <c r="L49" s="42"/>
    </row>
    <row r="50" spans="2:12" s="1" customFormat="1" ht="16.5" customHeight="1">
      <c r="B50" s="37"/>
      <c r="C50" s="38"/>
      <c r="D50" s="38"/>
      <c r="E50" s="63" t="str">
        <f>E9</f>
        <v>Aa - Demolice</v>
      </c>
      <c r="F50" s="38"/>
      <c r="G50" s="38"/>
      <c r="H50" s="38"/>
      <c r="I50" s="129"/>
      <c r="J50" s="38"/>
      <c r="K50" s="38"/>
      <c r="L50" s="42"/>
    </row>
    <row r="51" spans="2:12" s="1" customFormat="1" ht="6.95" customHeight="1">
      <c r="B51" s="37"/>
      <c r="C51" s="38"/>
      <c r="D51" s="38"/>
      <c r="E51" s="38"/>
      <c r="F51" s="38"/>
      <c r="G51" s="38"/>
      <c r="H51" s="38"/>
      <c r="I51" s="129"/>
      <c r="J51" s="38"/>
      <c r="K51" s="38"/>
      <c r="L51" s="42"/>
    </row>
    <row r="52" spans="2:12" s="1" customFormat="1" ht="12" customHeight="1">
      <c r="B52" s="37"/>
      <c r="C52" s="31" t="s">
        <v>21</v>
      </c>
      <c r="D52" s="38"/>
      <c r="E52" s="38"/>
      <c r="F52" s="26" t="str">
        <f>F12</f>
        <v>Litvínov</v>
      </c>
      <c r="G52" s="38"/>
      <c r="H52" s="38"/>
      <c r="I52" s="131" t="s">
        <v>23</v>
      </c>
      <c r="J52" s="66" t="str">
        <f>IF(J12="","",J12)</f>
        <v>11. 2. 2019</v>
      </c>
      <c r="K52" s="38"/>
      <c r="L52" s="42"/>
    </row>
    <row r="53" spans="2:12" s="1" customFormat="1" ht="6.95" customHeight="1">
      <c r="B53" s="37"/>
      <c r="C53" s="38"/>
      <c r="D53" s="38"/>
      <c r="E53" s="38"/>
      <c r="F53" s="38"/>
      <c r="G53" s="38"/>
      <c r="H53" s="38"/>
      <c r="I53" s="129"/>
      <c r="J53" s="38"/>
      <c r="K53" s="38"/>
      <c r="L53" s="42"/>
    </row>
    <row r="54" spans="2:12" s="1" customFormat="1" ht="24.9" customHeight="1">
      <c r="B54" s="37"/>
      <c r="C54" s="31" t="s">
        <v>25</v>
      </c>
      <c r="D54" s="38"/>
      <c r="E54" s="38"/>
      <c r="F54" s="26" t="str">
        <f>E15</f>
        <v>Město Litvínov</v>
      </c>
      <c r="G54" s="38"/>
      <c r="H54" s="38"/>
      <c r="I54" s="131" t="s">
        <v>31</v>
      </c>
      <c r="J54" s="35" t="str">
        <f>E21</f>
        <v>BPO spol. s r.o.,Lidická 1239,36317 OSTROV</v>
      </c>
      <c r="K54" s="38"/>
      <c r="L54" s="42"/>
    </row>
    <row r="55" spans="2:12" s="1" customFormat="1" ht="13.65" customHeight="1">
      <c r="B55" s="37"/>
      <c r="C55" s="31" t="s">
        <v>29</v>
      </c>
      <c r="D55" s="38"/>
      <c r="E55" s="38"/>
      <c r="F55" s="26" t="str">
        <f>IF(E18="","",E18)</f>
        <v>Vyplň údaj</v>
      </c>
      <c r="G55" s="38"/>
      <c r="H55" s="38"/>
      <c r="I55" s="131" t="s">
        <v>34</v>
      </c>
      <c r="J55" s="35" t="str">
        <f>E24</f>
        <v>Tomanová Vlasta</v>
      </c>
      <c r="K55" s="38"/>
      <c r="L55" s="42"/>
    </row>
    <row r="56" spans="2:12" s="1" customFormat="1" ht="10.3" customHeight="1">
      <c r="B56" s="37"/>
      <c r="C56" s="38"/>
      <c r="D56" s="38"/>
      <c r="E56" s="38"/>
      <c r="F56" s="38"/>
      <c r="G56" s="38"/>
      <c r="H56" s="38"/>
      <c r="I56" s="129"/>
      <c r="J56" s="38"/>
      <c r="K56" s="38"/>
      <c r="L56" s="42"/>
    </row>
    <row r="57" spans="2:12" s="1" customFormat="1" ht="29.25" customHeight="1">
      <c r="B57" s="37"/>
      <c r="C57" s="158" t="s">
        <v>92</v>
      </c>
      <c r="D57" s="159"/>
      <c r="E57" s="159"/>
      <c r="F57" s="159"/>
      <c r="G57" s="159"/>
      <c r="H57" s="159"/>
      <c r="I57" s="160"/>
      <c r="J57" s="161" t="s">
        <v>93</v>
      </c>
      <c r="K57" s="159"/>
      <c r="L57" s="42"/>
    </row>
    <row r="58" spans="2:12" s="1" customFormat="1" ht="10.3" customHeight="1">
      <c r="B58" s="37"/>
      <c r="C58" s="38"/>
      <c r="D58" s="38"/>
      <c r="E58" s="38"/>
      <c r="F58" s="38"/>
      <c r="G58" s="38"/>
      <c r="H58" s="38"/>
      <c r="I58" s="129"/>
      <c r="J58" s="38"/>
      <c r="K58" s="38"/>
      <c r="L58" s="42"/>
    </row>
    <row r="59" spans="2:47" s="1" customFormat="1" ht="22.8" customHeight="1">
      <c r="B59" s="37"/>
      <c r="C59" s="162" t="s">
        <v>70</v>
      </c>
      <c r="D59" s="38"/>
      <c r="E59" s="38"/>
      <c r="F59" s="38"/>
      <c r="G59" s="38"/>
      <c r="H59" s="38"/>
      <c r="I59" s="129"/>
      <c r="J59" s="96">
        <f>J94</f>
        <v>0</v>
      </c>
      <c r="K59" s="38"/>
      <c r="L59" s="42"/>
      <c r="AU59" s="16" t="s">
        <v>94</v>
      </c>
    </row>
    <row r="60" spans="2:12" s="7" customFormat="1" ht="24.95" customHeight="1">
      <c r="B60" s="163"/>
      <c r="C60" s="164"/>
      <c r="D60" s="165" t="s">
        <v>95</v>
      </c>
      <c r="E60" s="166"/>
      <c r="F60" s="166"/>
      <c r="G60" s="166"/>
      <c r="H60" s="166"/>
      <c r="I60" s="167"/>
      <c r="J60" s="168">
        <f>J95</f>
        <v>0</v>
      </c>
      <c r="K60" s="164"/>
      <c r="L60" s="169"/>
    </row>
    <row r="61" spans="2:12" s="8" customFormat="1" ht="19.9" customHeight="1">
      <c r="B61" s="170"/>
      <c r="C61" s="171"/>
      <c r="D61" s="172" t="s">
        <v>96</v>
      </c>
      <c r="E61" s="173"/>
      <c r="F61" s="173"/>
      <c r="G61" s="173"/>
      <c r="H61" s="173"/>
      <c r="I61" s="174"/>
      <c r="J61" s="175">
        <f>J96</f>
        <v>0</v>
      </c>
      <c r="K61" s="171"/>
      <c r="L61" s="176"/>
    </row>
    <row r="62" spans="2:12" s="8" customFormat="1" ht="19.9" customHeight="1">
      <c r="B62" s="170"/>
      <c r="C62" s="171"/>
      <c r="D62" s="172" t="s">
        <v>97</v>
      </c>
      <c r="E62" s="173"/>
      <c r="F62" s="173"/>
      <c r="G62" s="173"/>
      <c r="H62" s="173"/>
      <c r="I62" s="174"/>
      <c r="J62" s="175">
        <f>J218</f>
        <v>0</v>
      </c>
      <c r="K62" s="171"/>
      <c r="L62" s="176"/>
    </row>
    <row r="63" spans="2:12" s="8" customFormat="1" ht="19.9" customHeight="1">
      <c r="B63" s="170"/>
      <c r="C63" s="171"/>
      <c r="D63" s="172" t="s">
        <v>98</v>
      </c>
      <c r="E63" s="173"/>
      <c r="F63" s="173"/>
      <c r="G63" s="173"/>
      <c r="H63" s="173"/>
      <c r="I63" s="174"/>
      <c r="J63" s="175">
        <f>J237</f>
        <v>0</v>
      </c>
      <c r="K63" s="171"/>
      <c r="L63" s="176"/>
    </row>
    <row r="64" spans="2:12" s="8" customFormat="1" ht="19.9" customHeight="1">
      <c r="B64" s="170"/>
      <c r="C64" s="171"/>
      <c r="D64" s="172" t="s">
        <v>99</v>
      </c>
      <c r="E64" s="173"/>
      <c r="F64" s="173"/>
      <c r="G64" s="173"/>
      <c r="H64" s="173"/>
      <c r="I64" s="174"/>
      <c r="J64" s="175">
        <f>J286</f>
        <v>0</v>
      </c>
      <c r="K64" s="171"/>
      <c r="L64" s="176"/>
    </row>
    <row r="65" spans="2:12" s="8" customFormat="1" ht="19.9" customHeight="1">
      <c r="B65" s="170"/>
      <c r="C65" s="171"/>
      <c r="D65" s="172" t="s">
        <v>100</v>
      </c>
      <c r="E65" s="173"/>
      <c r="F65" s="173"/>
      <c r="G65" s="173"/>
      <c r="H65" s="173"/>
      <c r="I65" s="174"/>
      <c r="J65" s="175">
        <f>J290</f>
        <v>0</v>
      </c>
      <c r="K65" s="171"/>
      <c r="L65" s="176"/>
    </row>
    <row r="66" spans="2:12" s="8" customFormat="1" ht="19.9" customHeight="1">
      <c r="B66" s="170"/>
      <c r="C66" s="171"/>
      <c r="D66" s="172" t="s">
        <v>101</v>
      </c>
      <c r="E66" s="173"/>
      <c r="F66" s="173"/>
      <c r="G66" s="173"/>
      <c r="H66" s="173"/>
      <c r="I66" s="174"/>
      <c r="J66" s="175">
        <f>J325</f>
        <v>0</v>
      </c>
      <c r="K66" s="171"/>
      <c r="L66" s="176"/>
    </row>
    <row r="67" spans="2:12" s="8" customFormat="1" ht="19.9" customHeight="1">
      <c r="B67" s="170"/>
      <c r="C67" s="171"/>
      <c r="D67" s="172" t="s">
        <v>102</v>
      </c>
      <c r="E67" s="173"/>
      <c r="F67" s="173"/>
      <c r="G67" s="173"/>
      <c r="H67" s="173"/>
      <c r="I67" s="174"/>
      <c r="J67" s="175">
        <f>J358</f>
        <v>0</v>
      </c>
      <c r="K67" s="171"/>
      <c r="L67" s="176"/>
    </row>
    <row r="68" spans="2:12" s="8" customFormat="1" ht="19.9" customHeight="1">
      <c r="B68" s="170"/>
      <c r="C68" s="171"/>
      <c r="D68" s="172" t="s">
        <v>103</v>
      </c>
      <c r="E68" s="173"/>
      <c r="F68" s="173"/>
      <c r="G68" s="173"/>
      <c r="H68" s="173"/>
      <c r="I68" s="174"/>
      <c r="J68" s="175">
        <f>J376</f>
        <v>0</v>
      </c>
      <c r="K68" s="171"/>
      <c r="L68" s="176"/>
    </row>
    <row r="69" spans="2:12" s="8" customFormat="1" ht="19.9" customHeight="1">
      <c r="B69" s="170"/>
      <c r="C69" s="171"/>
      <c r="D69" s="172" t="s">
        <v>104</v>
      </c>
      <c r="E69" s="173"/>
      <c r="F69" s="173"/>
      <c r="G69" s="173"/>
      <c r="H69" s="173"/>
      <c r="I69" s="174"/>
      <c r="J69" s="175">
        <f>J443</f>
        <v>0</v>
      </c>
      <c r="K69" s="171"/>
      <c r="L69" s="176"/>
    </row>
    <row r="70" spans="2:12" s="7" customFormat="1" ht="24.95" customHeight="1">
      <c r="B70" s="163"/>
      <c r="C70" s="164"/>
      <c r="D70" s="165" t="s">
        <v>105</v>
      </c>
      <c r="E70" s="166"/>
      <c r="F70" s="166"/>
      <c r="G70" s="166"/>
      <c r="H70" s="166"/>
      <c r="I70" s="167"/>
      <c r="J70" s="168">
        <f>J445</f>
        <v>0</v>
      </c>
      <c r="K70" s="164"/>
      <c r="L70" s="169"/>
    </row>
    <row r="71" spans="2:12" s="8" customFormat="1" ht="19.9" customHeight="1">
      <c r="B71" s="170"/>
      <c r="C71" s="171"/>
      <c r="D71" s="172" t="s">
        <v>106</v>
      </c>
      <c r="E71" s="173"/>
      <c r="F71" s="173"/>
      <c r="G71" s="173"/>
      <c r="H71" s="173"/>
      <c r="I71" s="174"/>
      <c r="J71" s="175">
        <f>J446</f>
        <v>0</v>
      </c>
      <c r="K71" s="171"/>
      <c r="L71" s="176"/>
    </row>
    <row r="72" spans="2:12" s="8" customFormat="1" ht="19.9" customHeight="1">
      <c r="B72" s="170"/>
      <c r="C72" s="171"/>
      <c r="D72" s="172" t="s">
        <v>107</v>
      </c>
      <c r="E72" s="173"/>
      <c r="F72" s="173"/>
      <c r="G72" s="173"/>
      <c r="H72" s="173"/>
      <c r="I72" s="174"/>
      <c r="J72" s="175">
        <f>J447</f>
        <v>0</v>
      </c>
      <c r="K72" s="171"/>
      <c r="L72" s="176"/>
    </row>
    <row r="73" spans="2:12" s="8" customFormat="1" ht="19.9" customHeight="1">
      <c r="B73" s="170"/>
      <c r="C73" s="171"/>
      <c r="D73" s="172" t="s">
        <v>108</v>
      </c>
      <c r="E73" s="173"/>
      <c r="F73" s="173"/>
      <c r="G73" s="173"/>
      <c r="H73" s="173"/>
      <c r="I73" s="174"/>
      <c r="J73" s="175">
        <f>J503</f>
        <v>0</v>
      </c>
      <c r="K73" s="171"/>
      <c r="L73" s="176"/>
    </row>
    <row r="74" spans="2:12" s="7" customFormat="1" ht="24.95" customHeight="1">
      <c r="B74" s="163"/>
      <c r="C74" s="164"/>
      <c r="D74" s="165" t="s">
        <v>109</v>
      </c>
      <c r="E74" s="166"/>
      <c r="F74" s="166"/>
      <c r="G74" s="166"/>
      <c r="H74" s="166"/>
      <c r="I74" s="167"/>
      <c r="J74" s="168">
        <f>J532</f>
        <v>0</v>
      </c>
      <c r="K74" s="164"/>
      <c r="L74" s="169"/>
    </row>
    <row r="75" spans="2:12" s="1" customFormat="1" ht="21.8" customHeight="1">
      <c r="B75" s="37"/>
      <c r="C75" s="38"/>
      <c r="D75" s="38"/>
      <c r="E75" s="38"/>
      <c r="F75" s="38"/>
      <c r="G75" s="38"/>
      <c r="H75" s="38"/>
      <c r="I75" s="129"/>
      <c r="J75" s="38"/>
      <c r="K75" s="38"/>
      <c r="L75" s="42"/>
    </row>
    <row r="76" spans="2:12" s="1" customFormat="1" ht="6.95" customHeight="1">
      <c r="B76" s="56"/>
      <c r="C76" s="57"/>
      <c r="D76" s="57"/>
      <c r="E76" s="57"/>
      <c r="F76" s="57"/>
      <c r="G76" s="57"/>
      <c r="H76" s="57"/>
      <c r="I76" s="153"/>
      <c r="J76" s="57"/>
      <c r="K76" s="57"/>
      <c r="L76" s="42"/>
    </row>
    <row r="80" spans="2:12" s="1" customFormat="1" ht="6.95" customHeight="1">
      <c r="B80" s="58"/>
      <c r="C80" s="59"/>
      <c r="D80" s="59"/>
      <c r="E80" s="59"/>
      <c r="F80" s="59"/>
      <c r="G80" s="59"/>
      <c r="H80" s="59"/>
      <c r="I80" s="156"/>
      <c r="J80" s="59"/>
      <c r="K80" s="59"/>
      <c r="L80" s="42"/>
    </row>
    <row r="81" spans="2:12" s="1" customFormat="1" ht="24.95" customHeight="1">
      <c r="B81" s="37"/>
      <c r="C81" s="22" t="s">
        <v>110</v>
      </c>
      <c r="D81" s="38"/>
      <c r="E81" s="38"/>
      <c r="F81" s="38"/>
      <c r="G81" s="38"/>
      <c r="H81" s="38"/>
      <c r="I81" s="129"/>
      <c r="J81" s="38"/>
      <c r="K81" s="38"/>
      <c r="L81" s="42"/>
    </row>
    <row r="82" spans="2:12" s="1" customFormat="1" ht="6.95" customHeight="1">
      <c r="B82" s="37"/>
      <c r="C82" s="38"/>
      <c r="D82" s="38"/>
      <c r="E82" s="38"/>
      <c r="F82" s="38"/>
      <c r="G82" s="38"/>
      <c r="H82" s="38"/>
      <c r="I82" s="129"/>
      <c r="J82" s="38"/>
      <c r="K82" s="38"/>
      <c r="L82" s="42"/>
    </row>
    <row r="83" spans="2:12" s="1" customFormat="1" ht="12" customHeight="1">
      <c r="B83" s="37"/>
      <c r="C83" s="31" t="s">
        <v>16</v>
      </c>
      <c r="D83" s="38"/>
      <c r="E83" s="38"/>
      <c r="F83" s="38"/>
      <c r="G83" s="38"/>
      <c r="H83" s="38"/>
      <c r="I83" s="129"/>
      <c r="J83" s="38"/>
      <c r="K83" s="38"/>
      <c r="L83" s="42"/>
    </row>
    <row r="84" spans="2:12" s="1" customFormat="1" ht="16.5" customHeight="1">
      <c r="B84" s="37"/>
      <c r="C84" s="38"/>
      <c r="D84" s="38"/>
      <c r="E84" s="157" t="str">
        <f>E7</f>
        <v>O1801 Demolice bytového domu č.p.271-276, ul.Gluckova, Litvíhov, Janov</v>
      </c>
      <c r="F84" s="31"/>
      <c r="G84" s="31"/>
      <c r="H84" s="31"/>
      <c r="I84" s="129"/>
      <c r="J84" s="38"/>
      <c r="K84" s="38"/>
      <c r="L84" s="42"/>
    </row>
    <row r="85" spans="2:12" s="1" customFormat="1" ht="12" customHeight="1">
      <c r="B85" s="37"/>
      <c r="C85" s="31" t="s">
        <v>88</v>
      </c>
      <c r="D85" s="38"/>
      <c r="E85" s="38"/>
      <c r="F85" s="38"/>
      <c r="G85" s="38"/>
      <c r="H85" s="38"/>
      <c r="I85" s="129"/>
      <c r="J85" s="38"/>
      <c r="K85" s="38"/>
      <c r="L85" s="42"/>
    </row>
    <row r="86" spans="2:12" s="1" customFormat="1" ht="16.5" customHeight="1">
      <c r="B86" s="37"/>
      <c r="C86" s="38"/>
      <c r="D86" s="38"/>
      <c r="E86" s="63" t="str">
        <f>E9</f>
        <v>Aa - Demolice</v>
      </c>
      <c r="F86" s="38"/>
      <c r="G86" s="38"/>
      <c r="H86" s="38"/>
      <c r="I86" s="129"/>
      <c r="J86" s="38"/>
      <c r="K86" s="38"/>
      <c r="L86" s="42"/>
    </row>
    <row r="87" spans="2:12" s="1" customFormat="1" ht="6.95" customHeight="1">
      <c r="B87" s="37"/>
      <c r="C87" s="38"/>
      <c r="D87" s="38"/>
      <c r="E87" s="38"/>
      <c r="F87" s="38"/>
      <c r="G87" s="38"/>
      <c r="H87" s="38"/>
      <c r="I87" s="129"/>
      <c r="J87" s="38"/>
      <c r="K87" s="38"/>
      <c r="L87" s="42"/>
    </row>
    <row r="88" spans="2:12" s="1" customFormat="1" ht="12" customHeight="1">
      <c r="B88" s="37"/>
      <c r="C88" s="31" t="s">
        <v>21</v>
      </c>
      <c r="D88" s="38"/>
      <c r="E88" s="38"/>
      <c r="F88" s="26" t="str">
        <f>F12</f>
        <v>Litvínov</v>
      </c>
      <c r="G88" s="38"/>
      <c r="H88" s="38"/>
      <c r="I88" s="131" t="s">
        <v>23</v>
      </c>
      <c r="J88" s="66" t="str">
        <f>IF(J12="","",J12)</f>
        <v>11. 2. 2019</v>
      </c>
      <c r="K88" s="38"/>
      <c r="L88" s="42"/>
    </row>
    <row r="89" spans="2:12" s="1" customFormat="1" ht="6.95" customHeight="1">
      <c r="B89" s="37"/>
      <c r="C89" s="38"/>
      <c r="D89" s="38"/>
      <c r="E89" s="38"/>
      <c r="F89" s="38"/>
      <c r="G89" s="38"/>
      <c r="H89" s="38"/>
      <c r="I89" s="129"/>
      <c r="J89" s="38"/>
      <c r="K89" s="38"/>
      <c r="L89" s="42"/>
    </row>
    <row r="90" spans="2:12" s="1" customFormat="1" ht="24.9" customHeight="1">
      <c r="B90" s="37"/>
      <c r="C90" s="31" t="s">
        <v>25</v>
      </c>
      <c r="D90" s="38"/>
      <c r="E90" s="38"/>
      <c r="F90" s="26" t="str">
        <f>E15</f>
        <v>Město Litvínov</v>
      </c>
      <c r="G90" s="38"/>
      <c r="H90" s="38"/>
      <c r="I90" s="131" t="s">
        <v>31</v>
      </c>
      <c r="J90" s="35" t="str">
        <f>E21</f>
        <v>BPO spol. s r.o.,Lidická 1239,36317 OSTROV</v>
      </c>
      <c r="K90" s="38"/>
      <c r="L90" s="42"/>
    </row>
    <row r="91" spans="2:12" s="1" customFormat="1" ht="13.65" customHeight="1">
      <c r="B91" s="37"/>
      <c r="C91" s="31" t="s">
        <v>29</v>
      </c>
      <c r="D91" s="38"/>
      <c r="E91" s="38"/>
      <c r="F91" s="26" t="str">
        <f>IF(E18="","",E18)</f>
        <v>Vyplň údaj</v>
      </c>
      <c r="G91" s="38"/>
      <c r="H91" s="38"/>
      <c r="I91" s="131" t="s">
        <v>34</v>
      </c>
      <c r="J91" s="35" t="str">
        <f>E24</f>
        <v>Tomanová Vlasta</v>
      </c>
      <c r="K91" s="38"/>
      <c r="L91" s="42"/>
    </row>
    <row r="92" spans="2:12" s="1" customFormat="1" ht="10.3" customHeight="1">
      <c r="B92" s="37"/>
      <c r="C92" s="38"/>
      <c r="D92" s="38"/>
      <c r="E92" s="38"/>
      <c r="F92" s="38"/>
      <c r="G92" s="38"/>
      <c r="H92" s="38"/>
      <c r="I92" s="129"/>
      <c r="J92" s="38"/>
      <c r="K92" s="38"/>
      <c r="L92" s="42"/>
    </row>
    <row r="93" spans="2:20" s="9" customFormat="1" ht="29.25" customHeight="1">
      <c r="B93" s="177"/>
      <c r="C93" s="178" t="s">
        <v>111</v>
      </c>
      <c r="D93" s="179" t="s">
        <v>57</v>
      </c>
      <c r="E93" s="179" t="s">
        <v>53</v>
      </c>
      <c r="F93" s="179" t="s">
        <v>54</v>
      </c>
      <c r="G93" s="179" t="s">
        <v>112</v>
      </c>
      <c r="H93" s="179" t="s">
        <v>113</v>
      </c>
      <c r="I93" s="180" t="s">
        <v>114</v>
      </c>
      <c r="J93" s="179" t="s">
        <v>93</v>
      </c>
      <c r="K93" s="181" t="s">
        <v>115</v>
      </c>
      <c r="L93" s="182"/>
      <c r="M93" s="86" t="s">
        <v>19</v>
      </c>
      <c r="N93" s="87" t="s">
        <v>42</v>
      </c>
      <c r="O93" s="87" t="s">
        <v>116</v>
      </c>
      <c r="P93" s="87" t="s">
        <v>117</v>
      </c>
      <c r="Q93" s="87" t="s">
        <v>118</v>
      </c>
      <c r="R93" s="87" t="s">
        <v>119</v>
      </c>
      <c r="S93" s="87" t="s">
        <v>120</v>
      </c>
      <c r="T93" s="88" t="s">
        <v>121</v>
      </c>
    </row>
    <row r="94" spans="2:63" s="1" customFormat="1" ht="22.8" customHeight="1">
      <c r="B94" s="37"/>
      <c r="C94" s="93" t="s">
        <v>122</v>
      </c>
      <c r="D94" s="38"/>
      <c r="E94" s="38"/>
      <c r="F94" s="38"/>
      <c r="G94" s="38"/>
      <c r="H94" s="38"/>
      <c r="I94" s="129"/>
      <c r="J94" s="183">
        <f>BK94</f>
        <v>0</v>
      </c>
      <c r="K94" s="38"/>
      <c r="L94" s="42"/>
      <c r="M94" s="89"/>
      <c r="N94" s="90"/>
      <c r="O94" s="90"/>
      <c r="P94" s="184">
        <f>P95+P445+P532</f>
        <v>0</v>
      </c>
      <c r="Q94" s="90"/>
      <c r="R94" s="184">
        <f>R95+R445+R532</f>
        <v>348.2108759999999</v>
      </c>
      <c r="S94" s="90"/>
      <c r="T94" s="185">
        <f>T95+T445+T532</f>
        <v>13086.879400000002</v>
      </c>
      <c r="AT94" s="16" t="s">
        <v>71</v>
      </c>
      <c r="AU94" s="16" t="s">
        <v>94</v>
      </c>
      <c r="BK94" s="186">
        <f>BK95+BK445+BK532</f>
        <v>0</v>
      </c>
    </row>
    <row r="95" spans="2:63" s="10" customFormat="1" ht="25.9" customHeight="1">
      <c r="B95" s="187"/>
      <c r="C95" s="188"/>
      <c r="D95" s="189" t="s">
        <v>71</v>
      </c>
      <c r="E95" s="190" t="s">
        <v>123</v>
      </c>
      <c r="F95" s="190" t="s">
        <v>124</v>
      </c>
      <c r="G95" s="188"/>
      <c r="H95" s="188"/>
      <c r="I95" s="191"/>
      <c r="J95" s="192">
        <f>BK95</f>
        <v>0</v>
      </c>
      <c r="K95" s="188"/>
      <c r="L95" s="193"/>
      <c r="M95" s="194"/>
      <c r="N95" s="195"/>
      <c r="O95" s="195"/>
      <c r="P95" s="196">
        <f>P96+P218+P237+P286+P290+P325+P358+P376+P443</f>
        <v>0</v>
      </c>
      <c r="Q95" s="195"/>
      <c r="R95" s="196">
        <f>R96+R218+R237+R286+R290+R325+R358+R376+R443</f>
        <v>316.35443999999995</v>
      </c>
      <c r="S95" s="195"/>
      <c r="T95" s="197">
        <f>T96+T218+T237+T286+T290+T325+T358+T376+T443</f>
        <v>13086.879400000002</v>
      </c>
      <c r="AR95" s="198" t="s">
        <v>80</v>
      </c>
      <c r="AT95" s="199" t="s">
        <v>71</v>
      </c>
      <c r="AU95" s="199" t="s">
        <v>72</v>
      </c>
      <c r="AY95" s="198" t="s">
        <v>125</v>
      </c>
      <c r="BK95" s="200">
        <f>BK96+BK218+BK237+BK286+BK290+BK325+BK358+BK376+BK443</f>
        <v>0</v>
      </c>
    </row>
    <row r="96" spans="2:63" s="10" customFormat="1" ht="22.8" customHeight="1">
      <c r="B96" s="187"/>
      <c r="C96" s="188"/>
      <c r="D96" s="189" t="s">
        <v>71</v>
      </c>
      <c r="E96" s="201" t="s">
        <v>80</v>
      </c>
      <c r="F96" s="201" t="s">
        <v>126</v>
      </c>
      <c r="G96" s="188"/>
      <c r="H96" s="188"/>
      <c r="I96" s="191"/>
      <c r="J96" s="202">
        <f>BK96</f>
        <v>0</v>
      </c>
      <c r="K96" s="188"/>
      <c r="L96" s="193"/>
      <c r="M96" s="194"/>
      <c r="N96" s="195"/>
      <c r="O96" s="195"/>
      <c r="P96" s="196">
        <f>SUM(P97:P217)</f>
        <v>0</v>
      </c>
      <c r="Q96" s="195"/>
      <c r="R96" s="196">
        <f>SUM(R97:R217)</f>
        <v>0.13185999999999998</v>
      </c>
      <c r="S96" s="195"/>
      <c r="T96" s="197">
        <f>SUM(T97:T217)</f>
        <v>0</v>
      </c>
      <c r="AR96" s="198" t="s">
        <v>80</v>
      </c>
      <c r="AT96" s="199" t="s">
        <v>71</v>
      </c>
      <c r="AU96" s="199" t="s">
        <v>80</v>
      </c>
      <c r="AY96" s="198" t="s">
        <v>125</v>
      </c>
      <c r="BK96" s="200">
        <f>SUM(BK97:BK217)</f>
        <v>0</v>
      </c>
    </row>
    <row r="97" spans="2:65" s="1" customFormat="1" ht="33.75" customHeight="1">
      <c r="B97" s="37"/>
      <c r="C97" s="203" t="s">
        <v>80</v>
      </c>
      <c r="D97" s="203" t="s">
        <v>127</v>
      </c>
      <c r="E97" s="204" t="s">
        <v>128</v>
      </c>
      <c r="F97" s="205" t="s">
        <v>129</v>
      </c>
      <c r="G97" s="206" t="s">
        <v>130</v>
      </c>
      <c r="H97" s="207">
        <v>421</v>
      </c>
      <c r="I97" s="208"/>
      <c r="J97" s="209">
        <f>ROUND(I97*H97,2)</f>
        <v>0</v>
      </c>
      <c r="K97" s="205" t="s">
        <v>131</v>
      </c>
      <c r="L97" s="42"/>
      <c r="M97" s="210" t="s">
        <v>19</v>
      </c>
      <c r="N97" s="211" t="s">
        <v>43</v>
      </c>
      <c r="O97" s="78"/>
      <c r="P97" s="212">
        <f>O97*H97</f>
        <v>0</v>
      </c>
      <c r="Q97" s="212">
        <v>0</v>
      </c>
      <c r="R97" s="212">
        <f>Q97*H97</f>
        <v>0</v>
      </c>
      <c r="S97" s="212">
        <v>0</v>
      </c>
      <c r="T97" s="213">
        <f>S97*H97</f>
        <v>0</v>
      </c>
      <c r="AR97" s="16" t="s">
        <v>132</v>
      </c>
      <c r="AT97" s="16" t="s">
        <v>127</v>
      </c>
      <c r="AU97" s="16" t="s">
        <v>83</v>
      </c>
      <c r="AY97" s="16" t="s">
        <v>125</v>
      </c>
      <c r="BE97" s="214">
        <f>IF(N97="základní",J97,0)</f>
        <v>0</v>
      </c>
      <c r="BF97" s="214">
        <f>IF(N97="snížená",J97,0)</f>
        <v>0</v>
      </c>
      <c r="BG97" s="214">
        <f>IF(N97="zákl. přenesená",J97,0)</f>
        <v>0</v>
      </c>
      <c r="BH97" s="214">
        <f>IF(N97="sníž. přenesená",J97,0)</f>
        <v>0</v>
      </c>
      <c r="BI97" s="214">
        <f>IF(N97="nulová",J97,0)</f>
        <v>0</v>
      </c>
      <c r="BJ97" s="16" t="s">
        <v>80</v>
      </c>
      <c r="BK97" s="214">
        <f>ROUND(I97*H97,2)</f>
        <v>0</v>
      </c>
      <c r="BL97" s="16" t="s">
        <v>132</v>
      </c>
      <c r="BM97" s="16" t="s">
        <v>133</v>
      </c>
    </row>
    <row r="98" spans="2:51" s="11" customFormat="1" ht="12">
      <c r="B98" s="215"/>
      <c r="C98" s="216"/>
      <c r="D98" s="217" t="s">
        <v>134</v>
      </c>
      <c r="E98" s="218" t="s">
        <v>19</v>
      </c>
      <c r="F98" s="219" t="s">
        <v>135</v>
      </c>
      <c r="G98" s="216"/>
      <c r="H98" s="218" t="s">
        <v>19</v>
      </c>
      <c r="I98" s="220"/>
      <c r="J98" s="216"/>
      <c r="K98" s="216"/>
      <c r="L98" s="221"/>
      <c r="M98" s="222"/>
      <c r="N98" s="223"/>
      <c r="O98" s="223"/>
      <c r="P98" s="223"/>
      <c r="Q98" s="223"/>
      <c r="R98" s="223"/>
      <c r="S98" s="223"/>
      <c r="T98" s="224"/>
      <c r="AT98" s="225" t="s">
        <v>134</v>
      </c>
      <c r="AU98" s="225" t="s">
        <v>83</v>
      </c>
      <c r="AV98" s="11" t="s">
        <v>80</v>
      </c>
      <c r="AW98" s="11" t="s">
        <v>33</v>
      </c>
      <c r="AX98" s="11" t="s">
        <v>72</v>
      </c>
      <c r="AY98" s="225" t="s">
        <v>125</v>
      </c>
    </row>
    <row r="99" spans="2:51" s="11" customFormat="1" ht="12">
      <c r="B99" s="215"/>
      <c r="C99" s="216"/>
      <c r="D99" s="217" t="s">
        <v>134</v>
      </c>
      <c r="E99" s="218" t="s">
        <v>19</v>
      </c>
      <c r="F99" s="219" t="s">
        <v>136</v>
      </c>
      <c r="G99" s="216"/>
      <c r="H99" s="218" t="s">
        <v>19</v>
      </c>
      <c r="I99" s="220"/>
      <c r="J99" s="216"/>
      <c r="K99" s="216"/>
      <c r="L99" s="221"/>
      <c r="M99" s="222"/>
      <c r="N99" s="223"/>
      <c r="O99" s="223"/>
      <c r="P99" s="223"/>
      <c r="Q99" s="223"/>
      <c r="R99" s="223"/>
      <c r="S99" s="223"/>
      <c r="T99" s="224"/>
      <c r="AT99" s="225" t="s">
        <v>134</v>
      </c>
      <c r="AU99" s="225" t="s">
        <v>83</v>
      </c>
      <c r="AV99" s="11" t="s">
        <v>80</v>
      </c>
      <c r="AW99" s="11" t="s">
        <v>33</v>
      </c>
      <c r="AX99" s="11" t="s">
        <v>72</v>
      </c>
      <c r="AY99" s="225" t="s">
        <v>125</v>
      </c>
    </row>
    <row r="100" spans="2:51" s="11" customFormat="1" ht="12">
      <c r="B100" s="215"/>
      <c r="C100" s="216"/>
      <c r="D100" s="217" t="s">
        <v>134</v>
      </c>
      <c r="E100" s="218" t="s">
        <v>19</v>
      </c>
      <c r="F100" s="219" t="s">
        <v>137</v>
      </c>
      <c r="G100" s="216"/>
      <c r="H100" s="218" t="s">
        <v>19</v>
      </c>
      <c r="I100" s="220"/>
      <c r="J100" s="216"/>
      <c r="K100" s="216"/>
      <c r="L100" s="221"/>
      <c r="M100" s="222"/>
      <c r="N100" s="223"/>
      <c r="O100" s="223"/>
      <c r="P100" s="223"/>
      <c r="Q100" s="223"/>
      <c r="R100" s="223"/>
      <c r="S100" s="223"/>
      <c r="T100" s="224"/>
      <c r="AT100" s="225" t="s">
        <v>134</v>
      </c>
      <c r="AU100" s="225" t="s">
        <v>83</v>
      </c>
      <c r="AV100" s="11" t="s">
        <v>80</v>
      </c>
      <c r="AW100" s="11" t="s">
        <v>33</v>
      </c>
      <c r="AX100" s="11" t="s">
        <v>72</v>
      </c>
      <c r="AY100" s="225" t="s">
        <v>125</v>
      </c>
    </row>
    <row r="101" spans="2:51" s="12" customFormat="1" ht="12">
      <c r="B101" s="226"/>
      <c r="C101" s="227"/>
      <c r="D101" s="217" t="s">
        <v>134</v>
      </c>
      <c r="E101" s="228" t="s">
        <v>19</v>
      </c>
      <c r="F101" s="229" t="s">
        <v>138</v>
      </c>
      <c r="G101" s="227"/>
      <c r="H101" s="230">
        <v>16.5</v>
      </c>
      <c r="I101" s="231"/>
      <c r="J101" s="227"/>
      <c r="K101" s="227"/>
      <c r="L101" s="232"/>
      <c r="M101" s="233"/>
      <c r="N101" s="234"/>
      <c r="O101" s="234"/>
      <c r="P101" s="234"/>
      <c r="Q101" s="234"/>
      <c r="R101" s="234"/>
      <c r="S101" s="234"/>
      <c r="T101" s="235"/>
      <c r="AT101" s="236" t="s">
        <v>134</v>
      </c>
      <c r="AU101" s="236" t="s">
        <v>83</v>
      </c>
      <c r="AV101" s="12" t="s">
        <v>83</v>
      </c>
      <c r="AW101" s="12" t="s">
        <v>33</v>
      </c>
      <c r="AX101" s="12" t="s">
        <v>72</v>
      </c>
      <c r="AY101" s="236" t="s">
        <v>125</v>
      </c>
    </row>
    <row r="102" spans="2:51" s="11" customFormat="1" ht="12">
      <c r="B102" s="215"/>
      <c r="C102" s="216"/>
      <c r="D102" s="217" t="s">
        <v>134</v>
      </c>
      <c r="E102" s="218" t="s">
        <v>19</v>
      </c>
      <c r="F102" s="219" t="s">
        <v>139</v>
      </c>
      <c r="G102" s="216"/>
      <c r="H102" s="218" t="s">
        <v>19</v>
      </c>
      <c r="I102" s="220"/>
      <c r="J102" s="216"/>
      <c r="K102" s="216"/>
      <c r="L102" s="221"/>
      <c r="M102" s="222"/>
      <c r="N102" s="223"/>
      <c r="O102" s="223"/>
      <c r="P102" s="223"/>
      <c r="Q102" s="223"/>
      <c r="R102" s="223"/>
      <c r="S102" s="223"/>
      <c r="T102" s="224"/>
      <c r="AT102" s="225" t="s">
        <v>134</v>
      </c>
      <c r="AU102" s="225" t="s">
        <v>83</v>
      </c>
      <c r="AV102" s="11" t="s">
        <v>80</v>
      </c>
      <c r="AW102" s="11" t="s">
        <v>33</v>
      </c>
      <c r="AX102" s="11" t="s">
        <v>72</v>
      </c>
      <c r="AY102" s="225" t="s">
        <v>125</v>
      </c>
    </row>
    <row r="103" spans="2:51" s="12" customFormat="1" ht="12">
      <c r="B103" s="226"/>
      <c r="C103" s="227"/>
      <c r="D103" s="217" t="s">
        <v>134</v>
      </c>
      <c r="E103" s="228" t="s">
        <v>19</v>
      </c>
      <c r="F103" s="229" t="s">
        <v>140</v>
      </c>
      <c r="G103" s="227"/>
      <c r="H103" s="230">
        <v>192.5</v>
      </c>
      <c r="I103" s="231"/>
      <c r="J103" s="227"/>
      <c r="K103" s="227"/>
      <c r="L103" s="232"/>
      <c r="M103" s="233"/>
      <c r="N103" s="234"/>
      <c r="O103" s="234"/>
      <c r="P103" s="234"/>
      <c r="Q103" s="234"/>
      <c r="R103" s="234"/>
      <c r="S103" s="234"/>
      <c r="T103" s="235"/>
      <c r="AT103" s="236" t="s">
        <v>134</v>
      </c>
      <c r="AU103" s="236" t="s">
        <v>83</v>
      </c>
      <c r="AV103" s="12" t="s">
        <v>83</v>
      </c>
      <c r="AW103" s="12" t="s">
        <v>33</v>
      </c>
      <c r="AX103" s="12" t="s">
        <v>72</v>
      </c>
      <c r="AY103" s="236" t="s">
        <v>125</v>
      </c>
    </row>
    <row r="104" spans="2:51" s="11" customFormat="1" ht="12">
      <c r="B104" s="215"/>
      <c r="C104" s="216"/>
      <c r="D104" s="217" t="s">
        <v>134</v>
      </c>
      <c r="E104" s="218" t="s">
        <v>19</v>
      </c>
      <c r="F104" s="219" t="s">
        <v>141</v>
      </c>
      <c r="G104" s="216"/>
      <c r="H104" s="218" t="s">
        <v>19</v>
      </c>
      <c r="I104" s="220"/>
      <c r="J104" s="216"/>
      <c r="K104" s="216"/>
      <c r="L104" s="221"/>
      <c r="M104" s="222"/>
      <c r="N104" s="223"/>
      <c r="O104" s="223"/>
      <c r="P104" s="223"/>
      <c r="Q104" s="223"/>
      <c r="R104" s="223"/>
      <c r="S104" s="223"/>
      <c r="T104" s="224"/>
      <c r="AT104" s="225" t="s">
        <v>134</v>
      </c>
      <c r="AU104" s="225" t="s">
        <v>83</v>
      </c>
      <c r="AV104" s="11" t="s">
        <v>80</v>
      </c>
      <c r="AW104" s="11" t="s">
        <v>33</v>
      </c>
      <c r="AX104" s="11" t="s">
        <v>72</v>
      </c>
      <c r="AY104" s="225" t="s">
        <v>125</v>
      </c>
    </row>
    <row r="105" spans="2:51" s="12" customFormat="1" ht="12">
      <c r="B105" s="226"/>
      <c r="C105" s="227"/>
      <c r="D105" s="217" t="s">
        <v>134</v>
      </c>
      <c r="E105" s="228" t="s">
        <v>19</v>
      </c>
      <c r="F105" s="229" t="s">
        <v>142</v>
      </c>
      <c r="G105" s="227"/>
      <c r="H105" s="230">
        <v>184.25</v>
      </c>
      <c r="I105" s="231"/>
      <c r="J105" s="227"/>
      <c r="K105" s="227"/>
      <c r="L105" s="232"/>
      <c r="M105" s="233"/>
      <c r="N105" s="234"/>
      <c r="O105" s="234"/>
      <c r="P105" s="234"/>
      <c r="Q105" s="234"/>
      <c r="R105" s="234"/>
      <c r="S105" s="234"/>
      <c r="T105" s="235"/>
      <c r="AT105" s="236" t="s">
        <v>134</v>
      </c>
      <c r="AU105" s="236" t="s">
        <v>83</v>
      </c>
      <c r="AV105" s="12" t="s">
        <v>83</v>
      </c>
      <c r="AW105" s="12" t="s">
        <v>33</v>
      </c>
      <c r="AX105" s="12" t="s">
        <v>72</v>
      </c>
      <c r="AY105" s="236" t="s">
        <v>125</v>
      </c>
    </row>
    <row r="106" spans="2:51" s="11" customFormat="1" ht="12">
      <c r="B106" s="215"/>
      <c r="C106" s="216"/>
      <c r="D106" s="217" t="s">
        <v>134</v>
      </c>
      <c r="E106" s="218" t="s">
        <v>19</v>
      </c>
      <c r="F106" s="219" t="s">
        <v>143</v>
      </c>
      <c r="G106" s="216"/>
      <c r="H106" s="218" t="s">
        <v>19</v>
      </c>
      <c r="I106" s="220"/>
      <c r="J106" s="216"/>
      <c r="K106" s="216"/>
      <c r="L106" s="221"/>
      <c r="M106" s="222"/>
      <c r="N106" s="223"/>
      <c r="O106" s="223"/>
      <c r="P106" s="223"/>
      <c r="Q106" s="223"/>
      <c r="R106" s="223"/>
      <c r="S106" s="223"/>
      <c r="T106" s="224"/>
      <c r="AT106" s="225" t="s">
        <v>134</v>
      </c>
      <c r="AU106" s="225" t="s">
        <v>83</v>
      </c>
      <c r="AV106" s="11" t="s">
        <v>80</v>
      </c>
      <c r="AW106" s="11" t="s">
        <v>33</v>
      </c>
      <c r="AX106" s="11" t="s">
        <v>72</v>
      </c>
      <c r="AY106" s="225" t="s">
        <v>125</v>
      </c>
    </row>
    <row r="107" spans="2:51" s="11" customFormat="1" ht="12">
      <c r="B107" s="215"/>
      <c r="C107" s="216"/>
      <c r="D107" s="217" t="s">
        <v>134</v>
      </c>
      <c r="E107" s="218" t="s">
        <v>19</v>
      </c>
      <c r="F107" s="219" t="s">
        <v>136</v>
      </c>
      <c r="G107" s="216"/>
      <c r="H107" s="218" t="s">
        <v>19</v>
      </c>
      <c r="I107" s="220"/>
      <c r="J107" s="216"/>
      <c r="K107" s="216"/>
      <c r="L107" s="221"/>
      <c r="M107" s="222"/>
      <c r="N107" s="223"/>
      <c r="O107" s="223"/>
      <c r="P107" s="223"/>
      <c r="Q107" s="223"/>
      <c r="R107" s="223"/>
      <c r="S107" s="223"/>
      <c r="T107" s="224"/>
      <c r="AT107" s="225" t="s">
        <v>134</v>
      </c>
      <c r="AU107" s="225" t="s">
        <v>83</v>
      </c>
      <c r="AV107" s="11" t="s">
        <v>80</v>
      </c>
      <c r="AW107" s="11" t="s">
        <v>33</v>
      </c>
      <c r="AX107" s="11" t="s">
        <v>72</v>
      </c>
      <c r="AY107" s="225" t="s">
        <v>125</v>
      </c>
    </row>
    <row r="108" spans="2:51" s="11" customFormat="1" ht="12">
      <c r="B108" s="215"/>
      <c r="C108" s="216"/>
      <c r="D108" s="217" t="s">
        <v>134</v>
      </c>
      <c r="E108" s="218" t="s">
        <v>19</v>
      </c>
      <c r="F108" s="219" t="s">
        <v>144</v>
      </c>
      <c r="G108" s="216"/>
      <c r="H108" s="218" t="s">
        <v>19</v>
      </c>
      <c r="I108" s="220"/>
      <c r="J108" s="216"/>
      <c r="K108" s="216"/>
      <c r="L108" s="221"/>
      <c r="M108" s="222"/>
      <c r="N108" s="223"/>
      <c r="O108" s="223"/>
      <c r="P108" s="223"/>
      <c r="Q108" s="223"/>
      <c r="R108" s="223"/>
      <c r="S108" s="223"/>
      <c r="T108" s="224"/>
      <c r="AT108" s="225" t="s">
        <v>134</v>
      </c>
      <c r="AU108" s="225" t="s">
        <v>83</v>
      </c>
      <c r="AV108" s="11" t="s">
        <v>80</v>
      </c>
      <c r="AW108" s="11" t="s">
        <v>33</v>
      </c>
      <c r="AX108" s="11" t="s">
        <v>72</v>
      </c>
      <c r="AY108" s="225" t="s">
        <v>125</v>
      </c>
    </row>
    <row r="109" spans="2:51" s="12" customFormat="1" ht="12">
      <c r="B109" s="226"/>
      <c r="C109" s="227"/>
      <c r="D109" s="217" t="s">
        <v>134</v>
      </c>
      <c r="E109" s="228" t="s">
        <v>19</v>
      </c>
      <c r="F109" s="229" t="s">
        <v>145</v>
      </c>
      <c r="G109" s="227"/>
      <c r="H109" s="230">
        <v>27.5</v>
      </c>
      <c r="I109" s="231"/>
      <c r="J109" s="227"/>
      <c r="K109" s="227"/>
      <c r="L109" s="232"/>
      <c r="M109" s="233"/>
      <c r="N109" s="234"/>
      <c r="O109" s="234"/>
      <c r="P109" s="234"/>
      <c r="Q109" s="234"/>
      <c r="R109" s="234"/>
      <c r="S109" s="234"/>
      <c r="T109" s="235"/>
      <c r="AT109" s="236" t="s">
        <v>134</v>
      </c>
      <c r="AU109" s="236" t="s">
        <v>83</v>
      </c>
      <c r="AV109" s="12" t="s">
        <v>83</v>
      </c>
      <c r="AW109" s="12" t="s">
        <v>33</v>
      </c>
      <c r="AX109" s="12" t="s">
        <v>72</v>
      </c>
      <c r="AY109" s="236" t="s">
        <v>125</v>
      </c>
    </row>
    <row r="110" spans="2:51" s="12" customFormat="1" ht="12">
      <c r="B110" s="226"/>
      <c r="C110" s="227"/>
      <c r="D110" s="217" t="s">
        <v>134</v>
      </c>
      <c r="E110" s="228" t="s">
        <v>19</v>
      </c>
      <c r="F110" s="229" t="s">
        <v>146</v>
      </c>
      <c r="G110" s="227"/>
      <c r="H110" s="230">
        <v>0.25</v>
      </c>
      <c r="I110" s="231"/>
      <c r="J110" s="227"/>
      <c r="K110" s="227"/>
      <c r="L110" s="232"/>
      <c r="M110" s="233"/>
      <c r="N110" s="234"/>
      <c r="O110" s="234"/>
      <c r="P110" s="234"/>
      <c r="Q110" s="234"/>
      <c r="R110" s="234"/>
      <c r="S110" s="234"/>
      <c r="T110" s="235"/>
      <c r="AT110" s="236" t="s">
        <v>134</v>
      </c>
      <c r="AU110" s="236" t="s">
        <v>83</v>
      </c>
      <c r="AV110" s="12" t="s">
        <v>83</v>
      </c>
      <c r="AW110" s="12" t="s">
        <v>33</v>
      </c>
      <c r="AX110" s="12" t="s">
        <v>72</v>
      </c>
      <c r="AY110" s="236" t="s">
        <v>125</v>
      </c>
    </row>
    <row r="111" spans="2:51" s="13" customFormat="1" ht="12">
      <c r="B111" s="237"/>
      <c r="C111" s="238"/>
      <c r="D111" s="217" t="s">
        <v>134</v>
      </c>
      <c r="E111" s="239" t="s">
        <v>19</v>
      </c>
      <c r="F111" s="240" t="s">
        <v>147</v>
      </c>
      <c r="G111" s="238"/>
      <c r="H111" s="241">
        <v>421</v>
      </c>
      <c r="I111" s="242"/>
      <c r="J111" s="238"/>
      <c r="K111" s="238"/>
      <c r="L111" s="243"/>
      <c r="M111" s="244"/>
      <c r="N111" s="245"/>
      <c r="O111" s="245"/>
      <c r="P111" s="245"/>
      <c r="Q111" s="245"/>
      <c r="R111" s="245"/>
      <c r="S111" s="245"/>
      <c r="T111" s="246"/>
      <c r="AT111" s="247" t="s">
        <v>134</v>
      </c>
      <c r="AU111" s="247" t="s">
        <v>83</v>
      </c>
      <c r="AV111" s="13" t="s">
        <v>132</v>
      </c>
      <c r="AW111" s="13" t="s">
        <v>33</v>
      </c>
      <c r="AX111" s="13" t="s">
        <v>80</v>
      </c>
      <c r="AY111" s="247" t="s">
        <v>125</v>
      </c>
    </row>
    <row r="112" spans="2:65" s="1" customFormat="1" ht="16.5" customHeight="1">
      <c r="B112" s="37"/>
      <c r="C112" s="248" t="s">
        <v>83</v>
      </c>
      <c r="D112" s="248" t="s">
        <v>148</v>
      </c>
      <c r="E112" s="249" t="s">
        <v>149</v>
      </c>
      <c r="F112" s="250" t="s">
        <v>150</v>
      </c>
      <c r="G112" s="251" t="s">
        <v>151</v>
      </c>
      <c r="H112" s="252">
        <v>788</v>
      </c>
      <c r="I112" s="253"/>
      <c r="J112" s="254">
        <f>ROUND(I112*H112,2)</f>
        <v>0</v>
      </c>
      <c r="K112" s="250" t="s">
        <v>19</v>
      </c>
      <c r="L112" s="255"/>
      <c r="M112" s="256" t="s">
        <v>19</v>
      </c>
      <c r="N112" s="257" t="s">
        <v>43</v>
      </c>
      <c r="O112" s="78"/>
      <c r="P112" s="212">
        <f>O112*H112</f>
        <v>0</v>
      </c>
      <c r="Q112" s="212">
        <v>0</v>
      </c>
      <c r="R112" s="212">
        <f>Q112*H112</f>
        <v>0</v>
      </c>
      <c r="S112" s="212">
        <v>0</v>
      </c>
      <c r="T112" s="213">
        <f>S112*H112</f>
        <v>0</v>
      </c>
      <c r="AR112" s="16" t="s">
        <v>152</v>
      </c>
      <c r="AT112" s="16" t="s">
        <v>148</v>
      </c>
      <c r="AU112" s="16" t="s">
        <v>83</v>
      </c>
      <c r="AY112" s="16" t="s">
        <v>125</v>
      </c>
      <c r="BE112" s="214">
        <f>IF(N112="základní",J112,0)</f>
        <v>0</v>
      </c>
      <c r="BF112" s="214">
        <f>IF(N112="snížená",J112,0)</f>
        <v>0</v>
      </c>
      <c r="BG112" s="214">
        <f>IF(N112="zákl. přenesená",J112,0)</f>
        <v>0</v>
      </c>
      <c r="BH112" s="214">
        <f>IF(N112="sníž. přenesená",J112,0)</f>
        <v>0</v>
      </c>
      <c r="BI112" s="214">
        <f>IF(N112="nulová",J112,0)</f>
        <v>0</v>
      </c>
      <c r="BJ112" s="16" t="s">
        <v>80</v>
      </c>
      <c r="BK112" s="214">
        <f>ROUND(I112*H112,2)</f>
        <v>0</v>
      </c>
      <c r="BL112" s="16" t="s">
        <v>132</v>
      </c>
      <c r="BM112" s="16" t="s">
        <v>153</v>
      </c>
    </row>
    <row r="113" spans="2:51" s="11" customFormat="1" ht="12">
      <c r="B113" s="215"/>
      <c r="C113" s="216"/>
      <c r="D113" s="217" t="s">
        <v>134</v>
      </c>
      <c r="E113" s="218" t="s">
        <v>19</v>
      </c>
      <c r="F113" s="219" t="s">
        <v>154</v>
      </c>
      <c r="G113" s="216"/>
      <c r="H113" s="218" t="s">
        <v>19</v>
      </c>
      <c r="I113" s="220"/>
      <c r="J113" s="216"/>
      <c r="K113" s="216"/>
      <c r="L113" s="221"/>
      <c r="M113" s="222"/>
      <c r="N113" s="223"/>
      <c r="O113" s="223"/>
      <c r="P113" s="223"/>
      <c r="Q113" s="223"/>
      <c r="R113" s="223"/>
      <c r="S113" s="223"/>
      <c r="T113" s="224"/>
      <c r="AT113" s="225" t="s">
        <v>134</v>
      </c>
      <c r="AU113" s="225" t="s">
        <v>83</v>
      </c>
      <c r="AV113" s="11" t="s">
        <v>80</v>
      </c>
      <c r="AW113" s="11" t="s">
        <v>33</v>
      </c>
      <c r="AX113" s="11" t="s">
        <v>72</v>
      </c>
      <c r="AY113" s="225" t="s">
        <v>125</v>
      </c>
    </row>
    <row r="114" spans="2:51" s="12" customFormat="1" ht="12">
      <c r="B114" s="226"/>
      <c r="C114" s="227"/>
      <c r="D114" s="217" t="s">
        <v>134</v>
      </c>
      <c r="E114" s="228" t="s">
        <v>19</v>
      </c>
      <c r="F114" s="229" t="s">
        <v>155</v>
      </c>
      <c r="G114" s="227"/>
      <c r="H114" s="230">
        <v>788</v>
      </c>
      <c r="I114" s="231"/>
      <c r="J114" s="227"/>
      <c r="K114" s="227"/>
      <c r="L114" s="232"/>
      <c r="M114" s="233"/>
      <c r="N114" s="234"/>
      <c r="O114" s="234"/>
      <c r="P114" s="234"/>
      <c r="Q114" s="234"/>
      <c r="R114" s="234"/>
      <c r="S114" s="234"/>
      <c r="T114" s="235"/>
      <c r="AT114" s="236" t="s">
        <v>134</v>
      </c>
      <c r="AU114" s="236" t="s">
        <v>83</v>
      </c>
      <c r="AV114" s="12" t="s">
        <v>83</v>
      </c>
      <c r="AW114" s="12" t="s">
        <v>33</v>
      </c>
      <c r="AX114" s="12" t="s">
        <v>80</v>
      </c>
      <c r="AY114" s="236" t="s">
        <v>125</v>
      </c>
    </row>
    <row r="115" spans="2:65" s="1" customFormat="1" ht="22.5" customHeight="1">
      <c r="B115" s="37"/>
      <c r="C115" s="203" t="s">
        <v>156</v>
      </c>
      <c r="D115" s="203" t="s">
        <v>127</v>
      </c>
      <c r="E115" s="204" t="s">
        <v>157</v>
      </c>
      <c r="F115" s="205" t="s">
        <v>158</v>
      </c>
      <c r="G115" s="206" t="s">
        <v>130</v>
      </c>
      <c r="H115" s="207">
        <v>842</v>
      </c>
      <c r="I115" s="208"/>
      <c r="J115" s="209">
        <f>ROUND(I115*H115,2)</f>
        <v>0</v>
      </c>
      <c r="K115" s="205" t="s">
        <v>131</v>
      </c>
      <c r="L115" s="42"/>
      <c r="M115" s="210" t="s">
        <v>19</v>
      </c>
      <c r="N115" s="211" t="s">
        <v>43</v>
      </c>
      <c r="O115" s="78"/>
      <c r="P115" s="212">
        <f>O115*H115</f>
        <v>0</v>
      </c>
      <c r="Q115" s="212">
        <v>0</v>
      </c>
      <c r="R115" s="212">
        <f>Q115*H115</f>
        <v>0</v>
      </c>
      <c r="S115" s="212">
        <v>0</v>
      </c>
      <c r="T115" s="213">
        <f>S115*H115</f>
        <v>0</v>
      </c>
      <c r="AR115" s="16" t="s">
        <v>132</v>
      </c>
      <c r="AT115" s="16" t="s">
        <v>127</v>
      </c>
      <c r="AU115" s="16" t="s">
        <v>83</v>
      </c>
      <c r="AY115" s="16" t="s">
        <v>125</v>
      </c>
      <c r="BE115" s="214">
        <f>IF(N115="základní",J115,0)</f>
        <v>0</v>
      </c>
      <c r="BF115" s="214">
        <f>IF(N115="snížená",J115,0)</f>
        <v>0</v>
      </c>
      <c r="BG115" s="214">
        <f>IF(N115="zákl. přenesená",J115,0)</f>
        <v>0</v>
      </c>
      <c r="BH115" s="214">
        <f>IF(N115="sníž. přenesená",J115,0)</f>
        <v>0</v>
      </c>
      <c r="BI115" s="214">
        <f>IF(N115="nulová",J115,0)</f>
        <v>0</v>
      </c>
      <c r="BJ115" s="16" t="s">
        <v>80</v>
      </c>
      <c r="BK115" s="214">
        <f>ROUND(I115*H115,2)</f>
        <v>0</v>
      </c>
      <c r="BL115" s="16" t="s">
        <v>132</v>
      </c>
      <c r="BM115" s="16" t="s">
        <v>159</v>
      </c>
    </row>
    <row r="116" spans="2:51" s="11" customFormat="1" ht="12">
      <c r="B116" s="215"/>
      <c r="C116" s="216"/>
      <c r="D116" s="217" t="s">
        <v>134</v>
      </c>
      <c r="E116" s="218" t="s">
        <v>19</v>
      </c>
      <c r="F116" s="219" t="s">
        <v>160</v>
      </c>
      <c r="G116" s="216"/>
      <c r="H116" s="218" t="s">
        <v>19</v>
      </c>
      <c r="I116" s="220"/>
      <c r="J116" s="216"/>
      <c r="K116" s="216"/>
      <c r="L116" s="221"/>
      <c r="M116" s="222"/>
      <c r="N116" s="223"/>
      <c r="O116" s="223"/>
      <c r="P116" s="223"/>
      <c r="Q116" s="223"/>
      <c r="R116" s="223"/>
      <c r="S116" s="223"/>
      <c r="T116" s="224"/>
      <c r="AT116" s="225" t="s">
        <v>134</v>
      </c>
      <c r="AU116" s="225" t="s">
        <v>83</v>
      </c>
      <c r="AV116" s="11" t="s">
        <v>80</v>
      </c>
      <c r="AW116" s="11" t="s">
        <v>33</v>
      </c>
      <c r="AX116" s="11" t="s">
        <v>72</v>
      </c>
      <c r="AY116" s="225" t="s">
        <v>125</v>
      </c>
    </row>
    <row r="117" spans="2:51" s="12" customFormat="1" ht="12">
      <c r="B117" s="226"/>
      <c r="C117" s="227"/>
      <c r="D117" s="217" t="s">
        <v>134</v>
      </c>
      <c r="E117" s="228" t="s">
        <v>19</v>
      </c>
      <c r="F117" s="229" t="s">
        <v>161</v>
      </c>
      <c r="G117" s="227"/>
      <c r="H117" s="230">
        <v>421</v>
      </c>
      <c r="I117" s="231"/>
      <c r="J117" s="227"/>
      <c r="K117" s="227"/>
      <c r="L117" s="232"/>
      <c r="M117" s="233"/>
      <c r="N117" s="234"/>
      <c r="O117" s="234"/>
      <c r="P117" s="234"/>
      <c r="Q117" s="234"/>
      <c r="R117" s="234"/>
      <c r="S117" s="234"/>
      <c r="T117" s="235"/>
      <c r="AT117" s="236" t="s">
        <v>134</v>
      </c>
      <c r="AU117" s="236" t="s">
        <v>83</v>
      </c>
      <c r="AV117" s="12" t="s">
        <v>83</v>
      </c>
      <c r="AW117" s="12" t="s">
        <v>33</v>
      </c>
      <c r="AX117" s="12" t="s">
        <v>72</v>
      </c>
      <c r="AY117" s="236" t="s">
        <v>125</v>
      </c>
    </row>
    <row r="118" spans="2:51" s="11" customFormat="1" ht="12">
      <c r="B118" s="215"/>
      <c r="C118" s="216"/>
      <c r="D118" s="217" t="s">
        <v>134</v>
      </c>
      <c r="E118" s="218" t="s">
        <v>19</v>
      </c>
      <c r="F118" s="219" t="s">
        <v>162</v>
      </c>
      <c r="G118" s="216"/>
      <c r="H118" s="218" t="s">
        <v>19</v>
      </c>
      <c r="I118" s="220"/>
      <c r="J118" s="216"/>
      <c r="K118" s="216"/>
      <c r="L118" s="221"/>
      <c r="M118" s="222"/>
      <c r="N118" s="223"/>
      <c r="O118" s="223"/>
      <c r="P118" s="223"/>
      <c r="Q118" s="223"/>
      <c r="R118" s="223"/>
      <c r="S118" s="223"/>
      <c r="T118" s="224"/>
      <c r="AT118" s="225" t="s">
        <v>134</v>
      </c>
      <c r="AU118" s="225" t="s">
        <v>83</v>
      </c>
      <c r="AV118" s="11" t="s">
        <v>80</v>
      </c>
      <c r="AW118" s="11" t="s">
        <v>33</v>
      </c>
      <c r="AX118" s="11" t="s">
        <v>72</v>
      </c>
      <c r="AY118" s="225" t="s">
        <v>125</v>
      </c>
    </row>
    <row r="119" spans="2:51" s="12" customFormat="1" ht="12">
      <c r="B119" s="226"/>
      <c r="C119" s="227"/>
      <c r="D119" s="217" t="s">
        <v>134</v>
      </c>
      <c r="E119" s="228" t="s">
        <v>19</v>
      </c>
      <c r="F119" s="229" t="s">
        <v>161</v>
      </c>
      <c r="G119" s="227"/>
      <c r="H119" s="230">
        <v>421</v>
      </c>
      <c r="I119" s="231"/>
      <c r="J119" s="227"/>
      <c r="K119" s="227"/>
      <c r="L119" s="232"/>
      <c r="M119" s="233"/>
      <c r="N119" s="234"/>
      <c r="O119" s="234"/>
      <c r="P119" s="234"/>
      <c r="Q119" s="234"/>
      <c r="R119" s="234"/>
      <c r="S119" s="234"/>
      <c r="T119" s="235"/>
      <c r="AT119" s="236" t="s">
        <v>134</v>
      </c>
      <c r="AU119" s="236" t="s">
        <v>83</v>
      </c>
      <c r="AV119" s="12" t="s">
        <v>83</v>
      </c>
      <c r="AW119" s="12" t="s">
        <v>33</v>
      </c>
      <c r="AX119" s="12" t="s">
        <v>72</v>
      </c>
      <c r="AY119" s="236" t="s">
        <v>125</v>
      </c>
    </row>
    <row r="120" spans="2:51" s="13" customFormat="1" ht="12">
      <c r="B120" s="237"/>
      <c r="C120" s="238"/>
      <c r="D120" s="217" t="s">
        <v>134</v>
      </c>
      <c r="E120" s="239" t="s">
        <v>19</v>
      </c>
      <c r="F120" s="240" t="s">
        <v>147</v>
      </c>
      <c r="G120" s="238"/>
      <c r="H120" s="241">
        <v>842</v>
      </c>
      <c r="I120" s="242"/>
      <c r="J120" s="238"/>
      <c r="K120" s="238"/>
      <c r="L120" s="243"/>
      <c r="M120" s="244"/>
      <c r="N120" s="245"/>
      <c r="O120" s="245"/>
      <c r="P120" s="245"/>
      <c r="Q120" s="245"/>
      <c r="R120" s="245"/>
      <c r="S120" s="245"/>
      <c r="T120" s="246"/>
      <c r="AT120" s="247" t="s">
        <v>134</v>
      </c>
      <c r="AU120" s="247" t="s">
        <v>83</v>
      </c>
      <c r="AV120" s="13" t="s">
        <v>132</v>
      </c>
      <c r="AW120" s="13" t="s">
        <v>33</v>
      </c>
      <c r="AX120" s="13" t="s">
        <v>80</v>
      </c>
      <c r="AY120" s="247" t="s">
        <v>125</v>
      </c>
    </row>
    <row r="121" spans="2:65" s="1" customFormat="1" ht="22.5" customHeight="1">
      <c r="B121" s="37"/>
      <c r="C121" s="203" t="s">
        <v>132</v>
      </c>
      <c r="D121" s="203" t="s">
        <v>127</v>
      </c>
      <c r="E121" s="204" t="s">
        <v>163</v>
      </c>
      <c r="F121" s="205" t="s">
        <v>164</v>
      </c>
      <c r="G121" s="206" t="s">
        <v>130</v>
      </c>
      <c r="H121" s="207">
        <v>3368</v>
      </c>
      <c r="I121" s="208"/>
      <c r="J121" s="209">
        <f>ROUND(I121*H121,2)</f>
        <v>0</v>
      </c>
      <c r="K121" s="205" t="s">
        <v>131</v>
      </c>
      <c r="L121" s="42"/>
      <c r="M121" s="210" t="s">
        <v>19</v>
      </c>
      <c r="N121" s="211" t="s">
        <v>43</v>
      </c>
      <c r="O121" s="78"/>
      <c r="P121" s="212">
        <f>O121*H121</f>
        <v>0</v>
      </c>
      <c r="Q121" s="212">
        <v>0</v>
      </c>
      <c r="R121" s="212">
        <f>Q121*H121</f>
        <v>0</v>
      </c>
      <c r="S121" s="212">
        <v>0</v>
      </c>
      <c r="T121" s="213">
        <f>S121*H121</f>
        <v>0</v>
      </c>
      <c r="AR121" s="16" t="s">
        <v>132</v>
      </c>
      <c r="AT121" s="16" t="s">
        <v>127</v>
      </c>
      <c r="AU121" s="16" t="s">
        <v>83</v>
      </c>
      <c r="AY121" s="16" t="s">
        <v>125</v>
      </c>
      <c r="BE121" s="214">
        <f>IF(N121="základní",J121,0)</f>
        <v>0</v>
      </c>
      <c r="BF121" s="214">
        <f>IF(N121="snížená",J121,0)</f>
        <v>0</v>
      </c>
      <c r="BG121" s="214">
        <f>IF(N121="zákl. přenesená",J121,0)</f>
        <v>0</v>
      </c>
      <c r="BH121" s="214">
        <f>IF(N121="sníž. přenesená",J121,0)</f>
        <v>0</v>
      </c>
      <c r="BI121" s="214">
        <f>IF(N121="nulová",J121,0)</f>
        <v>0</v>
      </c>
      <c r="BJ121" s="16" t="s">
        <v>80</v>
      </c>
      <c r="BK121" s="214">
        <f>ROUND(I121*H121,2)</f>
        <v>0</v>
      </c>
      <c r="BL121" s="16" t="s">
        <v>132</v>
      </c>
      <c r="BM121" s="16" t="s">
        <v>165</v>
      </c>
    </row>
    <row r="122" spans="2:51" s="11" customFormat="1" ht="12">
      <c r="B122" s="215"/>
      <c r="C122" s="216"/>
      <c r="D122" s="217" t="s">
        <v>134</v>
      </c>
      <c r="E122" s="218" t="s">
        <v>19</v>
      </c>
      <c r="F122" s="219" t="s">
        <v>166</v>
      </c>
      <c r="G122" s="216"/>
      <c r="H122" s="218" t="s">
        <v>19</v>
      </c>
      <c r="I122" s="220"/>
      <c r="J122" s="216"/>
      <c r="K122" s="216"/>
      <c r="L122" s="221"/>
      <c r="M122" s="222"/>
      <c r="N122" s="223"/>
      <c r="O122" s="223"/>
      <c r="P122" s="223"/>
      <c r="Q122" s="223"/>
      <c r="R122" s="223"/>
      <c r="S122" s="223"/>
      <c r="T122" s="224"/>
      <c r="AT122" s="225" t="s">
        <v>134</v>
      </c>
      <c r="AU122" s="225" t="s">
        <v>83</v>
      </c>
      <c r="AV122" s="11" t="s">
        <v>80</v>
      </c>
      <c r="AW122" s="11" t="s">
        <v>33</v>
      </c>
      <c r="AX122" s="11" t="s">
        <v>72</v>
      </c>
      <c r="AY122" s="225" t="s">
        <v>125</v>
      </c>
    </row>
    <row r="123" spans="2:51" s="11" customFormat="1" ht="12">
      <c r="B123" s="215"/>
      <c r="C123" s="216"/>
      <c r="D123" s="217" t="s">
        <v>134</v>
      </c>
      <c r="E123" s="218" t="s">
        <v>19</v>
      </c>
      <c r="F123" s="219" t="s">
        <v>167</v>
      </c>
      <c r="G123" s="216"/>
      <c r="H123" s="218" t="s">
        <v>19</v>
      </c>
      <c r="I123" s="220"/>
      <c r="J123" s="216"/>
      <c r="K123" s="216"/>
      <c r="L123" s="221"/>
      <c r="M123" s="222"/>
      <c r="N123" s="223"/>
      <c r="O123" s="223"/>
      <c r="P123" s="223"/>
      <c r="Q123" s="223"/>
      <c r="R123" s="223"/>
      <c r="S123" s="223"/>
      <c r="T123" s="224"/>
      <c r="AT123" s="225" t="s">
        <v>134</v>
      </c>
      <c r="AU123" s="225" t="s">
        <v>83</v>
      </c>
      <c r="AV123" s="11" t="s">
        <v>80</v>
      </c>
      <c r="AW123" s="11" t="s">
        <v>33</v>
      </c>
      <c r="AX123" s="11" t="s">
        <v>72</v>
      </c>
      <c r="AY123" s="225" t="s">
        <v>125</v>
      </c>
    </row>
    <row r="124" spans="2:51" s="12" customFormat="1" ht="12">
      <c r="B124" s="226"/>
      <c r="C124" s="227"/>
      <c r="D124" s="217" t="s">
        <v>134</v>
      </c>
      <c r="E124" s="228" t="s">
        <v>19</v>
      </c>
      <c r="F124" s="229" t="s">
        <v>168</v>
      </c>
      <c r="G124" s="227"/>
      <c r="H124" s="230">
        <v>3368</v>
      </c>
      <c r="I124" s="231"/>
      <c r="J124" s="227"/>
      <c r="K124" s="227"/>
      <c r="L124" s="232"/>
      <c r="M124" s="233"/>
      <c r="N124" s="234"/>
      <c r="O124" s="234"/>
      <c r="P124" s="234"/>
      <c r="Q124" s="234"/>
      <c r="R124" s="234"/>
      <c r="S124" s="234"/>
      <c r="T124" s="235"/>
      <c r="AT124" s="236" t="s">
        <v>134</v>
      </c>
      <c r="AU124" s="236" t="s">
        <v>83</v>
      </c>
      <c r="AV124" s="12" t="s">
        <v>83</v>
      </c>
      <c r="AW124" s="12" t="s">
        <v>33</v>
      </c>
      <c r="AX124" s="12" t="s">
        <v>80</v>
      </c>
      <c r="AY124" s="236" t="s">
        <v>125</v>
      </c>
    </row>
    <row r="125" spans="2:65" s="1" customFormat="1" ht="16.5" customHeight="1">
      <c r="B125" s="37"/>
      <c r="C125" s="203" t="s">
        <v>169</v>
      </c>
      <c r="D125" s="203" t="s">
        <v>127</v>
      </c>
      <c r="E125" s="204" t="s">
        <v>170</v>
      </c>
      <c r="F125" s="205" t="s">
        <v>171</v>
      </c>
      <c r="G125" s="206" t="s">
        <v>130</v>
      </c>
      <c r="H125" s="207">
        <v>421</v>
      </c>
      <c r="I125" s="208"/>
      <c r="J125" s="209">
        <f>ROUND(I125*H125,2)</f>
        <v>0</v>
      </c>
      <c r="K125" s="205" t="s">
        <v>131</v>
      </c>
      <c r="L125" s="42"/>
      <c r="M125" s="210" t="s">
        <v>19</v>
      </c>
      <c r="N125" s="211" t="s">
        <v>43</v>
      </c>
      <c r="O125" s="78"/>
      <c r="P125" s="212">
        <f>O125*H125</f>
        <v>0</v>
      </c>
      <c r="Q125" s="212">
        <v>0</v>
      </c>
      <c r="R125" s="212">
        <f>Q125*H125</f>
        <v>0</v>
      </c>
      <c r="S125" s="212">
        <v>0</v>
      </c>
      <c r="T125" s="213">
        <f>S125*H125</f>
        <v>0</v>
      </c>
      <c r="AR125" s="16" t="s">
        <v>132</v>
      </c>
      <c r="AT125" s="16" t="s">
        <v>127</v>
      </c>
      <c r="AU125" s="16" t="s">
        <v>83</v>
      </c>
      <c r="AY125" s="16" t="s">
        <v>125</v>
      </c>
      <c r="BE125" s="214">
        <f>IF(N125="základní",J125,0)</f>
        <v>0</v>
      </c>
      <c r="BF125" s="214">
        <f>IF(N125="snížená",J125,0)</f>
        <v>0</v>
      </c>
      <c r="BG125" s="214">
        <f>IF(N125="zákl. přenesená",J125,0)</f>
        <v>0</v>
      </c>
      <c r="BH125" s="214">
        <f>IF(N125="sníž. přenesená",J125,0)</f>
        <v>0</v>
      </c>
      <c r="BI125" s="214">
        <f>IF(N125="nulová",J125,0)</f>
        <v>0</v>
      </c>
      <c r="BJ125" s="16" t="s">
        <v>80</v>
      </c>
      <c r="BK125" s="214">
        <f>ROUND(I125*H125,2)</f>
        <v>0</v>
      </c>
      <c r="BL125" s="16" t="s">
        <v>132</v>
      </c>
      <c r="BM125" s="16" t="s">
        <v>172</v>
      </c>
    </row>
    <row r="126" spans="2:51" s="11" customFormat="1" ht="12">
      <c r="B126" s="215"/>
      <c r="C126" s="216"/>
      <c r="D126" s="217" t="s">
        <v>134</v>
      </c>
      <c r="E126" s="218" t="s">
        <v>19</v>
      </c>
      <c r="F126" s="219" t="s">
        <v>162</v>
      </c>
      <c r="G126" s="216"/>
      <c r="H126" s="218" t="s">
        <v>19</v>
      </c>
      <c r="I126" s="220"/>
      <c r="J126" s="216"/>
      <c r="K126" s="216"/>
      <c r="L126" s="221"/>
      <c r="M126" s="222"/>
      <c r="N126" s="223"/>
      <c r="O126" s="223"/>
      <c r="P126" s="223"/>
      <c r="Q126" s="223"/>
      <c r="R126" s="223"/>
      <c r="S126" s="223"/>
      <c r="T126" s="224"/>
      <c r="AT126" s="225" t="s">
        <v>134</v>
      </c>
      <c r="AU126" s="225" t="s">
        <v>83</v>
      </c>
      <c r="AV126" s="11" t="s">
        <v>80</v>
      </c>
      <c r="AW126" s="11" t="s">
        <v>33</v>
      </c>
      <c r="AX126" s="11" t="s">
        <v>72</v>
      </c>
      <c r="AY126" s="225" t="s">
        <v>125</v>
      </c>
    </row>
    <row r="127" spans="2:51" s="12" customFormat="1" ht="12">
      <c r="B127" s="226"/>
      <c r="C127" s="227"/>
      <c r="D127" s="217" t="s">
        <v>134</v>
      </c>
      <c r="E127" s="228" t="s">
        <v>19</v>
      </c>
      <c r="F127" s="229" t="s">
        <v>161</v>
      </c>
      <c r="G127" s="227"/>
      <c r="H127" s="230">
        <v>421</v>
      </c>
      <c r="I127" s="231"/>
      <c r="J127" s="227"/>
      <c r="K127" s="227"/>
      <c r="L127" s="232"/>
      <c r="M127" s="233"/>
      <c r="N127" s="234"/>
      <c r="O127" s="234"/>
      <c r="P127" s="234"/>
      <c r="Q127" s="234"/>
      <c r="R127" s="234"/>
      <c r="S127" s="234"/>
      <c r="T127" s="235"/>
      <c r="AT127" s="236" t="s">
        <v>134</v>
      </c>
      <c r="AU127" s="236" t="s">
        <v>83</v>
      </c>
      <c r="AV127" s="12" t="s">
        <v>83</v>
      </c>
      <c r="AW127" s="12" t="s">
        <v>33</v>
      </c>
      <c r="AX127" s="12" t="s">
        <v>80</v>
      </c>
      <c r="AY127" s="236" t="s">
        <v>125</v>
      </c>
    </row>
    <row r="128" spans="2:65" s="1" customFormat="1" ht="16.5" customHeight="1">
      <c r="B128" s="37"/>
      <c r="C128" s="203" t="s">
        <v>173</v>
      </c>
      <c r="D128" s="203" t="s">
        <v>127</v>
      </c>
      <c r="E128" s="204" t="s">
        <v>174</v>
      </c>
      <c r="F128" s="205" t="s">
        <v>175</v>
      </c>
      <c r="G128" s="206" t="s">
        <v>130</v>
      </c>
      <c r="H128" s="207">
        <v>421</v>
      </c>
      <c r="I128" s="208"/>
      <c r="J128" s="209">
        <f>ROUND(I128*H128,2)</f>
        <v>0</v>
      </c>
      <c r="K128" s="205" t="s">
        <v>131</v>
      </c>
      <c r="L128" s="42"/>
      <c r="M128" s="210" t="s">
        <v>19</v>
      </c>
      <c r="N128" s="211" t="s">
        <v>43</v>
      </c>
      <c r="O128" s="78"/>
      <c r="P128" s="212">
        <f>O128*H128</f>
        <v>0</v>
      </c>
      <c r="Q128" s="212">
        <v>0</v>
      </c>
      <c r="R128" s="212">
        <f>Q128*H128</f>
        <v>0</v>
      </c>
      <c r="S128" s="212">
        <v>0</v>
      </c>
      <c r="T128" s="213">
        <f>S128*H128</f>
        <v>0</v>
      </c>
      <c r="AR128" s="16" t="s">
        <v>132</v>
      </c>
      <c r="AT128" s="16" t="s">
        <v>127</v>
      </c>
      <c r="AU128" s="16" t="s">
        <v>83</v>
      </c>
      <c r="AY128" s="16" t="s">
        <v>125</v>
      </c>
      <c r="BE128" s="214">
        <f>IF(N128="základní",J128,0)</f>
        <v>0</v>
      </c>
      <c r="BF128" s="214">
        <f>IF(N128="snížená",J128,0)</f>
        <v>0</v>
      </c>
      <c r="BG128" s="214">
        <f>IF(N128="zákl. přenesená",J128,0)</f>
        <v>0</v>
      </c>
      <c r="BH128" s="214">
        <f>IF(N128="sníž. přenesená",J128,0)</f>
        <v>0</v>
      </c>
      <c r="BI128" s="214">
        <f>IF(N128="nulová",J128,0)</f>
        <v>0</v>
      </c>
      <c r="BJ128" s="16" t="s">
        <v>80</v>
      </c>
      <c r="BK128" s="214">
        <f>ROUND(I128*H128,2)</f>
        <v>0</v>
      </c>
      <c r="BL128" s="16" t="s">
        <v>132</v>
      </c>
      <c r="BM128" s="16" t="s">
        <v>176</v>
      </c>
    </row>
    <row r="129" spans="2:51" s="11" customFormat="1" ht="12">
      <c r="B129" s="215"/>
      <c r="C129" s="216"/>
      <c r="D129" s="217" t="s">
        <v>134</v>
      </c>
      <c r="E129" s="218" t="s">
        <v>19</v>
      </c>
      <c r="F129" s="219" t="s">
        <v>162</v>
      </c>
      <c r="G129" s="216"/>
      <c r="H129" s="218" t="s">
        <v>19</v>
      </c>
      <c r="I129" s="220"/>
      <c r="J129" s="216"/>
      <c r="K129" s="216"/>
      <c r="L129" s="221"/>
      <c r="M129" s="222"/>
      <c r="N129" s="223"/>
      <c r="O129" s="223"/>
      <c r="P129" s="223"/>
      <c r="Q129" s="223"/>
      <c r="R129" s="223"/>
      <c r="S129" s="223"/>
      <c r="T129" s="224"/>
      <c r="AT129" s="225" t="s">
        <v>134</v>
      </c>
      <c r="AU129" s="225" t="s">
        <v>83</v>
      </c>
      <c r="AV129" s="11" t="s">
        <v>80</v>
      </c>
      <c r="AW129" s="11" t="s">
        <v>33</v>
      </c>
      <c r="AX129" s="11" t="s">
        <v>72</v>
      </c>
      <c r="AY129" s="225" t="s">
        <v>125</v>
      </c>
    </row>
    <row r="130" spans="2:51" s="12" customFormat="1" ht="12">
      <c r="B130" s="226"/>
      <c r="C130" s="227"/>
      <c r="D130" s="217" t="s">
        <v>134</v>
      </c>
      <c r="E130" s="228" t="s">
        <v>19</v>
      </c>
      <c r="F130" s="229" t="s">
        <v>161</v>
      </c>
      <c r="G130" s="227"/>
      <c r="H130" s="230">
        <v>421</v>
      </c>
      <c r="I130" s="231"/>
      <c r="J130" s="227"/>
      <c r="K130" s="227"/>
      <c r="L130" s="232"/>
      <c r="M130" s="233"/>
      <c r="N130" s="234"/>
      <c r="O130" s="234"/>
      <c r="P130" s="234"/>
      <c r="Q130" s="234"/>
      <c r="R130" s="234"/>
      <c r="S130" s="234"/>
      <c r="T130" s="235"/>
      <c r="AT130" s="236" t="s">
        <v>134</v>
      </c>
      <c r="AU130" s="236" t="s">
        <v>83</v>
      </c>
      <c r="AV130" s="12" t="s">
        <v>83</v>
      </c>
      <c r="AW130" s="12" t="s">
        <v>33</v>
      </c>
      <c r="AX130" s="12" t="s">
        <v>80</v>
      </c>
      <c r="AY130" s="236" t="s">
        <v>125</v>
      </c>
    </row>
    <row r="131" spans="2:65" s="1" customFormat="1" ht="22.5" customHeight="1">
      <c r="B131" s="37"/>
      <c r="C131" s="203" t="s">
        <v>177</v>
      </c>
      <c r="D131" s="203" t="s">
        <v>127</v>
      </c>
      <c r="E131" s="204" t="s">
        <v>178</v>
      </c>
      <c r="F131" s="205" t="s">
        <v>179</v>
      </c>
      <c r="G131" s="206" t="s">
        <v>151</v>
      </c>
      <c r="H131" s="207">
        <v>716</v>
      </c>
      <c r="I131" s="208"/>
      <c r="J131" s="209">
        <f>ROUND(I131*H131,2)</f>
        <v>0</v>
      </c>
      <c r="K131" s="205" t="s">
        <v>19</v>
      </c>
      <c r="L131" s="42"/>
      <c r="M131" s="210" t="s">
        <v>19</v>
      </c>
      <c r="N131" s="211" t="s">
        <v>43</v>
      </c>
      <c r="O131" s="78"/>
      <c r="P131" s="212">
        <f>O131*H131</f>
        <v>0</v>
      </c>
      <c r="Q131" s="212">
        <v>0</v>
      </c>
      <c r="R131" s="212">
        <f>Q131*H131</f>
        <v>0</v>
      </c>
      <c r="S131" s="212">
        <v>0</v>
      </c>
      <c r="T131" s="213">
        <f>S131*H131</f>
        <v>0</v>
      </c>
      <c r="AR131" s="16" t="s">
        <v>132</v>
      </c>
      <c r="AT131" s="16" t="s">
        <v>127</v>
      </c>
      <c r="AU131" s="16" t="s">
        <v>83</v>
      </c>
      <c r="AY131" s="16" t="s">
        <v>125</v>
      </c>
      <c r="BE131" s="214">
        <f>IF(N131="základní",J131,0)</f>
        <v>0</v>
      </c>
      <c r="BF131" s="214">
        <f>IF(N131="snížená",J131,0)</f>
        <v>0</v>
      </c>
      <c r="BG131" s="214">
        <f>IF(N131="zákl. přenesená",J131,0)</f>
        <v>0</v>
      </c>
      <c r="BH131" s="214">
        <f>IF(N131="sníž. přenesená",J131,0)</f>
        <v>0</v>
      </c>
      <c r="BI131" s="214">
        <f>IF(N131="nulová",J131,0)</f>
        <v>0</v>
      </c>
      <c r="BJ131" s="16" t="s">
        <v>80</v>
      </c>
      <c r="BK131" s="214">
        <f>ROUND(I131*H131,2)</f>
        <v>0</v>
      </c>
      <c r="BL131" s="16" t="s">
        <v>132</v>
      </c>
      <c r="BM131" s="16" t="s">
        <v>180</v>
      </c>
    </row>
    <row r="132" spans="2:51" s="11" customFormat="1" ht="12">
      <c r="B132" s="215"/>
      <c r="C132" s="216"/>
      <c r="D132" s="217" t="s">
        <v>134</v>
      </c>
      <c r="E132" s="218" t="s">
        <v>19</v>
      </c>
      <c r="F132" s="219" t="s">
        <v>181</v>
      </c>
      <c r="G132" s="216"/>
      <c r="H132" s="218" t="s">
        <v>19</v>
      </c>
      <c r="I132" s="220"/>
      <c r="J132" s="216"/>
      <c r="K132" s="216"/>
      <c r="L132" s="221"/>
      <c r="M132" s="222"/>
      <c r="N132" s="223"/>
      <c r="O132" s="223"/>
      <c r="P132" s="223"/>
      <c r="Q132" s="223"/>
      <c r="R132" s="223"/>
      <c r="S132" s="223"/>
      <c r="T132" s="224"/>
      <c r="AT132" s="225" t="s">
        <v>134</v>
      </c>
      <c r="AU132" s="225" t="s">
        <v>83</v>
      </c>
      <c r="AV132" s="11" t="s">
        <v>80</v>
      </c>
      <c r="AW132" s="11" t="s">
        <v>33</v>
      </c>
      <c r="AX132" s="11" t="s">
        <v>72</v>
      </c>
      <c r="AY132" s="225" t="s">
        <v>125</v>
      </c>
    </row>
    <row r="133" spans="2:51" s="12" customFormat="1" ht="12">
      <c r="B133" s="226"/>
      <c r="C133" s="227"/>
      <c r="D133" s="217" t="s">
        <v>134</v>
      </c>
      <c r="E133" s="228" t="s">
        <v>19</v>
      </c>
      <c r="F133" s="229" t="s">
        <v>182</v>
      </c>
      <c r="G133" s="227"/>
      <c r="H133" s="230">
        <v>716</v>
      </c>
      <c r="I133" s="231"/>
      <c r="J133" s="227"/>
      <c r="K133" s="227"/>
      <c r="L133" s="232"/>
      <c r="M133" s="233"/>
      <c r="N133" s="234"/>
      <c r="O133" s="234"/>
      <c r="P133" s="234"/>
      <c r="Q133" s="234"/>
      <c r="R133" s="234"/>
      <c r="S133" s="234"/>
      <c r="T133" s="235"/>
      <c r="AT133" s="236" t="s">
        <v>134</v>
      </c>
      <c r="AU133" s="236" t="s">
        <v>83</v>
      </c>
      <c r="AV133" s="12" t="s">
        <v>83</v>
      </c>
      <c r="AW133" s="12" t="s">
        <v>33</v>
      </c>
      <c r="AX133" s="12" t="s">
        <v>80</v>
      </c>
      <c r="AY133" s="236" t="s">
        <v>125</v>
      </c>
    </row>
    <row r="134" spans="2:65" s="1" customFormat="1" ht="22.5" customHeight="1">
      <c r="B134" s="37"/>
      <c r="C134" s="203" t="s">
        <v>152</v>
      </c>
      <c r="D134" s="203" t="s">
        <v>127</v>
      </c>
      <c r="E134" s="204" t="s">
        <v>183</v>
      </c>
      <c r="F134" s="205" t="s">
        <v>184</v>
      </c>
      <c r="G134" s="206" t="s">
        <v>130</v>
      </c>
      <c r="H134" s="207">
        <v>1848</v>
      </c>
      <c r="I134" s="208"/>
      <c r="J134" s="209">
        <f>ROUND(I134*H134,2)</f>
        <v>0</v>
      </c>
      <c r="K134" s="205" t="s">
        <v>131</v>
      </c>
      <c r="L134" s="42"/>
      <c r="M134" s="210" t="s">
        <v>19</v>
      </c>
      <c r="N134" s="211" t="s">
        <v>43</v>
      </c>
      <c r="O134" s="78"/>
      <c r="P134" s="212">
        <f>O134*H134</f>
        <v>0</v>
      </c>
      <c r="Q134" s="212">
        <v>0</v>
      </c>
      <c r="R134" s="212">
        <f>Q134*H134</f>
        <v>0</v>
      </c>
      <c r="S134" s="212">
        <v>0</v>
      </c>
      <c r="T134" s="213">
        <f>S134*H134</f>
        <v>0</v>
      </c>
      <c r="AR134" s="16" t="s">
        <v>132</v>
      </c>
      <c r="AT134" s="16" t="s">
        <v>127</v>
      </c>
      <c r="AU134" s="16" t="s">
        <v>83</v>
      </c>
      <c r="AY134" s="16" t="s">
        <v>125</v>
      </c>
      <c r="BE134" s="214">
        <f>IF(N134="základní",J134,0)</f>
        <v>0</v>
      </c>
      <c r="BF134" s="214">
        <f>IF(N134="snížená",J134,0)</f>
        <v>0</v>
      </c>
      <c r="BG134" s="214">
        <f>IF(N134="zákl. přenesená",J134,0)</f>
        <v>0</v>
      </c>
      <c r="BH134" s="214">
        <f>IF(N134="sníž. přenesená",J134,0)</f>
        <v>0</v>
      </c>
      <c r="BI134" s="214">
        <f>IF(N134="nulová",J134,0)</f>
        <v>0</v>
      </c>
      <c r="BJ134" s="16" t="s">
        <v>80</v>
      </c>
      <c r="BK134" s="214">
        <f>ROUND(I134*H134,2)</f>
        <v>0</v>
      </c>
      <c r="BL134" s="16" t="s">
        <v>132</v>
      </c>
      <c r="BM134" s="16" t="s">
        <v>185</v>
      </c>
    </row>
    <row r="135" spans="2:51" s="11" customFormat="1" ht="12">
      <c r="B135" s="215"/>
      <c r="C135" s="216"/>
      <c r="D135" s="217" t="s">
        <v>134</v>
      </c>
      <c r="E135" s="218" t="s">
        <v>19</v>
      </c>
      <c r="F135" s="219" t="s">
        <v>186</v>
      </c>
      <c r="G135" s="216"/>
      <c r="H135" s="218" t="s">
        <v>19</v>
      </c>
      <c r="I135" s="220"/>
      <c r="J135" s="216"/>
      <c r="K135" s="216"/>
      <c r="L135" s="221"/>
      <c r="M135" s="222"/>
      <c r="N135" s="223"/>
      <c r="O135" s="223"/>
      <c r="P135" s="223"/>
      <c r="Q135" s="223"/>
      <c r="R135" s="223"/>
      <c r="S135" s="223"/>
      <c r="T135" s="224"/>
      <c r="AT135" s="225" t="s">
        <v>134</v>
      </c>
      <c r="AU135" s="225" t="s">
        <v>83</v>
      </c>
      <c r="AV135" s="11" t="s">
        <v>80</v>
      </c>
      <c r="AW135" s="11" t="s">
        <v>33</v>
      </c>
      <c r="AX135" s="11" t="s">
        <v>72</v>
      </c>
      <c r="AY135" s="225" t="s">
        <v>125</v>
      </c>
    </row>
    <row r="136" spans="2:51" s="11" customFormat="1" ht="12">
      <c r="B136" s="215"/>
      <c r="C136" s="216"/>
      <c r="D136" s="217" t="s">
        <v>134</v>
      </c>
      <c r="E136" s="218" t="s">
        <v>19</v>
      </c>
      <c r="F136" s="219" t="s">
        <v>187</v>
      </c>
      <c r="G136" s="216"/>
      <c r="H136" s="218" t="s">
        <v>19</v>
      </c>
      <c r="I136" s="220"/>
      <c r="J136" s="216"/>
      <c r="K136" s="216"/>
      <c r="L136" s="221"/>
      <c r="M136" s="222"/>
      <c r="N136" s="223"/>
      <c r="O136" s="223"/>
      <c r="P136" s="223"/>
      <c r="Q136" s="223"/>
      <c r="R136" s="223"/>
      <c r="S136" s="223"/>
      <c r="T136" s="224"/>
      <c r="AT136" s="225" t="s">
        <v>134</v>
      </c>
      <c r="AU136" s="225" t="s">
        <v>83</v>
      </c>
      <c r="AV136" s="11" t="s">
        <v>80</v>
      </c>
      <c r="AW136" s="11" t="s">
        <v>33</v>
      </c>
      <c r="AX136" s="11" t="s">
        <v>72</v>
      </c>
      <c r="AY136" s="225" t="s">
        <v>125</v>
      </c>
    </row>
    <row r="137" spans="2:51" s="12" customFormat="1" ht="12">
      <c r="B137" s="226"/>
      <c r="C137" s="227"/>
      <c r="D137" s="217" t="s">
        <v>134</v>
      </c>
      <c r="E137" s="228" t="s">
        <v>19</v>
      </c>
      <c r="F137" s="229" t="s">
        <v>188</v>
      </c>
      <c r="G137" s="227"/>
      <c r="H137" s="230">
        <v>1848</v>
      </c>
      <c r="I137" s="231"/>
      <c r="J137" s="227"/>
      <c r="K137" s="227"/>
      <c r="L137" s="232"/>
      <c r="M137" s="233"/>
      <c r="N137" s="234"/>
      <c r="O137" s="234"/>
      <c r="P137" s="234"/>
      <c r="Q137" s="234"/>
      <c r="R137" s="234"/>
      <c r="S137" s="234"/>
      <c r="T137" s="235"/>
      <c r="AT137" s="236" t="s">
        <v>134</v>
      </c>
      <c r="AU137" s="236" t="s">
        <v>83</v>
      </c>
      <c r="AV137" s="12" t="s">
        <v>83</v>
      </c>
      <c r="AW137" s="12" t="s">
        <v>33</v>
      </c>
      <c r="AX137" s="12" t="s">
        <v>80</v>
      </c>
      <c r="AY137" s="236" t="s">
        <v>125</v>
      </c>
    </row>
    <row r="138" spans="2:51" s="11" customFormat="1" ht="12">
      <c r="B138" s="215"/>
      <c r="C138" s="216"/>
      <c r="D138" s="217" t="s">
        <v>134</v>
      </c>
      <c r="E138" s="218" t="s">
        <v>19</v>
      </c>
      <c r="F138" s="219" t="s">
        <v>189</v>
      </c>
      <c r="G138" s="216"/>
      <c r="H138" s="218" t="s">
        <v>19</v>
      </c>
      <c r="I138" s="220"/>
      <c r="J138" s="216"/>
      <c r="K138" s="216"/>
      <c r="L138" s="221"/>
      <c r="M138" s="222"/>
      <c r="N138" s="223"/>
      <c r="O138" s="223"/>
      <c r="P138" s="223"/>
      <c r="Q138" s="223"/>
      <c r="R138" s="223"/>
      <c r="S138" s="223"/>
      <c r="T138" s="224"/>
      <c r="AT138" s="225" t="s">
        <v>134</v>
      </c>
      <c r="AU138" s="225" t="s">
        <v>83</v>
      </c>
      <c r="AV138" s="11" t="s">
        <v>80</v>
      </c>
      <c r="AW138" s="11" t="s">
        <v>33</v>
      </c>
      <c r="AX138" s="11" t="s">
        <v>72</v>
      </c>
      <c r="AY138" s="225" t="s">
        <v>125</v>
      </c>
    </row>
    <row r="139" spans="2:65" s="1" customFormat="1" ht="22.5" customHeight="1">
      <c r="B139" s="37"/>
      <c r="C139" s="203" t="s">
        <v>190</v>
      </c>
      <c r="D139" s="203" t="s">
        <v>127</v>
      </c>
      <c r="E139" s="204" t="s">
        <v>191</v>
      </c>
      <c r="F139" s="205" t="s">
        <v>192</v>
      </c>
      <c r="G139" s="206" t="s">
        <v>193</v>
      </c>
      <c r="H139" s="207">
        <v>2140</v>
      </c>
      <c r="I139" s="208"/>
      <c r="J139" s="209">
        <f>ROUND(I139*H139,2)</f>
        <v>0</v>
      </c>
      <c r="K139" s="205" t="s">
        <v>131</v>
      </c>
      <c r="L139" s="42"/>
      <c r="M139" s="210" t="s">
        <v>19</v>
      </c>
      <c r="N139" s="211" t="s">
        <v>43</v>
      </c>
      <c r="O139" s="78"/>
      <c r="P139" s="212">
        <f>O139*H139</f>
        <v>0</v>
      </c>
      <c r="Q139" s="212">
        <v>0</v>
      </c>
      <c r="R139" s="212">
        <f>Q139*H139</f>
        <v>0</v>
      </c>
      <c r="S139" s="212">
        <v>0</v>
      </c>
      <c r="T139" s="213">
        <f>S139*H139</f>
        <v>0</v>
      </c>
      <c r="AR139" s="16" t="s">
        <v>132</v>
      </c>
      <c r="AT139" s="16" t="s">
        <v>127</v>
      </c>
      <c r="AU139" s="16" t="s">
        <v>83</v>
      </c>
      <c r="AY139" s="16" t="s">
        <v>125</v>
      </c>
      <c r="BE139" s="214">
        <f>IF(N139="základní",J139,0)</f>
        <v>0</v>
      </c>
      <c r="BF139" s="214">
        <f>IF(N139="snížená",J139,0)</f>
        <v>0</v>
      </c>
      <c r="BG139" s="214">
        <f>IF(N139="zákl. přenesená",J139,0)</f>
        <v>0</v>
      </c>
      <c r="BH139" s="214">
        <f>IF(N139="sníž. přenesená",J139,0)</f>
        <v>0</v>
      </c>
      <c r="BI139" s="214">
        <f>IF(N139="nulová",J139,0)</f>
        <v>0</v>
      </c>
      <c r="BJ139" s="16" t="s">
        <v>80</v>
      </c>
      <c r="BK139" s="214">
        <f>ROUND(I139*H139,2)</f>
        <v>0</v>
      </c>
      <c r="BL139" s="16" t="s">
        <v>132</v>
      </c>
      <c r="BM139" s="16" t="s">
        <v>194</v>
      </c>
    </row>
    <row r="140" spans="2:51" s="11" customFormat="1" ht="12">
      <c r="B140" s="215"/>
      <c r="C140" s="216"/>
      <c r="D140" s="217" t="s">
        <v>134</v>
      </c>
      <c r="E140" s="218" t="s">
        <v>19</v>
      </c>
      <c r="F140" s="219" t="s">
        <v>195</v>
      </c>
      <c r="G140" s="216"/>
      <c r="H140" s="218" t="s">
        <v>19</v>
      </c>
      <c r="I140" s="220"/>
      <c r="J140" s="216"/>
      <c r="K140" s="216"/>
      <c r="L140" s="221"/>
      <c r="M140" s="222"/>
      <c r="N140" s="223"/>
      <c r="O140" s="223"/>
      <c r="P140" s="223"/>
      <c r="Q140" s="223"/>
      <c r="R140" s="223"/>
      <c r="S140" s="223"/>
      <c r="T140" s="224"/>
      <c r="AT140" s="225" t="s">
        <v>134</v>
      </c>
      <c r="AU140" s="225" t="s">
        <v>83</v>
      </c>
      <c r="AV140" s="11" t="s">
        <v>80</v>
      </c>
      <c r="AW140" s="11" t="s">
        <v>33</v>
      </c>
      <c r="AX140" s="11" t="s">
        <v>72</v>
      </c>
      <c r="AY140" s="225" t="s">
        <v>125</v>
      </c>
    </row>
    <row r="141" spans="2:51" s="12" customFormat="1" ht="12">
      <c r="B141" s="226"/>
      <c r="C141" s="227"/>
      <c r="D141" s="217" t="s">
        <v>134</v>
      </c>
      <c r="E141" s="228" t="s">
        <v>19</v>
      </c>
      <c r="F141" s="229" t="s">
        <v>196</v>
      </c>
      <c r="G141" s="227"/>
      <c r="H141" s="230">
        <v>1840</v>
      </c>
      <c r="I141" s="231"/>
      <c r="J141" s="227"/>
      <c r="K141" s="227"/>
      <c r="L141" s="232"/>
      <c r="M141" s="233"/>
      <c r="N141" s="234"/>
      <c r="O141" s="234"/>
      <c r="P141" s="234"/>
      <c r="Q141" s="234"/>
      <c r="R141" s="234"/>
      <c r="S141" s="234"/>
      <c r="T141" s="235"/>
      <c r="AT141" s="236" t="s">
        <v>134</v>
      </c>
      <c r="AU141" s="236" t="s">
        <v>83</v>
      </c>
      <c r="AV141" s="12" t="s">
        <v>83</v>
      </c>
      <c r="AW141" s="12" t="s">
        <v>33</v>
      </c>
      <c r="AX141" s="12" t="s">
        <v>72</v>
      </c>
      <c r="AY141" s="236" t="s">
        <v>125</v>
      </c>
    </row>
    <row r="142" spans="2:51" s="11" customFormat="1" ht="12">
      <c r="B142" s="215"/>
      <c r="C142" s="216"/>
      <c r="D142" s="217" t="s">
        <v>134</v>
      </c>
      <c r="E142" s="218" t="s">
        <v>19</v>
      </c>
      <c r="F142" s="219" t="s">
        <v>197</v>
      </c>
      <c r="G142" s="216"/>
      <c r="H142" s="218" t="s">
        <v>19</v>
      </c>
      <c r="I142" s="220"/>
      <c r="J142" s="216"/>
      <c r="K142" s="216"/>
      <c r="L142" s="221"/>
      <c r="M142" s="222"/>
      <c r="N142" s="223"/>
      <c r="O142" s="223"/>
      <c r="P142" s="223"/>
      <c r="Q142" s="223"/>
      <c r="R142" s="223"/>
      <c r="S142" s="223"/>
      <c r="T142" s="224"/>
      <c r="AT142" s="225" t="s">
        <v>134</v>
      </c>
      <c r="AU142" s="225" t="s">
        <v>83</v>
      </c>
      <c r="AV142" s="11" t="s">
        <v>80</v>
      </c>
      <c r="AW142" s="11" t="s">
        <v>33</v>
      </c>
      <c r="AX142" s="11" t="s">
        <v>72</v>
      </c>
      <c r="AY142" s="225" t="s">
        <v>125</v>
      </c>
    </row>
    <row r="143" spans="2:51" s="12" customFormat="1" ht="12">
      <c r="B143" s="226"/>
      <c r="C143" s="227"/>
      <c r="D143" s="217" t="s">
        <v>134</v>
      </c>
      <c r="E143" s="228" t="s">
        <v>19</v>
      </c>
      <c r="F143" s="229" t="s">
        <v>198</v>
      </c>
      <c r="G143" s="227"/>
      <c r="H143" s="230">
        <v>300</v>
      </c>
      <c r="I143" s="231"/>
      <c r="J143" s="227"/>
      <c r="K143" s="227"/>
      <c r="L143" s="232"/>
      <c r="M143" s="233"/>
      <c r="N143" s="234"/>
      <c r="O143" s="234"/>
      <c r="P143" s="234"/>
      <c r="Q143" s="234"/>
      <c r="R143" s="234"/>
      <c r="S143" s="234"/>
      <c r="T143" s="235"/>
      <c r="AT143" s="236" t="s">
        <v>134</v>
      </c>
      <c r="AU143" s="236" t="s">
        <v>83</v>
      </c>
      <c r="AV143" s="12" t="s">
        <v>83</v>
      </c>
      <c r="AW143" s="12" t="s">
        <v>33</v>
      </c>
      <c r="AX143" s="12" t="s">
        <v>72</v>
      </c>
      <c r="AY143" s="236" t="s">
        <v>125</v>
      </c>
    </row>
    <row r="144" spans="2:51" s="13" customFormat="1" ht="12">
      <c r="B144" s="237"/>
      <c r="C144" s="238"/>
      <c r="D144" s="217" t="s">
        <v>134</v>
      </c>
      <c r="E144" s="239" t="s">
        <v>19</v>
      </c>
      <c r="F144" s="240" t="s">
        <v>147</v>
      </c>
      <c r="G144" s="238"/>
      <c r="H144" s="241">
        <v>2140</v>
      </c>
      <c r="I144" s="242"/>
      <c r="J144" s="238"/>
      <c r="K144" s="238"/>
      <c r="L144" s="243"/>
      <c r="M144" s="244"/>
      <c r="N144" s="245"/>
      <c r="O144" s="245"/>
      <c r="P144" s="245"/>
      <c r="Q144" s="245"/>
      <c r="R144" s="245"/>
      <c r="S144" s="245"/>
      <c r="T144" s="246"/>
      <c r="AT144" s="247" t="s">
        <v>134</v>
      </c>
      <c r="AU144" s="247" t="s">
        <v>83</v>
      </c>
      <c r="AV144" s="13" t="s">
        <v>132</v>
      </c>
      <c r="AW144" s="13" t="s">
        <v>33</v>
      </c>
      <c r="AX144" s="13" t="s">
        <v>80</v>
      </c>
      <c r="AY144" s="247" t="s">
        <v>125</v>
      </c>
    </row>
    <row r="145" spans="2:65" s="1" customFormat="1" ht="16.5" customHeight="1">
      <c r="B145" s="37"/>
      <c r="C145" s="248" t="s">
        <v>199</v>
      </c>
      <c r="D145" s="248" t="s">
        <v>148</v>
      </c>
      <c r="E145" s="249" t="s">
        <v>200</v>
      </c>
      <c r="F145" s="250" t="s">
        <v>201</v>
      </c>
      <c r="G145" s="251" t="s">
        <v>151</v>
      </c>
      <c r="H145" s="252">
        <v>546</v>
      </c>
      <c r="I145" s="253"/>
      <c r="J145" s="254">
        <f>ROUND(I145*H145,2)</f>
        <v>0</v>
      </c>
      <c r="K145" s="250" t="s">
        <v>131</v>
      </c>
      <c r="L145" s="255"/>
      <c r="M145" s="256" t="s">
        <v>19</v>
      </c>
      <c r="N145" s="257" t="s">
        <v>43</v>
      </c>
      <c r="O145" s="78"/>
      <c r="P145" s="212">
        <f>O145*H145</f>
        <v>0</v>
      </c>
      <c r="Q145" s="212">
        <v>0</v>
      </c>
      <c r="R145" s="212">
        <f>Q145*H145</f>
        <v>0</v>
      </c>
      <c r="S145" s="212">
        <v>0</v>
      </c>
      <c r="T145" s="213">
        <f>S145*H145</f>
        <v>0</v>
      </c>
      <c r="AR145" s="16" t="s">
        <v>152</v>
      </c>
      <c r="AT145" s="16" t="s">
        <v>148</v>
      </c>
      <c r="AU145" s="16" t="s">
        <v>83</v>
      </c>
      <c r="AY145" s="16" t="s">
        <v>125</v>
      </c>
      <c r="BE145" s="214">
        <f>IF(N145="základní",J145,0)</f>
        <v>0</v>
      </c>
      <c r="BF145" s="214">
        <f>IF(N145="snížená",J145,0)</f>
        <v>0</v>
      </c>
      <c r="BG145" s="214">
        <f>IF(N145="zákl. přenesená",J145,0)</f>
        <v>0</v>
      </c>
      <c r="BH145" s="214">
        <f>IF(N145="sníž. přenesená",J145,0)</f>
        <v>0</v>
      </c>
      <c r="BI145" s="214">
        <f>IF(N145="nulová",J145,0)</f>
        <v>0</v>
      </c>
      <c r="BJ145" s="16" t="s">
        <v>80</v>
      </c>
      <c r="BK145" s="214">
        <f>ROUND(I145*H145,2)</f>
        <v>0</v>
      </c>
      <c r="BL145" s="16" t="s">
        <v>132</v>
      </c>
      <c r="BM145" s="16" t="s">
        <v>202</v>
      </c>
    </row>
    <row r="146" spans="2:51" s="11" customFormat="1" ht="12">
      <c r="B146" s="215"/>
      <c r="C146" s="216"/>
      <c r="D146" s="217" t="s">
        <v>134</v>
      </c>
      <c r="E146" s="218" t="s">
        <v>19</v>
      </c>
      <c r="F146" s="219" t="s">
        <v>203</v>
      </c>
      <c r="G146" s="216"/>
      <c r="H146" s="218" t="s">
        <v>19</v>
      </c>
      <c r="I146" s="220"/>
      <c r="J146" s="216"/>
      <c r="K146" s="216"/>
      <c r="L146" s="221"/>
      <c r="M146" s="222"/>
      <c r="N146" s="223"/>
      <c r="O146" s="223"/>
      <c r="P146" s="223"/>
      <c r="Q146" s="223"/>
      <c r="R146" s="223"/>
      <c r="S146" s="223"/>
      <c r="T146" s="224"/>
      <c r="AT146" s="225" t="s">
        <v>134</v>
      </c>
      <c r="AU146" s="225" t="s">
        <v>83</v>
      </c>
      <c r="AV146" s="11" t="s">
        <v>80</v>
      </c>
      <c r="AW146" s="11" t="s">
        <v>33</v>
      </c>
      <c r="AX146" s="11" t="s">
        <v>72</v>
      </c>
      <c r="AY146" s="225" t="s">
        <v>125</v>
      </c>
    </row>
    <row r="147" spans="2:51" s="12" customFormat="1" ht="12">
      <c r="B147" s="226"/>
      <c r="C147" s="227"/>
      <c r="D147" s="217" t="s">
        <v>134</v>
      </c>
      <c r="E147" s="228" t="s">
        <v>19</v>
      </c>
      <c r="F147" s="229" t="s">
        <v>204</v>
      </c>
      <c r="G147" s="227"/>
      <c r="H147" s="230">
        <v>546</v>
      </c>
      <c r="I147" s="231"/>
      <c r="J147" s="227"/>
      <c r="K147" s="227"/>
      <c r="L147" s="232"/>
      <c r="M147" s="233"/>
      <c r="N147" s="234"/>
      <c r="O147" s="234"/>
      <c r="P147" s="234"/>
      <c r="Q147" s="234"/>
      <c r="R147" s="234"/>
      <c r="S147" s="234"/>
      <c r="T147" s="235"/>
      <c r="AT147" s="236" t="s">
        <v>134</v>
      </c>
      <c r="AU147" s="236" t="s">
        <v>83</v>
      </c>
      <c r="AV147" s="12" t="s">
        <v>83</v>
      </c>
      <c r="AW147" s="12" t="s">
        <v>33</v>
      </c>
      <c r="AX147" s="12" t="s">
        <v>80</v>
      </c>
      <c r="AY147" s="236" t="s">
        <v>125</v>
      </c>
    </row>
    <row r="148" spans="2:65" s="1" customFormat="1" ht="22.5" customHeight="1">
      <c r="B148" s="37"/>
      <c r="C148" s="203" t="s">
        <v>205</v>
      </c>
      <c r="D148" s="203" t="s">
        <v>127</v>
      </c>
      <c r="E148" s="204" t="s">
        <v>206</v>
      </c>
      <c r="F148" s="205" t="s">
        <v>207</v>
      </c>
      <c r="G148" s="206" t="s">
        <v>193</v>
      </c>
      <c r="H148" s="207">
        <v>2140</v>
      </c>
      <c r="I148" s="208"/>
      <c r="J148" s="209">
        <f>ROUND(I148*H148,2)</f>
        <v>0</v>
      </c>
      <c r="K148" s="205" t="s">
        <v>131</v>
      </c>
      <c r="L148" s="42"/>
      <c r="M148" s="210" t="s">
        <v>19</v>
      </c>
      <c r="N148" s="211" t="s">
        <v>43</v>
      </c>
      <c r="O148" s="78"/>
      <c r="P148" s="212">
        <f>O148*H148</f>
        <v>0</v>
      </c>
      <c r="Q148" s="212">
        <v>0</v>
      </c>
      <c r="R148" s="212">
        <f>Q148*H148</f>
        <v>0</v>
      </c>
      <c r="S148" s="212">
        <v>0</v>
      </c>
      <c r="T148" s="213">
        <f>S148*H148</f>
        <v>0</v>
      </c>
      <c r="AR148" s="16" t="s">
        <v>132</v>
      </c>
      <c r="AT148" s="16" t="s">
        <v>127</v>
      </c>
      <c r="AU148" s="16" t="s">
        <v>83</v>
      </c>
      <c r="AY148" s="16" t="s">
        <v>125</v>
      </c>
      <c r="BE148" s="214">
        <f>IF(N148="základní",J148,0)</f>
        <v>0</v>
      </c>
      <c r="BF148" s="214">
        <f>IF(N148="snížená",J148,0)</f>
        <v>0</v>
      </c>
      <c r="BG148" s="214">
        <f>IF(N148="zákl. přenesená",J148,0)</f>
        <v>0</v>
      </c>
      <c r="BH148" s="214">
        <f>IF(N148="sníž. přenesená",J148,0)</f>
        <v>0</v>
      </c>
      <c r="BI148" s="214">
        <f>IF(N148="nulová",J148,0)</f>
        <v>0</v>
      </c>
      <c r="BJ148" s="16" t="s">
        <v>80</v>
      </c>
      <c r="BK148" s="214">
        <f>ROUND(I148*H148,2)</f>
        <v>0</v>
      </c>
      <c r="BL148" s="16" t="s">
        <v>132</v>
      </c>
      <c r="BM148" s="16" t="s">
        <v>208</v>
      </c>
    </row>
    <row r="149" spans="2:51" s="11" customFormat="1" ht="12">
      <c r="B149" s="215"/>
      <c r="C149" s="216"/>
      <c r="D149" s="217" t="s">
        <v>134</v>
      </c>
      <c r="E149" s="218" t="s">
        <v>19</v>
      </c>
      <c r="F149" s="219" t="s">
        <v>209</v>
      </c>
      <c r="G149" s="216"/>
      <c r="H149" s="218" t="s">
        <v>19</v>
      </c>
      <c r="I149" s="220"/>
      <c r="J149" s="216"/>
      <c r="K149" s="216"/>
      <c r="L149" s="221"/>
      <c r="M149" s="222"/>
      <c r="N149" s="223"/>
      <c r="O149" s="223"/>
      <c r="P149" s="223"/>
      <c r="Q149" s="223"/>
      <c r="R149" s="223"/>
      <c r="S149" s="223"/>
      <c r="T149" s="224"/>
      <c r="AT149" s="225" t="s">
        <v>134</v>
      </c>
      <c r="AU149" s="225" t="s">
        <v>83</v>
      </c>
      <c r="AV149" s="11" t="s">
        <v>80</v>
      </c>
      <c r="AW149" s="11" t="s">
        <v>33</v>
      </c>
      <c r="AX149" s="11" t="s">
        <v>72</v>
      </c>
      <c r="AY149" s="225" t="s">
        <v>125</v>
      </c>
    </row>
    <row r="150" spans="2:51" s="12" customFormat="1" ht="12">
      <c r="B150" s="226"/>
      <c r="C150" s="227"/>
      <c r="D150" s="217" t="s">
        <v>134</v>
      </c>
      <c r="E150" s="228" t="s">
        <v>19</v>
      </c>
      <c r="F150" s="229" t="s">
        <v>210</v>
      </c>
      <c r="G150" s="227"/>
      <c r="H150" s="230">
        <v>2140</v>
      </c>
      <c r="I150" s="231"/>
      <c r="J150" s="227"/>
      <c r="K150" s="227"/>
      <c r="L150" s="232"/>
      <c r="M150" s="233"/>
      <c r="N150" s="234"/>
      <c r="O150" s="234"/>
      <c r="P150" s="234"/>
      <c r="Q150" s="234"/>
      <c r="R150" s="234"/>
      <c r="S150" s="234"/>
      <c r="T150" s="235"/>
      <c r="AT150" s="236" t="s">
        <v>134</v>
      </c>
      <c r="AU150" s="236" t="s">
        <v>83</v>
      </c>
      <c r="AV150" s="12" t="s">
        <v>83</v>
      </c>
      <c r="AW150" s="12" t="s">
        <v>33</v>
      </c>
      <c r="AX150" s="12" t="s">
        <v>80</v>
      </c>
      <c r="AY150" s="236" t="s">
        <v>125</v>
      </c>
    </row>
    <row r="151" spans="2:65" s="1" customFormat="1" ht="16.5" customHeight="1">
      <c r="B151" s="37"/>
      <c r="C151" s="248" t="s">
        <v>211</v>
      </c>
      <c r="D151" s="248" t="s">
        <v>148</v>
      </c>
      <c r="E151" s="249" t="s">
        <v>212</v>
      </c>
      <c r="F151" s="250" t="s">
        <v>213</v>
      </c>
      <c r="G151" s="251" t="s">
        <v>214</v>
      </c>
      <c r="H151" s="252">
        <v>33.91</v>
      </c>
      <c r="I151" s="253"/>
      <c r="J151" s="254">
        <f>ROUND(I151*H151,2)</f>
        <v>0</v>
      </c>
      <c r="K151" s="250" t="s">
        <v>131</v>
      </c>
      <c r="L151" s="255"/>
      <c r="M151" s="256" t="s">
        <v>19</v>
      </c>
      <c r="N151" s="257" t="s">
        <v>43</v>
      </c>
      <c r="O151" s="78"/>
      <c r="P151" s="212">
        <f>O151*H151</f>
        <v>0</v>
      </c>
      <c r="Q151" s="212">
        <v>0.001</v>
      </c>
      <c r="R151" s="212">
        <f>Q151*H151</f>
        <v>0.033909999999999996</v>
      </c>
      <c r="S151" s="212">
        <v>0</v>
      </c>
      <c r="T151" s="213">
        <f>S151*H151</f>
        <v>0</v>
      </c>
      <c r="AR151" s="16" t="s">
        <v>152</v>
      </c>
      <c r="AT151" s="16" t="s">
        <v>148</v>
      </c>
      <c r="AU151" s="16" t="s">
        <v>83</v>
      </c>
      <c r="AY151" s="16" t="s">
        <v>125</v>
      </c>
      <c r="BE151" s="214">
        <f>IF(N151="základní",J151,0)</f>
        <v>0</v>
      </c>
      <c r="BF151" s="214">
        <f>IF(N151="snížená",J151,0)</f>
        <v>0</v>
      </c>
      <c r="BG151" s="214">
        <f>IF(N151="zákl. přenesená",J151,0)</f>
        <v>0</v>
      </c>
      <c r="BH151" s="214">
        <f>IF(N151="sníž. přenesená",J151,0)</f>
        <v>0</v>
      </c>
      <c r="BI151" s="214">
        <f>IF(N151="nulová",J151,0)</f>
        <v>0</v>
      </c>
      <c r="BJ151" s="16" t="s">
        <v>80</v>
      </c>
      <c r="BK151" s="214">
        <f>ROUND(I151*H151,2)</f>
        <v>0</v>
      </c>
      <c r="BL151" s="16" t="s">
        <v>132</v>
      </c>
      <c r="BM151" s="16" t="s">
        <v>215</v>
      </c>
    </row>
    <row r="152" spans="2:51" s="11" customFormat="1" ht="12">
      <c r="B152" s="215"/>
      <c r="C152" s="216"/>
      <c r="D152" s="217" t="s">
        <v>134</v>
      </c>
      <c r="E152" s="218" t="s">
        <v>19</v>
      </c>
      <c r="F152" s="219" t="s">
        <v>216</v>
      </c>
      <c r="G152" s="216"/>
      <c r="H152" s="218" t="s">
        <v>19</v>
      </c>
      <c r="I152" s="220"/>
      <c r="J152" s="216"/>
      <c r="K152" s="216"/>
      <c r="L152" s="221"/>
      <c r="M152" s="222"/>
      <c r="N152" s="223"/>
      <c r="O152" s="223"/>
      <c r="P152" s="223"/>
      <c r="Q152" s="223"/>
      <c r="R152" s="223"/>
      <c r="S152" s="223"/>
      <c r="T152" s="224"/>
      <c r="AT152" s="225" t="s">
        <v>134</v>
      </c>
      <c r="AU152" s="225" t="s">
        <v>83</v>
      </c>
      <c r="AV152" s="11" t="s">
        <v>80</v>
      </c>
      <c r="AW152" s="11" t="s">
        <v>33</v>
      </c>
      <c r="AX152" s="11" t="s">
        <v>72</v>
      </c>
      <c r="AY152" s="225" t="s">
        <v>125</v>
      </c>
    </row>
    <row r="153" spans="2:51" s="11" customFormat="1" ht="12">
      <c r="B153" s="215"/>
      <c r="C153" s="216"/>
      <c r="D153" s="217" t="s">
        <v>134</v>
      </c>
      <c r="E153" s="218" t="s">
        <v>19</v>
      </c>
      <c r="F153" s="219" t="s">
        <v>217</v>
      </c>
      <c r="G153" s="216"/>
      <c r="H153" s="218" t="s">
        <v>19</v>
      </c>
      <c r="I153" s="220"/>
      <c r="J153" s="216"/>
      <c r="K153" s="216"/>
      <c r="L153" s="221"/>
      <c r="M153" s="222"/>
      <c r="N153" s="223"/>
      <c r="O153" s="223"/>
      <c r="P153" s="223"/>
      <c r="Q153" s="223"/>
      <c r="R153" s="223"/>
      <c r="S153" s="223"/>
      <c r="T153" s="224"/>
      <c r="AT153" s="225" t="s">
        <v>134</v>
      </c>
      <c r="AU153" s="225" t="s">
        <v>83</v>
      </c>
      <c r="AV153" s="11" t="s">
        <v>80</v>
      </c>
      <c r="AW153" s="11" t="s">
        <v>33</v>
      </c>
      <c r="AX153" s="11" t="s">
        <v>72</v>
      </c>
      <c r="AY153" s="225" t="s">
        <v>125</v>
      </c>
    </row>
    <row r="154" spans="2:51" s="12" customFormat="1" ht="12">
      <c r="B154" s="226"/>
      <c r="C154" s="227"/>
      <c r="D154" s="217" t="s">
        <v>134</v>
      </c>
      <c r="E154" s="228" t="s">
        <v>19</v>
      </c>
      <c r="F154" s="229" t="s">
        <v>218</v>
      </c>
      <c r="G154" s="227"/>
      <c r="H154" s="230">
        <v>33.91</v>
      </c>
      <c r="I154" s="231"/>
      <c r="J154" s="227"/>
      <c r="K154" s="227"/>
      <c r="L154" s="232"/>
      <c r="M154" s="233"/>
      <c r="N154" s="234"/>
      <c r="O154" s="234"/>
      <c r="P154" s="234"/>
      <c r="Q154" s="234"/>
      <c r="R154" s="234"/>
      <c r="S154" s="234"/>
      <c r="T154" s="235"/>
      <c r="AT154" s="236" t="s">
        <v>134</v>
      </c>
      <c r="AU154" s="236" t="s">
        <v>83</v>
      </c>
      <c r="AV154" s="12" t="s">
        <v>83</v>
      </c>
      <c r="AW154" s="12" t="s">
        <v>33</v>
      </c>
      <c r="AX154" s="12" t="s">
        <v>80</v>
      </c>
      <c r="AY154" s="236" t="s">
        <v>125</v>
      </c>
    </row>
    <row r="155" spans="2:65" s="1" customFormat="1" ht="16.5" customHeight="1">
      <c r="B155" s="37"/>
      <c r="C155" s="203" t="s">
        <v>219</v>
      </c>
      <c r="D155" s="203" t="s">
        <v>127</v>
      </c>
      <c r="E155" s="204" t="s">
        <v>220</v>
      </c>
      <c r="F155" s="205" t="s">
        <v>221</v>
      </c>
      <c r="G155" s="206" t="s">
        <v>193</v>
      </c>
      <c r="H155" s="207">
        <v>2140</v>
      </c>
      <c r="I155" s="208"/>
      <c r="J155" s="209">
        <f>ROUND(I155*H155,2)</f>
        <v>0</v>
      </c>
      <c r="K155" s="205" t="s">
        <v>131</v>
      </c>
      <c r="L155" s="42"/>
      <c r="M155" s="210" t="s">
        <v>19</v>
      </c>
      <c r="N155" s="211" t="s">
        <v>43</v>
      </c>
      <c r="O155" s="78"/>
      <c r="P155" s="212">
        <f>O155*H155</f>
        <v>0</v>
      </c>
      <c r="Q155" s="212">
        <v>0</v>
      </c>
      <c r="R155" s="212">
        <f>Q155*H155</f>
        <v>0</v>
      </c>
      <c r="S155" s="212">
        <v>0</v>
      </c>
      <c r="T155" s="213">
        <f>S155*H155</f>
        <v>0</v>
      </c>
      <c r="AR155" s="16" t="s">
        <v>132</v>
      </c>
      <c r="AT155" s="16" t="s">
        <v>127</v>
      </c>
      <c r="AU155" s="16" t="s">
        <v>83</v>
      </c>
      <c r="AY155" s="16" t="s">
        <v>125</v>
      </c>
      <c r="BE155" s="214">
        <f>IF(N155="základní",J155,0)</f>
        <v>0</v>
      </c>
      <c r="BF155" s="214">
        <f>IF(N155="snížená",J155,0)</f>
        <v>0</v>
      </c>
      <c r="BG155" s="214">
        <f>IF(N155="zákl. přenesená",J155,0)</f>
        <v>0</v>
      </c>
      <c r="BH155" s="214">
        <f>IF(N155="sníž. přenesená",J155,0)</f>
        <v>0</v>
      </c>
      <c r="BI155" s="214">
        <f>IF(N155="nulová",J155,0)</f>
        <v>0</v>
      </c>
      <c r="BJ155" s="16" t="s">
        <v>80</v>
      </c>
      <c r="BK155" s="214">
        <f>ROUND(I155*H155,2)</f>
        <v>0</v>
      </c>
      <c r="BL155" s="16" t="s">
        <v>132</v>
      </c>
      <c r="BM155" s="16" t="s">
        <v>222</v>
      </c>
    </row>
    <row r="156" spans="2:65" s="1" customFormat="1" ht="16.5" customHeight="1">
      <c r="B156" s="37"/>
      <c r="C156" s="203" t="s">
        <v>223</v>
      </c>
      <c r="D156" s="203" t="s">
        <v>127</v>
      </c>
      <c r="E156" s="204" t="s">
        <v>224</v>
      </c>
      <c r="F156" s="205" t="s">
        <v>225</v>
      </c>
      <c r="G156" s="206" t="s">
        <v>130</v>
      </c>
      <c r="H156" s="207">
        <v>21.4</v>
      </c>
      <c r="I156" s="208"/>
      <c r="J156" s="209">
        <f>ROUND(I156*H156,2)</f>
        <v>0</v>
      </c>
      <c r="K156" s="205" t="s">
        <v>131</v>
      </c>
      <c r="L156" s="42"/>
      <c r="M156" s="210" t="s">
        <v>19</v>
      </c>
      <c r="N156" s="211" t="s">
        <v>43</v>
      </c>
      <c r="O156" s="78"/>
      <c r="P156" s="212">
        <f>O156*H156</f>
        <v>0</v>
      </c>
      <c r="Q156" s="212">
        <v>0</v>
      </c>
      <c r="R156" s="212">
        <f>Q156*H156</f>
        <v>0</v>
      </c>
      <c r="S156" s="212">
        <v>0</v>
      </c>
      <c r="T156" s="213">
        <f>S156*H156</f>
        <v>0</v>
      </c>
      <c r="AR156" s="16" t="s">
        <v>132</v>
      </c>
      <c r="AT156" s="16" t="s">
        <v>127</v>
      </c>
      <c r="AU156" s="16" t="s">
        <v>83</v>
      </c>
      <c r="AY156" s="16" t="s">
        <v>125</v>
      </c>
      <c r="BE156" s="214">
        <f>IF(N156="základní",J156,0)</f>
        <v>0</v>
      </c>
      <c r="BF156" s="214">
        <f>IF(N156="snížená",J156,0)</f>
        <v>0</v>
      </c>
      <c r="BG156" s="214">
        <f>IF(N156="zákl. přenesená",J156,0)</f>
        <v>0</v>
      </c>
      <c r="BH156" s="214">
        <f>IF(N156="sníž. přenesená",J156,0)</f>
        <v>0</v>
      </c>
      <c r="BI156" s="214">
        <f>IF(N156="nulová",J156,0)</f>
        <v>0</v>
      </c>
      <c r="BJ156" s="16" t="s">
        <v>80</v>
      </c>
      <c r="BK156" s="214">
        <f>ROUND(I156*H156,2)</f>
        <v>0</v>
      </c>
      <c r="BL156" s="16" t="s">
        <v>132</v>
      </c>
      <c r="BM156" s="16" t="s">
        <v>226</v>
      </c>
    </row>
    <row r="157" spans="2:51" s="11" customFormat="1" ht="12">
      <c r="B157" s="215"/>
      <c r="C157" s="216"/>
      <c r="D157" s="217" t="s">
        <v>134</v>
      </c>
      <c r="E157" s="218" t="s">
        <v>19</v>
      </c>
      <c r="F157" s="219" t="s">
        <v>227</v>
      </c>
      <c r="G157" s="216"/>
      <c r="H157" s="218" t="s">
        <v>19</v>
      </c>
      <c r="I157" s="220"/>
      <c r="J157" s="216"/>
      <c r="K157" s="216"/>
      <c r="L157" s="221"/>
      <c r="M157" s="222"/>
      <c r="N157" s="223"/>
      <c r="O157" s="223"/>
      <c r="P157" s="223"/>
      <c r="Q157" s="223"/>
      <c r="R157" s="223"/>
      <c r="S157" s="223"/>
      <c r="T157" s="224"/>
      <c r="AT157" s="225" t="s">
        <v>134</v>
      </c>
      <c r="AU157" s="225" t="s">
        <v>83</v>
      </c>
      <c r="AV157" s="11" t="s">
        <v>80</v>
      </c>
      <c r="AW157" s="11" t="s">
        <v>33</v>
      </c>
      <c r="AX157" s="11" t="s">
        <v>72</v>
      </c>
      <c r="AY157" s="225" t="s">
        <v>125</v>
      </c>
    </row>
    <row r="158" spans="2:51" s="12" customFormat="1" ht="12">
      <c r="B158" s="226"/>
      <c r="C158" s="227"/>
      <c r="D158" s="217" t="s">
        <v>134</v>
      </c>
      <c r="E158" s="228" t="s">
        <v>19</v>
      </c>
      <c r="F158" s="229" t="s">
        <v>228</v>
      </c>
      <c r="G158" s="227"/>
      <c r="H158" s="230">
        <v>21.4</v>
      </c>
      <c r="I158" s="231"/>
      <c r="J158" s="227"/>
      <c r="K158" s="227"/>
      <c r="L158" s="232"/>
      <c r="M158" s="233"/>
      <c r="N158" s="234"/>
      <c r="O158" s="234"/>
      <c r="P158" s="234"/>
      <c r="Q158" s="234"/>
      <c r="R158" s="234"/>
      <c r="S158" s="234"/>
      <c r="T158" s="235"/>
      <c r="AT158" s="236" t="s">
        <v>134</v>
      </c>
      <c r="AU158" s="236" t="s">
        <v>83</v>
      </c>
      <c r="AV158" s="12" t="s">
        <v>83</v>
      </c>
      <c r="AW158" s="12" t="s">
        <v>33</v>
      </c>
      <c r="AX158" s="12" t="s">
        <v>80</v>
      </c>
      <c r="AY158" s="236" t="s">
        <v>125</v>
      </c>
    </row>
    <row r="159" spans="2:51" s="11" customFormat="1" ht="12">
      <c r="B159" s="215"/>
      <c r="C159" s="216"/>
      <c r="D159" s="217" t="s">
        <v>134</v>
      </c>
      <c r="E159" s="218" t="s">
        <v>19</v>
      </c>
      <c r="F159" s="219" t="s">
        <v>229</v>
      </c>
      <c r="G159" s="216"/>
      <c r="H159" s="218" t="s">
        <v>19</v>
      </c>
      <c r="I159" s="220"/>
      <c r="J159" s="216"/>
      <c r="K159" s="216"/>
      <c r="L159" s="221"/>
      <c r="M159" s="222"/>
      <c r="N159" s="223"/>
      <c r="O159" s="223"/>
      <c r="P159" s="223"/>
      <c r="Q159" s="223"/>
      <c r="R159" s="223"/>
      <c r="S159" s="223"/>
      <c r="T159" s="224"/>
      <c r="AT159" s="225" t="s">
        <v>134</v>
      </c>
      <c r="AU159" s="225" t="s">
        <v>83</v>
      </c>
      <c r="AV159" s="11" t="s">
        <v>80</v>
      </c>
      <c r="AW159" s="11" t="s">
        <v>33</v>
      </c>
      <c r="AX159" s="11" t="s">
        <v>72</v>
      </c>
      <c r="AY159" s="225" t="s">
        <v>125</v>
      </c>
    </row>
    <row r="160" spans="2:51" s="11" customFormat="1" ht="12">
      <c r="B160" s="215"/>
      <c r="C160" s="216"/>
      <c r="D160" s="217" t="s">
        <v>134</v>
      </c>
      <c r="E160" s="218" t="s">
        <v>19</v>
      </c>
      <c r="F160" s="219" t="s">
        <v>230</v>
      </c>
      <c r="G160" s="216"/>
      <c r="H160" s="218" t="s">
        <v>19</v>
      </c>
      <c r="I160" s="220"/>
      <c r="J160" s="216"/>
      <c r="K160" s="216"/>
      <c r="L160" s="221"/>
      <c r="M160" s="222"/>
      <c r="N160" s="223"/>
      <c r="O160" s="223"/>
      <c r="P160" s="223"/>
      <c r="Q160" s="223"/>
      <c r="R160" s="223"/>
      <c r="S160" s="223"/>
      <c r="T160" s="224"/>
      <c r="AT160" s="225" t="s">
        <v>134</v>
      </c>
      <c r="AU160" s="225" t="s">
        <v>83</v>
      </c>
      <c r="AV160" s="11" t="s">
        <v>80</v>
      </c>
      <c r="AW160" s="11" t="s">
        <v>33</v>
      </c>
      <c r="AX160" s="11" t="s">
        <v>72</v>
      </c>
      <c r="AY160" s="225" t="s">
        <v>125</v>
      </c>
    </row>
    <row r="161" spans="2:65" s="1" customFormat="1" ht="16.5" customHeight="1">
      <c r="B161" s="37"/>
      <c r="C161" s="203" t="s">
        <v>8</v>
      </c>
      <c r="D161" s="203" t="s">
        <v>127</v>
      </c>
      <c r="E161" s="204" t="s">
        <v>231</v>
      </c>
      <c r="F161" s="205" t="s">
        <v>232</v>
      </c>
      <c r="G161" s="206" t="s">
        <v>130</v>
      </c>
      <c r="H161" s="207">
        <v>21.4</v>
      </c>
      <c r="I161" s="208"/>
      <c r="J161" s="209">
        <f>ROUND(I161*H161,2)</f>
        <v>0</v>
      </c>
      <c r="K161" s="205" t="s">
        <v>131</v>
      </c>
      <c r="L161" s="42"/>
      <c r="M161" s="210" t="s">
        <v>19</v>
      </c>
      <c r="N161" s="211" t="s">
        <v>43</v>
      </c>
      <c r="O161" s="78"/>
      <c r="P161" s="212">
        <f>O161*H161</f>
        <v>0</v>
      </c>
      <c r="Q161" s="212">
        <v>0</v>
      </c>
      <c r="R161" s="212">
        <f>Q161*H161</f>
        <v>0</v>
      </c>
      <c r="S161" s="212">
        <v>0</v>
      </c>
      <c r="T161" s="213">
        <f>S161*H161</f>
        <v>0</v>
      </c>
      <c r="AR161" s="16" t="s">
        <v>132</v>
      </c>
      <c r="AT161" s="16" t="s">
        <v>127</v>
      </c>
      <c r="AU161" s="16" t="s">
        <v>83</v>
      </c>
      <c r="AY161" s="16" t="s">
        <v>125</v>
      </c>
      <c r="BE161" s="214">
        <f>IF(N161="základní",J161,0)</f>
        <v>0</v>
      </c>
      <c r="BF161" s="214">
        <f>IF(N161="snížená",J161,0)</f>
        <v>0</v>
      </c>
      <c r="BG161" s="214">
        <f>IF(N161="zákl. přenesená",J161,0)</f>
        <v>0</v>
      </c>
      <c r="BH161" s="214">
        <f>IF(N161="sníž. přenesená",J161,0)</f>
        <v>0</v>
      </c>
      <c r="BI161" s="214">
        <f>IF(N161="nulová",J161,0)</f>
        <v>0</v>
      </c>
      <c r="BJ161" s="16" t="s">
        <v>80</v>
      </c>
      <c r="BK161" s="214">
        <f>ROUND(I161*H161,2)</f>
        <v>0</v>
      </c>
      <c r="BL161" s="16" t="s">
        <v>132</v>
      </c>
      <c r="BM161" s="16" t="s">
        <v>233</v>
      </c>
    </row>
    <row r="162" spans="2:65" s="1" customFormat="1" ht="16.5" customHeight="1">
      <c r="B162" s="37"/>
      <c r="C162" s="203" t="s">
        <v>234</v>
      </c>
      <c r="D162" s="203" t="s">
        <v>127</v>
      </c>
      <c r="E162" s="204" t="s">
        <v>235</v>
      </c>
      <c r="F162" s="205" t="s">
        <v>236</v>
      </c>
      <c r="G162" s="206" t="s">
        <v>193</v>
      </c>
      <c r="H162" s="207">
        <v>2140</v>
      </c>
      <c r="I162" s="208"/>
      <c r="J162" s="209">
        <f>ROUND(I162*H162,2)</f>
        <v>0</v>
      </c>
      <c r="K162" s="205" t="s">
        <v>131</v>
      </c>
      <c r="L162" s="42"/>
      <c r="M162" s="210" t="s">
        <v>19</v>
      </c>
      <c r="N162" s="211" t="s">
        <v>43</v>
      </c>
      <c r="O162" s="78"/>
      <c r="P162" s="212">
        <f>O162*H162</f>
        <v>0</v>
      </c>
      <c r="Q162" s="212">
        <v>0</v>
      </c>
      <c r="R162" s="212">
        <f>Q162*H162</f>
        <v>0</v>
      </c>
      <c r="S162" s="212">
        <v>0</v>
      </c>
      <c r="T162" s="213">
        <f>S162*H162</f>
        <v>0</v>
      </c>
      <c r="AR162" s="16" t="s">
        <v>132</v>
      </c>
      <c r="AT162" s="16" t="s">
        <v>127</v>
      </c>
      <c r="AU162" s="16" t="s">
        <v>83</v>
      </c>
      <c r="AY162" s="16" t="s">
        <v>125</v>
      </c>
      <c r="BE162" s="214">
        <f>IF(N162="základní",J162,0)</f>
        <v>0</v>
      </c>
      <c r="BF162" s="214">
        <f>IF(N162="snížená",J162,0)</f>
        <v>0</v>
      </c>
      <c r="BG162" s="214">
        <f>IF(N162="zákl. přenesená",J162,0)</f>
        <v>0</v>
      </c>
      <c r="BH162" s="214">
        <f>IF(N162="sníž. přenesená",J162,0)</f>
        <v>0</v>
      </c>
      <c r="BI162" s="214">
        <f>IF(N162="nulová",J162,0)</f>
        <v>0</v>
      </c>
      <c r="BJ162" s="16" t="s">
        <v>80</v>
      </c>
      <c r="BK162" s="214">
        <f>ROUND(I162*H162,2)</f>
        <v>0</v>
      </c>
      <c r="BL162" s="16" t="s">
        <v>132</v>
      </c>
      <c r="BM162" s="16" t="s">
        <v>237</v>
      </c>
    </row>
    <row r="163" spans="2:51" s="11" customFormat="1" ht="12">
      <c r="B163" s="215"/>
      <c r="C163" s="216"/>
      <c r="D163" s="217" t="s">
        <v>134</v>
      </c>
      <c r="E163" s="218" t="s">
        <v>19</v>
      </c>
      <c r="F163" s="219" t="s">
        <v>238</v>
      </c>
      <c r="G163" s="216"/>
      <c r="H163" s="218" t="s">
        <v>19</v>
      </c>
      <c r="I163" s="220"/>
      <c r="J163" s="216"/>
      <c r="K163" s="216"/>
      <c r="L163" s="221"/>
      <c r="M163" s="222"/>
      <c r="N163" s="223"/>
      <c r="O163" s="223"/>
      <c r="P163" s="223"/>
      <c r="Q163" s="223"/>
      <c r="R163" s="223"/>
      <c r="S163" s="223"/>
      <c r="T163" s="224"/>
      <c r="AT163" s="225" t="s">
        <v>134</v>
      </c>
      <c r="AU163" s="225" t="s">
        <v>83</v>
      </c>
      <c r="AV163" s="11" t="s">
        <v>80</v>
      </c>
      <c r="AW163" s="11" t="s">
        <v>33</v>
      </c>
      <c r="AX163" s="11" t="s">
        <v>72</v>
      </c>
      <c r="AY163" s="225" t="s">
        <v>125</v>
      </c>
    </row>
    <row r="164" spans="2:51" s="11" customFormat="1" ht="12">
      <c r="B164" s="215"/>
      <c r="C164" s="216"/>
      <c r="D164" s="217" t="s">
        <v>134</v>
      </c>
      <c r="E164" s="218" t="s">
        <v>19</v>
      </c>
      <c r="F164" s="219" t="s">
        <v>227</v>
      </c>
      <c r="G164" s="216"/>
      <c r="H164" s="218" t="s">
        <v>19</v>
      </c>
      <c r="I164" s="220"/>
      <c r="J164" s="216"/>
      <c r="K164" s="216"/>
      <c r="L164" s="221"/>
      <c r="M164" s="222"/>
      <c r="N164" s="223"/>
      <c r="O164" s="223"/>
      <c r="P164" s="223"/>
      <c r="Q164" s="223"/>
      <c r="R164" s="223"/>
      <c r="S164" s="223"/>
      <c r="T164" s="224"/>
      <c r="AT164" s="225" t="s">
        <v>134</v>
      </c>
      <c r="AU164" s="225" t="s">
        <v>83</v>
      </c>
      <c r="AV164" s="11" t="s">
        <v>80</v>
      </c>
      <c r="AW164" s="11" t="s">
        <v>33</v>
      </c>
      <c r="AX164" s="11" t="s">
        <v>72</v>
      </c>
      <c r="AY164" s="225" t="s">
        <v>125</v>
      </c>
    </row>
    <row r="165" spans="2:51" s="12" customFormat="1" ht="12">
      <c r="B165" s="226"/>
      <c r="C165" s="227"/>
      <c r="D165" s="217" t="s">
        <v>134</v>
      </c>
      <c r="E165" s="228" t="s">
        <v>19</v>
      </c>
      <c r="F165" s="229" t="s">
        <v>210</v>
      </c>
      <c r="G165" s="227"/>
      <c r="H165" s="230">
        <v>2140</v>
      </c>
      <c r="I165" s="231"/>
      <c r="J165" s="227"/>
      <c r="K165" s="227"/>
      <c r="L165" s="232"/>
      <c r="M165" s="233"/>
      <c r="N165" s="234"/>
      <c r="O165" s="234"/>
      <c r="P165" s="234"/>
      <c r="Q165" s="234"/>
      <c r="R165" s="234"/>
      <c r="S165" s="234"/>
      <c r="T165" s="235"/>
      <c r="AT165" s="236" t="s">
        <v>134</v>
      </c>
      <c r="AU165" s="236" t="s">
        <v>83</v>
      </c>
      <c r="AV165" s="12" t="s">
        <v>83</v>
      </c>
      <c r="AW165" s="12" t="s">
        <v>33</v>
      </c>
      <c r="AX165" s="12" t="s">
        <v>80</v>
      </c>
      <c r="AY165" s="236" t="s">
        <v>125</v>
      </c>
    </row>
    <row r="166" spans="2:65" s="1" customFormat="1" ht="22.5" customHeight="1">
      <c r="B166" s="37"/>
      <c r="C166" s="203" t="s">
        <v>239</v>
      </c>
      <c r="D166" s="203" t="s">
        <v>127</v>
      </c>
      <c r="E166" s="204" t="s">
        <v>240</v>
      </c>
      <c r="F166" s="205" t="s">
        <v>241</v>
      </c>
      <c r="G166" s="206" t="s">
        <v>242</v>
      </c>
      <c r="H166" s="207">
        <v>4</v>
      </c>
      <c r="I166" s="208"/>
      <c r="J166" s="209">
        <f>ROUND(I166*H166,2)</f>
        <v>0</v>
      </c>
      <c r="K166" s="205" t="s">
        <v>131</v>
      </c>
      <c r="L166" s="42"/>
      <c r="M166" s="210" t="s">
        <v>19</v>
      </c>
      <c r="N166" s="211" t="s">
        <v>43</v>
      </c>
      <c r="O166" s="78"/>
      <c r="P166" s="212">
        <f>O166*H166</f>
        <v>0</v>
      </c>
      <c r="Q166" s="212">
        <v>0</v>
      </c>
      <c r="R166" s="212">
        <f>Q166*H166</f>
        <v>0</v>
      </c>
      <c r="S166" s="212">
        <v>0</v>
      </c>
      <c r="T166" s="213">
        <f>S166*H166</f>
        <v>0</v>
      </c>
      <c r="AR166" s="16" t="s">
        <v>132</v>
      </c>
      <c r="AT166" s="16" t="s">
        <v>127</v>
      </c>
      <c r="AU166" s="16" t="s">
        <v>83</v>
      </c>
      <c r="AY166" s="16" t="s">
        <v>125</v>
      </c>
      <c r="BE166" s="214">
        <f>IF(N166="základní",J166,0)</f>
        <v>0</v>
      </c>
      <c r="BF166" s="214">
        <f>IF(N166="snížená",J166,0)</f>
        <v>0</v>
      </c>
      <c r="BG166" s="214">
        <f>IF(N166="zákl. přenesená",J166,0)</f>
        <v>0</v>
      </c>
      <c r="BH166" s="214">
        <f>IF(N166="sníž. přenesená",J166,0)</f>
        <v>0</v>
      </c>
      <c r="BI166" s="214">
        <f>IF(N166="nulová",J166,0)</f>
        <v>0</v>
      </c>
      <c r="BJ166" s="16" t="s">
        <v>80</v>
      </c>
      <c r="BK166" s="214">
        <f>ROUND(I166*H166,2)</f>
        <v>0</v>
      </c>
      <c r="BL166" s="16" t="s">
        <v>132</v>
      </c>
      <c r="BM166" s="16" t="s">
        <v>243</v>
      </c>
    </row>
    <row r="167" spans="2:65" s="1" customFormat="1" ht="22.5" customHeight="1">
      <c r="B167" s="37"/>
      <c r="C167" s="203" t="s">
        <v>244</v>
      </c>
      <c r="D167" s="203" t="s">
        <v>127</v>
      </c>
      <c r="E167" s="204" t="s">
        <v>245</v>
      </c>
      <c r="F167" s="205" t="s">
        <v>246</v>
      </c>
      <c r="G167" s="206" t="s">
        <v>242</v>
      </c>
      <c r="H167" s="207">
        <v>4</v>
      </c>
      <c r="I167" s="208"/>
      <c r="J167" s="209">
        <f>ROUND(I167*H167,2)</f>
        <v>0</v>
      </c>
      <c r="K167" s="205" t="s">
        <v>131</v>
      </c>
      <c r="L167" s="42"/>
      <c r="M167" s="210" t="s">
        <v>19</v>
      </c>
      <c r="N167" s="211" t="s">
        <v>43</v>
      </c>
      <c r="O167" s="78"/>
      <c r="P167" s="212">
        <f>O167*H167</f>
        <v>0</v>
      </c>
      <c r="Q167" s="212">
        <v>0</v>
      </c>
      <c r="R167" s="212">
        <f>Q167*H167</f>
        <v>0</v>
      </c>
      <c r="S167" s="212">
        <v>0</v>
      </c>
      <c r="T167" s="213">
        <f>S167*H167</f>
        <v>0</v>
      </c>
      <c r="AR167" s="16" t="s">
        <v>132</v>
      </c>
      <c r="AT167" s="16" t="s">
        <v>127</v>
      </c>
      <c r="AU167" s="16" t="s">
        <v>83</v>
      </c>
      <c r="AY167" s="16" t="s">
        <v>125</v>
      </c>
      <c r="BE167" s="214">
        <f>IF(N167="základní",J167,0)</f>
        <v>0</v>
      </c>
      <c r="BF167" s="214">
        <f>IF(N167="snížená",J167,0)</f>
        <v>0</v>
      </c>
      <c r="BG167" s="214">
        <f>IF(N167="zákl. přenesená",J167,0)</f>
        <v>0</v>
      </c>
      <c r="BH167" s="214">
        <f>IF(N167="sníž. přenesená",J167,0)</f>
        <v>0</v>
      </c>
      <c r="BI167" s="214">
        <f>IF(N167="nulová",J167,0)</f>
        <v>0</v>
      </c>
      <c r="BJ167" s="16" t="s">
        <v>80</v>
      </c>
      <c r="BK167" s="214">
        <f>ROUND(I167*H167,2)</f>
        <v>0</v>
      </c>
      <c r="BL167" s="16" t="s">
        <v>132</v>
      </c>
      <c r="BM167" s="16" t="s">
        <v>247</v>
      </c>
    </row>
    <row r="168" spans="2:65" s="1" customFormat="1" ht="22.5" customHeight="1">
      <c r="B168" s="37"/>
      <c r="C168" s="203" t="s">
        <v>248</v>
      </c>
      <c r="D168" s="203" t="s">
        <v>127</v>
      </c>
      <c r="E168" s="204" t="s">
        <v>249</v>
      </c>
      <c r="F168" s="205" t="s">
        <v>250</v>
      </c>
      <c r="G168" s="206" t="s">
        <v>242</v>
      </c>
      <c r="H168" s="207">
        <v>8</v>
      </c>
      <c r="I168" s="208"/>
      <c r="J168" s="209">
        <f>ROUND(I168*H168,2)</f>
        <v>0</v>
      </c>
      <c r="K168" s="205" t="s">
        <v>131</v>
      </c>
      <c r="L168" s="42"/>
      <c r="M168" s="210" t="s">
        <v>19</v>
      </c>
      <c r="N168" s="211" t="s">
        <v>43</v>
      </c>
      <c r="O168" s="78"/>
      <c r="P168" s="212">
        <f>O168*H168</f>
        <v>0</v>
      </c>
      <c r="Q168" s="212">
        <v>0</v>
      </c>
      <c r="R168" s="212">
        <f>Q168*H168</f>
        <v>0</v>
      </c>
      <c r="S168" s="212">
        <v>0</v>
      </c>
      <c r="T168" s="213">
        <f>S168*H168</f>
        <v>0</v>
      </c>
      <c r="AR168" s="16" t="s">
        <v>132</v>
      </c>
      <c r="AT168" s="16" t="s">
        <v>127</v>
      </c>
      <c r="AU168" s="16" t="s">
        <v>83</v>
      </c>
      <c r="AY168" s="16" t="s">
        <v>125</v>
      </c>
      <c r="BE168" s="214">
        <f>IF(N168="základní",J168,0)</f>
        <v>0</v>
      </c>
      <c r="BF168" s="214">
        <f>IF(N168="snížená",J168,0)</f>
        <v>0</v>
      </c>
      <c r="BG168" s="214">
        <f>IF(N168="zákl. přenesená",J168,0)</f>
        <v>0</v>
      </c>
      <c r="BH168" s="214">
        <f>IF(N168="sníž. přenesená",J168,0)</f>
        <v>0</v>
      </c>
      <c r="BI168" s="214">
        <f>IF(N168="nulová",J168,0)</f>
        <v>0</v>
      </c>
      <c r="BJ168" s="16" t="s">
        <v>80</v>
      </c>
      <c r="BK168" s="214">
        <f>ROUND(I168*H168,2)</f>
        <v>0</v>
      </c>
      <c r="BL168" s="16" t="s">
        <v>132</v>
      </c>
      <c r="BM168" s="16" t="s">
        <v>251</v>
      </c>
    </row>
    <row r="169" spans="2:51" s="11" customFormat="1" ht="12">
      <c r="B169" s="215"/>
      <c r="C169" s="216"/>
      <c r="D169" s="217" t="s">
        <v>134</v>
      </c>
      <c r="E169" s="218" t="s">
        <v>19</v>
      </c>
      <c r="F169" s="219" t="s">
        <v>166</v>
      </c>
      <c r="G169" s="216"/>
      <c r="H169" s="218" t="s">
        <v>19</v>
      </c>
      <c r="I169" s="220"/>
      <c r="J169" s="216"/>
      <c r="K169" s="216"/>
      <c r="L169" s="221"/>
      <c r="M169" s="222"/>
      <c r="N169" s="223"/>
      <c r="O169" s="223"/>
      <c r="P169" s="223"/>
      <c r="Q169" s="223"/>
      <c r="R169" s="223"/>
      <c r="S169" s="223"/>
      <c r="T169" s="224"/>
      <c r="AT169" s="225" t="s">
        <v>134</v>
      </c>
      <c r="AU169" s="225" t="s">
        <v>83</v>
      </c>
      <c r="AV169" s="11" t="s">
        <v>80</v>
      </c>
      <c r="AW169" s="11" t="s">
        <v>33</v>
      </c>
      <c r="AX169" s="11" t="s">
        <v>72</v>
      </c>
      <c r="AY169" s="225" t="s">
        <v>125</v>
      </c>
    </row>
    <row r="170" spans="2:51" s="12" customFormat="1" ht="12">
      <c r="B170" s="226"/>
      <c r="C170" s="227"/>
      <c r="D170" s="217" t="s">
        <v>134</v>
      </c>
      <c r="E170" s="228" t="s">
        <v>19</v>
      </c>
      <c r="F170" s="229" t="s">
        <v>252</v>
      </c>
      <c r="G170" s="227"/>
      <c r="H170" s="230">
        <v>8</v>
      </c>
      <c r="I170" s="231"/>
      <c r="J170" s="227"/>
      <c r="K170" s="227"/>
      <c r="L170" s="232"/>
      <c r="M170" s="233"/>
      <c r="N170" s="234"/>
      <c r="O170" s="234"/>
      <c r="P170" s="234"/>
      <c r="Q170" s="234"/>
      <c r="R170" s="234"/>
      <c r="S170" s="234"/>
      <c r="T170" s="235"/>
      <c r="AT170" s="236" t="s">
        <v>134</v>
      </c>
      <c r="AU170" s="236" t="s">
        <v>83</v>
      </c>
      <c r="AV170" s="12" t="s">
        <v>83</v>
      </c>
      <c r="AW170" s="12" t="s">
        <v>33</v>
      </c>
      <c r="AX170" s="12" t="s">
        <v>80</v>
      </c>
      <c r="AY170" s="236" t="s">
        <v>125</v>
      </c>
    </row>
    <row r="171" spans="2:65" s="1" customFormat="1" ht="22.5" customHeight="1">
      <c r="B171" s="37"/>
      <c r="C171" s="203" t="s">
        <v>253</v>
      </c>
      <c r="D171" s="203" t="s">
        <v>127</v>
      </c>
      <c r="E171" s="204" t="s">
        <v>254</v>
      </c>
      <c r="F171" s="205" t="s">
        <v>255</v>
      </c>
      <c r="G171" s="206" t="s">
        <v>242</v>
      </c>
      <c r="H171" s="207">
        <v>8</v>
      </c>
      <c r="I171" s="208"/>
      <c r="J171" s="209">
        <f>ROUND(I171*H171,2)</f>
        <v>0</v>
      </c>
      <c r="K171" s="205" t="s">
        <v>131</v>
      </c>
      <c r="L171" s="42"/>
      <c r="M171" s="210" t="s">
        <v>19</v>
      </c>
      <c r="N171" s="211" t="s">
        <v>43</v>
      </c>
      <c r="O171" s="78"/>
      <c r="P171" s="212">
        <f>O171*H171</f>
        <v>0</v>
      </c>
      <c r="Q171" s="212">
        <v>0</v>
      </c>
      <c r="R171" s="212">
        <f>Q171*H171</f>
        <v>0</v>
      </c>
      <c r="S171" s="212">
        <v>0</v>
      </c>
      <c r="T171" s="213">
        <f>S171*H171</f>
        <v>0</v>
      </c>
      <c r="AR171" s="16" t="s">
        <v>132</v>
      </c>
      <c r="AT171" s="16" t="s">
        <v>127</v>
      </c>
      <c r="AU171" s="16" t="s">
        <v>83</v>
      </c>
      <c r="AY171" s="16" t="s">
        <v>125</v>
      </c>
      <c r="BE171" s="214">
        <f>IF(N171="základní",J171,0)</f>
        <v>0</v>
      </c>
      <c r="BF171" s="214">
        <f>IF(N171="snížená",J171,0)</f>
        <v>0</v>
      </c>
      <c r="BG171" s="214">
        <f>IF(N171="zákl. přenesená",J171,0)</f>
        <v>0</v>
      </c>
      <c r="BH171" s="214">
        <f>IF(N171="sníž. přenesená",J171,0)</f>
        <v>0</v>
      </c>
      <c r="BI171" s="214">
        <f>IF(N171="nulová",J171,0)</f>
        <v>0</v>
      </c>
      <c r="BJ171" s="16" t="s">
        <v>80</v>
      </c>
      <c r="BK171" s="214">
        <f>ROUND(I171*H171,2)</f>
        <v>0</v>
      </c>
      <c r="BL171" s="16" t="s">
        <v>132</v>
      </c>
      <c r="BM171" s="16" t="s">
        <v>256</v>
      </c>
    </row>
    <row r="172" spans="2:51" s="11" customFormat="1" ht="12">
      <c r="B172" s="215"/>
      <c r="C172" s="216"/>
      <c r="D172" s="217" t="s">
        <v>134</v>
      </c>
      <c r="E172" s="218" t="s">
        <v>19</v>
      </c>
      <c r="F172" s="219" t="s">
        <v>166</v>
      </c>
      <c r="G172" s="216"/>
      <c r="H172" s="218" t="s">
        <v>19</v>
      </c>
      <c r="I172" s="220"/>
      <c r="J172" s="216"/>
      <c r="K172" s="216"/>
      <c r="L172" s="221"/>
      <c r="M172" s="222"/>
      <c r="N172" s="223"/>
      <c r="O172" s="223"/>
      <c r="P172" s="223"/>
      <c r="Q172" s="223"/>
      <c r="R172" s="223"/>
      <c r="S172" s="223"/>
      <c r="T172" s="224"/>
      <c r="AT172" s="225" t="s">
        <v>134</v>
      </c>
      <c r="AU172" s="225" t="s">
        <v>83</v>
      </c>
      <c r="AV172" s="11" t="s">
        <v>80</v>
      </c>
      <c r="AW172" s="11" t="s">
        <v>33</v>
      </c>
      <c r="AX172" s="11" t="s">
        <v>72</v>
      </c>
      <c r="AY172" s="225" t="s">
        <v>125</v>
      </c>
    </row>
    <row r="173" spans="2:51" s="12" customFormat="1" ht="12">
      <c r="B173" s="226"/>
      <c r="C173" s="227"/>
      <c r="D173" s="217" t="s">
        <v>134</v>
      </c>
      <c r="E173" s="228" t="s">
        <v>19</v>
      </c>
      <c r="F173" s="229" t="s">
        <v>252</v>
      </c>
      <c r="G173" s="227"/>
      <c r="H173" s="230">
        <v>8</v>
      </c>
      <c r="I173" s="231"/>
      <c r="J173" s="227"/>
      <c r="K173" s="227"/>
      <c r="L173" s="232"/>
      <c r="M173" s="233"/>
      <c r="N173" s="234"/>
      <c r="O173" s="234"/>
      <c r="P173" s="234"/>
      <c r="Q173" s="234"/>
      <c r="R173" s="234"/>
      <c r="S173" s="234"/>
      <c r="T173" s="235"/>
      <c r="AT173" s="236" t="s">
        <v>134</v>
      </c>
      <c r="AU173" s="236" t="s">
        <v>83</v>
      </c>
      <c r="AV173" s="12" t="s">
        <v>83</v>
      </c>
      <c r="AW173" s="12" t="s">
        <v>33</v>
      </c>
      <c r="AX173" s="12" t="s">
        <v>80</v>
      </c>
      <c r="AY173" s="236" t="s">
        <v>125</v>
      </c>
    </row>
    <row r="174" spans="2:65" s="1" customFormat="1" ht="16.5" customHeight="1">
      <c r="B174" s="37"/>
      <c r="C174" s="203" t="s">
        <v>7</v>
      </c>
      <c r="D174" s="203" t="s">
        <v>127</v>
      </c>
      <c r="E174" s="204" t="s">
        <v>257</v>
      </c>
      <c r="F174" s="205" t="s">
        <v>258</v>
      </c>
      <c r="G174" s="206" t="s">
        <v>193</v>
      </c>
      <c r="H174" s="207">
        <v>100</v>
      </c>
      <c r="I174" s="208"/>
      <c r="J174" s="209">
        <f>ROUND(I174*H174,2)</f>
        <v>0</v>
      </c>
      <c r="K174" s="205" t="s">
        <v>131</v>
      </c>
      <c r="L174" s="42"/>
      <c r="M174" s="210" t="s">
        <v>19</v>
      </c>
      <c r="N174" s="211" t="s">
        <v>43</v>
      </c>
      <c r="O174" s="78"/>
      <c r="P174" s="212">
        <f>O174*H174</f>
        <v>0</v>
      </c>
      <c r="Q174" s="212">
        <v>0</v>
      </c>
      <c r="R174" s="212">
        <f>Q174*H174</f>
        <v>0</v>
      </c>
      <c r="S174" s="212">
        <v>0</v>
      </c>
      <c r="T174" s="213">
        <f>S174*H174</f>
        <v>0</v>
      </c>
      <c r="AR174" s="16" t="s">
        <v>132</v>
      </c>
      <c r="AT174" s="16" t="s">
        <v>127</v>
      </c>
      <c r="AU174" s="16" t="s">
        <v>83</v>
      </c>
      <c r="AY174" s="16" t="s">
        <v>125</v>
      </c>
      <c r="BE174" s="214">
        <f>IF(N174="základní",J174,0)</f>
        <v>0</v>
      </c>
      <c r="BF174" s="214">
        <f>IF(N174="snížená",J174,0)</f>
        <v>0</v>
      </c>
      <c r="BG174" s="214">
        <f>IF(N174="zákl. přenesená",J174,0)</f>
        <v>0</v>
      </c>
      <c r="BH174" s="214">
        <f>IF(N174="sníž. přenesená",J174,0)</f>
        <v>0</v>
      </c>
      <c r="BI174" s="214">
        <f>IF(N174="nulová",J174,0)</f>
        <v>0</v>
      </c>
      <c r="BJ174" s="16" t="s">
        <v>80</v>
      </c>
      <c r="BK174" s="214">
        <f>ROUND(I174*H174,2)</f>
        <v>0</v>
      </c>
      <c r="BL174" s="16" t="s">
        <v>132</v>
      </c>
      <c r="BM174" s="16" t="s">
        <v>259</v>
      </c>
    </row>
    <row r="175" spans="2:65" s="1" customFormat="1" ht="22.5" customHeight="1">
      <c r="B175" s="37"/>
      <c r="C175" s="203" t="s">
        <v>260</v>
      </c>
      <c r="D175" s="203" t="s">
        <v>127</v>
      </c>
      <c r="E175" s="204" t="s">
        <v>261</v>
      </c>
      <c r="F175" s="205" t="s">
        <v>262</v>
      </c>
      <c r="G175" s="206" t="s">
        <v>193</v>
      </c>
      <c r="H175" s="207">
        <v>200</v>
      </c>
      <c r="I175" s="208"/>
      <c r="J175" s="209">
        <f>ROUND(I175*H175,2)</f>
        <v>0</v>
      </c>
      <c r="K175" s="205" t="s">
        <v>19</v>
      </c>
      <c r="L175" s="42"/>
      <c r="M175" s="210" t="s">
        <v>19</v>
      </c>
      <c r="N175" s="211" t="s">
        <v>43</v>
      </c>
      <c r="O175" s="78"/>
      <c r="P175" s="212">
        <f>O175*H175</f>
        <v>0</v>
      </c>
      <c r="Q175" s="212">
        <v>0</v>
      </c>
      <c r="R175" s="212">
        <f>Q175*H175</f>
        <v>0</v>
      </c>
      <c r="S175" s="212">
        <v>0</v>
      </c>
      <c r="T175" s="213">
        <f>S175*H175</f>
        <v>0</v>
      </c>
      <c r="AR175" s="16" t="s">
        <v>132</v>
      </c>
      <c r="AT175" s="16" t="s">
        <v>127</v>
      </c>
      <c r="AU175" s="16" t="s">
        <v>83</v>
      </c>
      <c r="AY175" s="16" t="s">
        <v>125</v>
      </c>
      <c r="BE175" s="214">
        <f>IF(N175="základní",J175,0)</f>
        <v>0</v>
      </c>
      <c r="BF175" s="214">
        <f>IF(N175="snížená",J175,0)</f>
        <v>0</v>
      </c>
      <c r="BG175" s="214">
        <f>IF(N175="zákl. přenesená",J175,0)</f>
        <v>0</v>
      </c>
      <c r="BH175" s="214">
        <f>IF(N175="sníž. přenesená",J175,0)</f>
        <v>0</v>
      </c>
      <c r="BI175" s="214">
        <f>IF(N175="nulová",J175,0)</f>
        <v>0</v>
      </c>
      <c r="BJ175" s="16" t="s">
        <v>80</v>
      </c>
      <c r="BK175" s="214">
        <f>ROUND(I175*H175,2)</f>
        <v>0</v>
      </c>
      <c r="BL175" s="16" t="s">
        <v>132</v>
      </c>
      <c r="BM175" s="16" t="s">
        <v>263</v>
      </c>
    </row>
    <row r="176" spans="2:51" s="11" customFormat="1" ht="12">
      <c r="B176" s="215"/>
      <c r="C176" s="216"/>
      <c r="D176" s="217" t="s">
        <v>134</v>
      </c>
      <c r="E176" s="218" t="s">
        <v>19</v>
      </c>
      <c r="F176" s="219" t="s">
        <v>166</v>
      </c>
      <c r="G176" s="216"/>
      <c r="H176" s="218" t="s">
        <v>19</v>
      </c>
      <c r="I176" s="220"/>
      <c r="J176" s="216"/>
      <c r="K176" s="216"/>
      <c r="L176" s="221"/>
      <c r="M176" s="222"/>
      <c r="N176" s="223"/>
      <c r="O176" s="223"/>
      <c r="P176" s="223"/>
      <c r="Q176" s="223"/>
      <c r="R176" s="223"/>
      <c r="S176" s="223"/>
      <c r="T176" s="224"/>
      <c r="AT176" s="225" t="s">
        <v>134</v>
      </c>
      <c r="AU176" s="225" t="s">
        <v>83</v>
      </c>
      <c r="AV176" s="11" t="s">
        <v>80</v>
      </c>
      <c r="AW176" s="11" t="s">
        <v>33</v>
      </c>
      <c r="AX176" s="11" t="s">
        <v>72</v>
      </c>
      <c r="AY176" s="225" t="s">
        <v>125</v>
      </c>
    </row>
    <row r="177" spans="2:51" s="12" customFormat="1" ht="12">
      <c r="B177" s="226"/>
      <c r="C177" s="227"/>
      <c r="D177" s="217" t="s">
        <v>134</v>
      </c>
      <c r="E177" s="228" t="s">
        <v>19</v>
      </c>
      <c r="F177" s="229" t="s">
        <v>264</v>
      </c>
      <c r="G177" s="227"/>
      <c r="H177" s="230">
        <v>200</v>
      </c>
      <c r="I177" s="231"/>
      <c r="J177" s="227"/>
      <c r="K177" s="227"/>
      <c r="L177" s="232"/>
      <c r="M177" s="233"/>
      <c r="N177" s="234"/>
      <c r="O177" s="234"/>
      <c r="P177" s="234"/>
      <c r="Q177" s="234"/>
      <c r="R177" s="234"/>
      <c r="S177" s="234"/>
      <c r="T177" s="235"/>
      <c r="AT177" s="236" t="s">
        <v>134</v>
      </c>
      <c r="AU177" s="236" t="s">
        <v>83</v>
      </c>
      <c r="AV177" s="12" t="s">
        <v>83</v>
      </c>
      <c r="AW177" s="12" t="s">
        <v>33</v>
      </c>
      <c r="AX177" s="12" t="s">
        <v>80</v>
      </c>
      <c r="AY177" s="236" t="s">
        <v>125</v>
      </c>
    </row>
    <row r="178" spans="2:65" s="1" customFormat="1" ht="16.5" customHeight="1">
      <c r="B178" s="37"/>
      <c r="C178" s="203" t="s">
        <v>265</v>
      </c>
      <c r="D178" s="203" t="s">
        <v>127</v>
      </c>
      <c r="E178" s="204" t="s">
        <v>266</v>
      </c>
      <c r="F178" s="205" t="s">
        <v>267</v>
      </c>
      <c r="G178" s="206" t="s">
        <v>130</v>
      </c>
      <c r="H178" s="207">
        <v>22</v>
      </c>
      <c r="I178" s="208"/>
      <c r="J178" s="209">
        <f>ROUND(I178*H178,2)</f>
        <v>0</v>
      </c>
      <c r="K178" s="205" t="s">
        <v>19</v>
      </c>
      <c r="L178" s="42"/>
      <c r="M178" s="210" t="s">
        <v>19</v>
      </c>
      <c r="N178" s="211" t="s">
        <v>43</v>
      </c>
      <c r="O178" s="78"/>
      <c r="P178" s="212">
        <f>O178*H178</f>
        <v>0</v>
      </c>
      <c r="Q178" s="212">
        <v>0</v>
      </c>
      <c r="R178" s="212">
        <f>Q178*H178</f>
        <v>0</v>
      </c>
      <c r="S178" s="212">
        <v>0</v>
      </c>
      <c r="T178" s="213">
        <f>S178*H178</f>
        <v>0</v>
      </c>
      <c r="AR178" s="16" t="s">
        <v>132</v>
      </c>
      <c r="AT178" s="16" t="s">
        <v>127</v>
      </c>
      <c r="AU178" s="16" t="s">
        <v>83</v>
      </c>
      <c r="AY178" s="16" t="s">
        <v>125</v>
      </c>
      <c r="BE178" s="214">
        <f>IF(N178="základní",J178,0)</f>
        <v>0</v>
      </c>
      <c r="BF178" s="214">
        <f>IF(N178="snížená",J178,0)</f>
        <v>0</v>
      </c>
      <c r="BG178" s="214">
        <f>IF(N178="zákl. přenesená",J178,0)</f>
        <v>0</v>
      </c>
      <c r="BH178" s="214">
        <f>IF(N178="sníž. přenesená",J178,0)</f>
        <v>0</v>
      </c>
      <c r="BI178" s="214">
        <f>IF(N178="nulová",J178,0)</f>
        <v>0</v>
      </c>
      <c r="BJ178" s="16" t="s">
        <v>80</v>
      </c>
      <c r="BK178" s="214">
        <f>ROUND(I178*H178,2)</f>
        <v>0</v>
      </c>
      <c r="BL178" s="16" t="s">
        <v>132</v>
      </c>
      <c r="BM178" s="16" t="s">
        <v>268</v>
      </c>
    </row>
    <row r="179" spans="2:51" s="11" customFormat="1" ht="12">
      <c r="B179" s="215"/>
      <c r="C179" s="216"/>
      <c r="D179" s="217" t="s">
        <v>134</v>
      </c>
      <c r="E179" s="218" t="s">
        <v>19</v>
      </c>
      <c r="F179" s="219" t="s">
        <v>269</v>
      </c>
      <c r="G179" s="216"/>
      <c r="H179" s="218" t="s">
        <v>19</v>
      </c>
      <c r="I179" s="220"/>
      <c r="J179" s="216"/>
      <c r="K179" s="216"/>
      <c r="L179" s="221"/>
      <c r="M179" s="222"/>
      <c r="N179" s="223"/>
      <c r="O179" s="223"/>
      <c r="P179" s="223"/>
      <c r="Q179" s="223"/>
      <c r="R179" s="223"/>
      <c r="S179" s="223"/>
      <c r="T179" s="224"/>
      <c r="AT179" s="225" t="s">
        <v>134</v>
      </c>
      <c r="AU179" s="225" t="s">
        <v>83</v>
      </c>
      <c r="AV179" s="11" t="s">
        <v>80</v>
      </c>
      <c r="AW179" s="11" t="s">
        <v>33</v>
      </c>
      <c r="AX179" s="11" t="s">
        <v>72</v>
      </c>
      <c r="AY179" s="225" t="s">
        <v>125</v>
      </c>
    </row>
    <row r="180" spans="2:51" s="12" customFormat="1" ht="12">
      <c r="B180" s="226"/>
      <c r="C180" s="227"/>
      <c r="D180" s="217" t="s">
        <v>134</v>
      </c>
      <c r="E180" s="228" t="s">
        <v>19</v>
      </c>
      <c r="F180" s="229" t="s">
        <v>270</v>
      </c>
      <c r="G180" s="227"/>
      <c r="H180" s="230">
        <v>12</v>
      </c>
      <c r="I180" s="231"/>
      <c r="J180" s="227"/>
      <c r="K180" s="227"/>
      <c r="L180" s="232"/>
      <c r="M180" s="233"/>
      <c r="N180" s="234"/>
      <c r="O180" s="234"/>
      <c r="P180" s="234"/>
      <c r="Q180" s="234"/>
      <c r="R180" s="234"/>
      <c r="S180" s="234"/>
      <c r="T180" s="235"/>
      <c r="AT180" s="236" t="s">
        <v>134</v>
      </c>
      <c r="AU180" s="236" t="s">
        <v>83</v>
      </c>
      <c r="AV180" s="12" t="s">
        <v>83</v>
      </c>
      <c r="AW180" s="12" t="s">
        <v>33</v>
      </c>
      <c r="AX180" s="12" t="s">
        <v>72</v>
      </c>
      <c r="AY180" s="236" t="s">
        <v>125</v>
      </c>
    </row>
    <row r="181" spans="2:51" s="11" customFormat="1" ht="12">
      <c r="B181" s="215"/>
      <c r="C181" s="216"/>
      <c r="D181" s="217" t="s">
        <v>134</v>
      </c>
      <c r="E181" s="218" t="s">
        <v>19</v>
      </c>
      <c r="F181" s="219" t="s">
        <v>271</v>
      </c>
      <c r="G181" s="216"/>
      <c r="H181" s="218" t="s">
        <v>19</v>
      </c>
      <c r="I181" s="220"/>
      <c r="J181" s="216"/>
      <c r="K181" s="216"/>
      <c r="L181" s="221"/>
      <c r="M181" s="222"/>
      <c r="N181" s="223"/>
      <c r="O181" s="223"/>
      <c r="P181" s="223"/>
      <c r="Q181" s="223"/>
      <c r="R181" s="223"/>
      <c r="S181" s="223"/>
      <c r="T181" s="224"/>
      <c r="AT181" s="225" t="s">
        <v>134</v>
      </c>
      <c r="AU181" s="225" t="s">
        <v>83</v>
      </c>
      <c r="AV181" s="11" t="s">
        <v>80</v>
      </c>
      <c r="AW181" s="11" t="s">
        <v>33</v>
      </c>
      <c r="AX181" s="11" t="s">
        <v>72</v>
      </c>
      <c r="AY181" s="225" t="s">
        <v>125</v>
      </c>
    </row>
    <row r="182" spans="2:51" s="12" customFormat="1" ht="12">
      <c r="B182" s="226"/>
      <c r="C182" s="227"/>
      <c r="D182" s="217" t="s">
        <v>134</v>
      </c>
      <c r="E182" s="228" t="s">
        <v>19</v>
      </c>
      <c r="F182" s="229" t="s">
        <v>272</v>
      </c>
      <c r="G182" s="227"/>
      <c r="H182" s="230">
        <v>10</v>
      </c>
      <c r="I182" s="231"/>
      <c r="J182" s="227"/>
      <c r="K182" s="227"/>
      <c r="L182" s="232"/>
      <c r="M182" s="233"/>
      <c r="N182" s="234"/>
      <c r="O182" s="234"/>
      <c r="P182" s="234"/>
      <c r="Q182" s="234"/>
      <c r="R182" s="234"/>
      <c r="S182" s="234"/>
      <c r="T182" s="235"/>
      <c r="AT182" s="236" t="s">
        <v>134</v>
      </c>
      <c r="AU182" s="236" t="s">
        <v>83</v>
      </c>
      <c r="AV182" s="12" t="s">
        <v>83</v>
      </c>
      <c r="AW182" s="12" t="s">
        <v>33</v>
      </c>
      <c r="AX182" s="12" t="s">
        <v>72</v>
      </c>
      <c r="AY182" s="236" t="s">
        <v>125</v>
      </c>
    </row>
    <row r="183" spans="2:51" s="13" customFormat="1" ht="12">
      <c r="B183" s="237"/>
      <c r="C183" s="238"/>
      <c r="D183" s="217" t="s">
        <v>134</v>
      </c>
      <c r="E183" s="239" t="s">
        <v>19</v>
      </c>
      <c r="F183" s="240" t="s">
        <v>147</v>
      </c>
      <c r="G183" s="238"/>
      <c r="H183" s="241">
        <v>22</v>
      </c>
      <c r="I183" s="242"/>
      <c r="J183" s="238"/>
      <c r="K183" s="238"/>
      <c r="L183" s="243"/>
      <c r="M183" s="244"/>
      <c r="N183" s="245"/>
      <c r="O183" s="245"/>
      <c r="P183" s="245"/>
      <c r="Q183" s="245"/>
      <c r="R183" s="245"/>
      <c r="S183" s="245"/>
      <c r="T183" s="246"/>
      <c r="AT183" s="247" t="s">
        <v>134</v>
      </c>
      <c r="AU183" s="247" t="s">
        <v>83</v>
      </c>
      <c r="AV183" s="13" t="s">
        <v>132</v>
      </c>
      <c r="AW183" s="13" t="s">
        <v>33</v>
      </c>
      <c r="AX183" s="13" t="s">
        <v>80</v>
      </c>
      <c r="AY183" s="247" t="s">
        <v>125</v>
      </c>
    </row>
    <row r="184" spans="2:65" s="1" customFormat="1" ht="16.5" customHeight="1">
      <c r="B184" s="37"/>
      <c r="C184" s="203" t="s">
        <v>273</v>
      </c>
      <c r="D184" s="203" t="s">
        <v>127</v>
      </c>
      <c r="E184" s="204" t="s">
        <v>274</v>
      </c>
      <c r="F184" s="205" t="s">
        <v>275</v>
      </c>
      <c r="G184" s="206" t="s">
        <v>242</v>
      </c>
      <c r="H184" s="207">
        <v>1</v>
      </c>
      <c r="I184" s="208"/>
      <c r="J184" s="209">
        <f>ROUND(I184*H184,2)</f>
        <v>0</v>
      </c>
      <c r="K184" s="205" t="s">
        <v>131</v>
      </c>
      <c r="L184" s="42"/>
      <c r="M184" s="210" t="s">
        <v>19</v>
      </c>
      <c r="N184" s="211" t="s">
        <v>43</v>
      </c>
      <c r="O184" s="78"/>
      <c r="P184" s="212">
        <f>O184*H184</f>
        <v>0</v>
      </c>
      <c r="Q184" s="212">
        <v>0</v>
      </c>
      <c r="R184" s="212">
        <f>Q184*H184</f>
        <v>0</v>
      </c>
      <c r="S184" s="212">
        <v>0</v>
      </c>
      <c r="T184" s="213">
        <f>S184*H184</f>
        <v>0</v>
      </c>
      <c r="AR184" s="16" t="s">
        <v>132</v>
      </c>
      <c r="AT184" s="16" t="s">
        <v>127</v>
      </c>
      <c r="AU184" s="16" t="s">
        <v>83</v>
      </c>
      <c r="AY184" s="16" t="s">
        <v>125</v>
      </c>
      <c r="BE184" s="214">
        <f>IF(N184="základní",J184,0)</f>
        <v>0</v>
      </c>
      <c r="BF184" s="214">
        <f>IF(N184="snížená",J184,0)</f>
        <v>0</v>
      </c>
      <c r="BG184" s="214">
        <f>IF(N184="zákl. přenesená",J184,0)</f>
        <v>0</v>
      </c>
      <c r="BH184" s="214">
        <f>IF(N184="sníž. přenesená",J184,0)</f>
        <v>0</v>
      </c>
      <c r="BI184" s="214">
        <f>IF(N184="nulová",J184,0)</f>
        <v>0</v>
      </c>
      <c r="BJ184" s="16" t="s">
        <v>80</v>
      </c>
      <c r="BK184" s="214">
        <f>ROUND(I184*H184,2)</f>
        <v>0</v>
      </c>
      <c r="BL184" s="16" t="s">
        <v>132</v>
      </c>
      <c r="BM184" s="16" t="s">
        <v>276</v>
      </c>
    </row>
    <row r="185" spans="2:51" s="11" customFormat="1" ht="12">
      <c r="B185" s="215"/>
      <c r="C185" s="216"/>
      <c r="D185" s="217" t="s">
        <v>134</v>
      </c>
      <c r="E185" s="218" t="s">
        <v>19</v>
      </c>
      <c r="F185" s="219" t="s">
        <v>277</v>
      </c>
      <c r="G185" s="216"/>
      <c r="H185" s="218" t="s">
        <v>19</v>
      </c>
      <c r="I185" s="220"/>
      <c r="J185" s="216"/>
      <c r="K185" s="216"/>
      <c r="L185" s="221"/>
      <c r="M185" s="222"/>
      <c r="N185" s="223"/>
      <c r="O185" s="223"/>
      <c r="P185" s="223"/>
      <c r="Q185" s="223"/>
      <c r="R185" s="223"/>
      <c r="S185" s="223"/>
      <c r="T185" s="224"/>
      <c r="AT185" s="225" t="s">
        <v>134</v>
      </c>
      <c r="AU185" s="225" t="s">
        <v>83</v>
      </c>
      <c r="AV185" s="11" t="s">
        <v>80</v>
      </c>
      <c r="AW185" s="11" t="s">
        <v>33</v>
      </c>
      <c r="AX185" s="11" t="s">
        <v>72</v>
      </c>
      <c r="AY185" s="225" t="s">
        <v>125</v>
      </c>
    </row>
    <row r="186" spans="2:51" s="11" customFormat="1" ht="12">
      <c r="B186" s="215"/>
      <c r="C186" s="216"/>
      <c r="D186" s="217" t="s">
        <v>134</v>
      </c>
      <c r="E186" s="218" t="s">
        <v>19</v>
      </c>
      <c r="F186" s="219" t="s">
        <v>278</v>
      </c>
      <c r="G186" s="216"/>
      <c r="H186" s="218" t="s">
        <v>19</v>
      </c>
      <c r="I186" s="220"/>
      <c r="J186" s="216"/>
      <c r="K186" s="216"/>
      <c r="L186" s="221"/>
      <c r="M186" s="222"/>
      <c r="N186" s="223"/>
      <c r="O186" s="223"/>
      <c r="P186" s="223"/>
      <c r="Q186" s="223"/>
      <c r="R186" s="223"/>
      <c r="S186" s="223"/>
      <c r="T186" s="224"/>
      <c r="AT186" s="225" t="s">
        <v>134</v>
      </c>
      <c r="AU186" s="225" t="s">
        <v>83</v>
      </c>
      <c r="AV186" s="11" t="s">
        <v>80</v>
      </c>
      <c r="AW186" s="11" t="s">
        <v>33</v>
      </c>
      <c r="AX186" s="11" t="s">
        <v>72</v>
      </c>
      <c r="AY186" s="225" t="s">
        <v>125</v>
      </c>
    </row>
    <row r="187" spans="2:51" s="12" customFormat="1" ht="12">
      <c r="B187" s="226"/>
      <c r="C187" s="227"/>
      <c r="D187" s="217" t="s">
        <v>134</v>
      </c>
      <c r="E187" s="228" t="s">
        <v>19</v>
      </c>
      <c r="F187" s="229" t="s">
        <v>80</v>
      </c>
      <c r="G187" s="227"/>
      <c r="H187" s="230">
        <v>1</v>
      </c>
      <c r="I187" s="231"/>
      <c r="J187" s="227"/>
      <c r="K187" s="227"/>
      <c r="L187" s="232"/>
      <c r="M187" s="233"/>
      <c r="N187" s="234"/>
      <c r="O187" s="234"/>
      <c r="P187" s="234"/>
      <c r="Q187" s="234"/>
      <c r="R187" s="234"/>
      <c r="S187" s="234"/>
      <c r="T187" s="235"/>
      <c r="AT187" s="236" t="s">
        <v>134</v>
      </c>
      <c r="AU187" s="236" t="s">
        <v>83</v>
      </c>
      <c r="AV187" s="12" t="s">
        <v>83</v>
      </c>
      <c r="AW187" s="12" t="s">
        <v>33</v>
      </c>
      <c r="AX187" s="12" t="s">
        <v>80</v>
      </c>
      <c r="AY187" s="236" t="s">
        <v>125</v>
      </c>
    </row>
    <row r="188" spans="2:65" s="1" customFormat="1" ht="16.5" customHeight="1">
      <c r="B188" s="37"/>
      <c r="C188" s="203" t="s">
        <v>279</v>
      </c>
      <c r="D188" s="203" t="s">
        <v>127</v>
      </c>
      <c r="E188" s="204" t="s">
        <v>280</v>
      </c>
      <c r="F188" s="205" t="s">
        <v>281</v>
      </c>
      <c r="G188" s="206" t="s">
        <v>242</v>
      </c>
      <c r="H188" s="207">
        <v>1</v>
      </c>
      <c r="I188" s="208"/>
      <c r="J188" s="209">
        <f>ROUND(I188*H188,2)</f>
        <v>0</v>
      </c>
      <c r="K188" s="205" t="s">
        <v>19</v>
      </c>
      <c r="L188" s="42"/>
      <c r="M188" s="210" t="s">
        <v>19</v>
      </c>
      <c r="N188" s="211" t="s">
        <v>43</v>
      </c>
      <c r="O188" s="78"/>
      <c r="P188" s="212">
        <f>O188*H188</f>
        <v>0</v>
      </c>
      <c r="Q188" s="212">
        <v>0.01125</v>
      </c>
      <c r="R188" s="212">
        <f>Q188*H188</f>
        <v>0.01125</v>
      </c>
      <c r="S188" s="212">
        <v>0</v>
      </c>
      <c r="T188" s="213">
        <f>S188*H188</f>
        <v>0</v>
      </c>
      <c r="AR188" s="16" t="s">
        <v>132</v>
      </c>
      <c r="AT188" s="16" t="s">
        <v>127</v>
      </c>
      <c r="AU188" s="16" t="s">
        <v>83</v>
      </c>
      <c r="AY188" s="16" t="s">
        <v>125</v>
      </c>
      <c r="BE188" s="214">
        <f>IF(N188="základní",J188,0)</f>
        <v>0</v>
      </c>
      <c r="BF188" s="214">
        <f>IF(N188="snížená",J188,0)</f>
        <v>0</v>
      </c>
      <c r="BG188" s="214">
        <f>IF(N188="zákl. přenesená",J188,0)</f>
        <v>0</v>
      </c>
      <c r="BH188" s="214">
        <f>IF(N188="sníž. přenesená",J188,0)</f>
        <v>0</v>
      </c>
      <c r="BI188" s="214">
        <f>IF(N188="nulová",J188,0)</f>
        <v>0</v>
      </c>
      <c r="BJ188" s="16" t="s">
        <v>80</v>
      </c>
      <c r="BK188" s="214">
        <f>ROUND(I188*H188,2)</f>
        <v>0</v>
      </c>
      <c r="BL188" s="16" t="s">
        <v>132</v>
      </c>
      <c r="BM188" s="16" t="s">
        <v>282</v>
      </c>
    </row>
    <row r="189" spans="2:65" s="1" customFormat="1" ht="22.5" customHeight="1">
      <c r="B189" s="37"/>
      <c r="C189" s="203" t="s">
        <v>283</v>
      </c>
      <c r="D189" s="203" t="s">
        <v>127</v>
      </c>
      <c r="E189" s="204" t="s">
        <v>284</v>
      </c>
      <c r="F189" s="205" t="s">
        <v>285</v>
      </c>
      <c r="G189" s="206" t="s">
        <v>130</v>
      </c>
      <c r="H189" s="207">
        <v>1</v>
      </c>
      <c r="I189" s="208"/>
      <c r="J189" s="209">
        <f>ROUND(I189*H189,2)</f>
        <v>0</v>
      </c>
      <c r="K189" s="205" t="s">
        <v>131</v>
      </c>
      <c r="L189" s="42"/>
      <c r="M189" s="210" t="s">
        <v>19</v>
      </c>
      <c r="N189" s="211" t="s">
        <v>43</v>
      </c>
      <c r="O189" s="78"/>
      <c r="P189" s="212">
        <f>O189*H189</f>
        <v>0</v>
      </c>
      <c r="Q189" s="212">
        <v>0</v>
      </c>
      <c r="R189" s="212">
        <f>Q189*H189</f>
        <v>0</v>
      </c>
      <c r="S189" s="212">
        <v>0</v>
      </c>
      <c r="T189" s="213">
        <f>S189*H189</f>
        <v>0</v>
      </c>
      <c r="AR189" s="16" t="s">
        <v>132</v>
      </c>
      <c r="AT189" s="16" t="s">
        <v>127</v>
      </c>
      <c r="AU189" s="16" t="s">
        <v>83</v>
      </c>
      <c r="AY189" s="16" t="s">
        <v>125</v>
      </c>
      <c r="BE189" s="214">
        <f>IF(N189="základní",J189,0)</f>
        <v>0</v>
      </c>
      <c r="BF189" s="214">
        <f>IF(N189="snížená",J189,0)</f>
        <v>0</v>
      </c>
      <c r="BG189" s="214">
        <f>IF(N189="zákl. přenesená",J189,0)</f>
        <v>0</v>
      </c>
      <c r="BH189" s="214">
        <f>IF(N189="sníž. přenesená",J189,0)</f>
        <v>0</v>
      </c>
      <c r="BI189" s="214">
        <f>IF(N189="nulová",J189,0)</f>
        <v>0</v>
      </c>
      <c r="BJ189" s="16" t="s">
        <v>80</v>
      </c>
      <c r="BK189" s="214">
        <f>ROUND(I189*H189,2)</f>
        <v>0</v>
      </c>
      <c r="BL189" s="16" t="s">
        <v>132</v>
      </c>
      <c r="BM189" s="16" t="s">
        <v>286</v>
      </c>
    </row>
    <row r="190" spans="2:65" s="1" customFormat="1" ht="22.5" customHeight="1">
      <c r="B190" s="37"/>
      <c r="C190" s="203" t="s">
        <v>287</v>
      </c>
      <c r="D190" s="203" t="s">
        <v>127</v>
      </c>
      <c r="E190" s="204" t="s">
        <v>288</v>
      </c>
      <c r="F190" s="205" t="s">
        <v>289</v>
      </c>
      <c r="G190" s="206" t="s">
        <v>130</v>
      </c>
      <c r="H190" s="207">
        <v>25.5</v>
      </c>
      <c r="I190" s="208"/>
      <c r="J190" s="209">
        <f>ROUND(I190*H190,2)</f>
        <v>0</v>
      </c>
      <c r="K190" s="205" t="s">
        <v>131</v>
      </c>
      <c r="L190" s="42"/>
      <c r="M190" s="210" t="s">
        <v>19</v>
      </c>
      <c r="N190" s="211" t="s">
        <v>43</v>
      </c>
      <c r="O190" s="78"/>
      <c r="P190" s="212">
        <f>O190*H190</f>
        <v>0</v>
      </c>
      <c r="Q190" s="212">
        <v>0</v>
      </c>
      <c r="R190" s="212">
        <f>Q190*H190</f>
        <v>0</v>
      </c>
      <c r="S190" s="212">
        <v>0</v>
      </c>
      <c r="T190" s="213">
        <f>S190*H190</f>
        <v>0</v>
      </c>
      <c r="AR190" s="16" t="s">
        <v>132</v>
      </c>
      <c r="AT190" s="16" t="s">
        <v>127</v>
      </c>
      <c r="AU190" s="16" t="s">
        <v>83</v>
      </c>
      <c r="AY190" s="16" t="s">
        <v>125</v>
      </c>
      <c r="BE190" s="214">
        <f>IF(N190="základní",J190,0)</f>
        <v>0</v>
      </c>
      <c r="BF190" s="214">
        <f>IF(N190="snížená",J190,0)</f>
        <v>0</v>
      </c>
      <c r="BG190" s="214">
        <f>IF(N190="zákl. přenesená",J190,0)</f>
        <v>0</v>
      </c>
      <c r="BH190" s="214">
        <f>IF(N190="sníž. přenesená",J190,0)</f>
        <v>0</v>
      </c>
      <c r="BI190" s="214">
        <f>IF(N190="nulová",J190,0)</f>
        <v>0</v>
      </c>
      <c r="BJ190" s="16" t="s">
        <v>80</v>
      </c>
      <c r="BK190" s="214">
        <f>ROUND(I190*H190,2)</f>
        <v>0</v>
      </c>
      <c r="BL190" s="16" t="s">
        <v>132</v>
      </c>
      <c r="BM190" s="16" t="s">
        <v>290</v>
      </c>
    </row>
    <row r="191" spans="2:51" s="11" customFormat="1" ht="12">
      <c r="B191" s="215"/>
      <c r="C191" s="216"/>
      <c r="D191" s="217" t="s">
        <v>134</v>
      </c>
      <c r="E191" s="218" t="s">
        <v>19</v>
      </c>
      <c r="F191" s="219" t="s">
        <v>291</v>
      </c>
      <c r="G191" s="216"/>
      <c r="H191" s="218" t="s">
        <v>19</v>
      </c>
      <c r="I191" s="220"/>
      <c r="J191" s="216"/>
      <c r="K191" s="216"/>
      <c r="L191" s="221"/>
      <c r="M191" s="222"/>
      <c r="N191" s="223"/>
      <c r="O191" s="223"/>
      <c r="P191" s="223"/>
      <c r="Q191" s="223"/>
      <c r="R191" s="223"/>
      <c r="S191" s="223"/>
      <c r="T191" s="224"/>
      <c r="AT191" s="225" t="s">
        <v>134</v>
      </c>
      <c r="AU191" s="225" t="s">
        <v>83</v>
      </c>
      <c r="AV191" s="11" t="s">
        <v>80</v>
      </c>
      <c r="AW191" s="11" t="s">
        <v>33</v>
      </c>
      <c r="AX191" s="11" t="s">
        <v>72</v>
      </c>
      <c r="AY191" s="225" t="s">
        <v>125</v>
      </c>
    </row>
    <row r="192" spans="2:51" s="12" customFormat="1" ht="12">
      <c r="B192" s="226"/>
      <c r="C192" s="227"/>
      <c r="D192" s="217" t="s">
        <v>134</v>
      </c>
      <c r="E192" s="228" t="s">
        <v>19</v>
      </c>
      <c r="F192" s="229" t="s">
        <v>292</v>
      </c>
      <c r="G192" s="227"/>
      <c r="H192" s="230">
        <v>51</v>
      </c>
      <c r="I192" s="231"/>
      <c r="J192" s="227"/>
      <c r="K192" s="227"/>
      <c r="L192" s="232"/>
      <c r="M192" s="233"/>
      <c r="N192" s="234"/>
      <c r="O192" s="234"/>
      <c r="P192" s="234"/>
      <c r="Q192" s="234"/>
      <c r="R192" s="234"/>
      <c r="S192" s="234"/>
      <c r="T192" s="235"/>
      <c r="AT192" s="236" t="s">
        <v>134</v>
      </c>
      <c r="AU192" s="236" t="s">
        <v>83</v>
      </c>
      <c r="AV192" s="12" t="s">
        <v>83</v>
      </c>
      <c r="AW192" s="12" t="s">
        <v>33</v>
      </c>
      <c r="AX192" s="12" t="s">
        <v>72</v>
      </c>
      <c r="AY192" s="236" t="s">
        <v>125</v>
      </c>
    </row>
    <row r="193" spans="2:51" s="14" customFormat="1" ht="12">
      <c r="B193" s="258"/>
      <c r="C193" s="259"/>
      <c r="D193" s="217" t="s">
        <v>134</v>
      </c>
      <c r="E193" s="260" t="s">
        <v>19</v>
      </c>
      <c r="F193" s="261" t="s">
        <v>293</v>
      </c>
      <c r="G193" s="259"/>
      <c r="H193" s="262">
        <v>51</v>
      </c>
      <c r="I193" s="263"/>
      <c r="J193" s="259"/>
      <c r="K193" s="259"/>
      <c r="L193" s="264"/>
      <c r="M193" s="265"/>
      <c r="N193" s="266"/>
      <c r="O193" s="266"/>
      <c r="P193" s="266"/>
      <c r="Q193" s="266"/>
      <c r="R193" s="266"/>
      <c r="S193" s="266"/>
      <c r="T193" s="267"/>
      <c r="AT193" s="268" t="s">
        <v>134</v>
      </c>
      <c r="AU193" s="268" t="s">
        <v>83</v>
      </c>
      <c r="AV193" s="14" t="s">
        <v>156</v>
      </c>
      <c r="AW193" s="14" t="s">
        <v>33</v>
      </c>
      <c r="AX193" s="14" t="s">
        <v>72</v>
      </c>
      <c r="AY193" s="268" t="s">
        <v>125</v>
      </c>
    </row>
    <row r="194" spans="2:51" s="11" customFormat="1" ht="12">
      <c r="B194" s="215"/>
      <c r="C194" s="216"/>
      <c r="D194" s="217" t="s">
        <v>134</v>
      </c>
      <c r="E194" s="218" t="s">
        <v>19</v>
      </c>
      <c r="F194" s="219" t="s">
        <v>294</v>
      </c>
      <c r="G194" s="216"/>
      <c r="H194" s="218" t="s">
        <v>19</v>
      </c>
      <c r="I194" s="220"/>
      <c r="J194" s="216"/>
      <c r="K194" s="216"/>
      <c r="L194" s="221"/>
      <c r="M194" s="222"/>
      <c r="N194" s="223"/>
      <c r="O194" s="223"/>
      <c r="P194" s="223"/>
      <c r="Q194" s="223"/>
      <c r="R194" s="223"/>
      <c r="S194" s="223"/>
      <c r="T194" s="224"/>
      <c r="AT194" s="225" t="s">
        <v>134</v>
      </c>
      <c r="AU194" s="225" t="s">
        <v>83</v>
      </c>
      <c r="AV194" s="11" t="s">
        <v>80</v>
      </c>
      <c r="AW194" s="11" t="s">
        <v>33</v>
      </c>
      <c r="AX194" s="11" t="s">
        <v>72</v>
      </c>
      <c r="AY194" s="225" t="s">
        <v>125</v>
      </c>
    </row>
    <row r="195" spans="2:51" s="12" customFormat="1" ht="12">
      <c r="B195" s="226"/>
      <c r="C195" s="227"/>
      <c r="D195" s="217" t="s">
        <v>134</v>
      </c>
      <c r="E195" s="228" t="s">
        <v>19</v>
      </c>
      <c r="F195" s="229" t="s">
        <v>295</v>
      </c>
      <c r="G195" s="227"/>
      <c r="H195" s="230">
        <v>25.5</v>
      </c>
      <c r="I195" s="231"/>
      <c r="J195" s="227"/>
      <c r="K195" s="227"/>
      <c r="L195" s="232"/>
      <c r="M195" s="233"/>
      <c r="N195" s="234"/>
      <c r="O195" s="234"/>
      <c r="P195" s="234"/>
      <c r="Q195" s="234"/>
      <c r="R195" s="234"/>
      <c r="S195" s="234"/>
      <c r="T195" s="235"/>
      <c r="AT195" s="236" t="s">
        <v>134</v>
      </c>
      <c r="AU195" s="236" t="s">
        <v>83</v>
      </c>
      <c r="AV195" s="12" t="s">
        <v>83</v>
      </c>
      <c r="AW195" s="12" t="s">
        <v>33</v>
      </c>
      <c r="AX195" s="12" t="s">
        <v>72</v>
      </c>
      <c r="AY195" s="236" t="s">
        <v>125</v>
      </c>
    </row>
    <row r="196" spans="2:51" s="14" customFormat="1" ht="12">
      <c r="B196" s="258"/>
      <c r="C196" s="259"/>
      <c r="D196" s="217" t="s">
        <v>134</v>
      </c>
      <c r="E196" s="260" t="s">
        <v>19</v>
      </c>
      <c r="F196" s="261" t="s">
        <v>296</v>
      </c>
      <c r="G196" s="259"/>
      <c r="H196" s="262">
        <v>25.5</v>
      </c>
      <c r="I196" s="263"/>
      <c r="J196" s="259"/>
      <c r="K196" s="259"/>
      <c r="L196" s="264"/>
      <c r="M196" s="265"/>
      <c r="N196" s="266"/>
      <c r="O196" s="266"/>
      <c r="P196" s="266"/>
      <c r="Q196" s="266"/>
      <c r="R196" s="266"/>
      <c r="S196" s="266"/>
      <c r="T196" s="267"/>
      <c r="AT196" s="268" t="s">
        <v>134</v>
      </c>
      <c r="AU196" s="268" t="s">
        <v>83</v>
      </c>
      <c r="AV196" s="14" t="s">
        <v>156</v>
      </c>
      <c r="AW196" s="14" t="s">
        <v>33</v>
      </c>
      <c r="AX196" s="14" t="s">
        <v>80</v>
      </c>
      <c r="AY196" s="268" t="s">
        <v>125</v>
      </c>
    </row>
    <row r="197" spans="2:65" s="1" customFormat="1" ht="22.5" customHeight="1">
      <c r="B197" s="37"/>
      <c r="C197" s="203" t="s">
        <v>297</v>
      </c>
      <c r="D197" s="203" t="s">
        <v>127</v>
      </c>
      <c r="E197" s="204" t="s">
        <v>298</v>
      </c>
      <c r="F197" s="205" t="s">
        <v>299</v>
      </c>
      <c r="G197" s="206" t="s">
        <v>130</v>
      </c>
      <c r="H197" s="207">
        <v>12.75</v>
      </c>
      <c r="I197" s="208"/>
      <c r="J197" s="209">
        <f>ROUND(I197*H197,2)</f>
        <v>0</v>
      </c>
      <c r="K197" s="205" t="s">
        <v>131</v>
      </c>
      <c r="L197" s="42"/>
      <c r="M197" s="210" t="s">
        <v>19</v>
      </c>
      <c r="N197" s="211" t="s">
        <v>43</v>
      </c>
      <c r="O197" s="78"/>
      <c r="P197" s="212">
        <f>O197*H197</f>
        <v>0</v>
      </c>
      <c r="Q197" s="212">
        <v>0</v>
      </c>
      <c r="R197" s="212">
        <f>Q197*H197</f>
        <v>0</v>
      </c>
      <c r="S197" s="212">
        <v>0</v>
      </c>
      <c r="T197" s="213">
        <f>S197*H197</f>
        <v>0</v>
      </c>
      <c r="AR197" s="16" t="s">
        <v>132</v>
      </c>
      <c r="AT197" s="16" t="s">
        <v>127</v>
      </c>
      <c r="AU197" s="16" t="s">
        <v>83</v>
      </c>
      <c r="AY197" s="16" t="s">
        <v>125</v>
      </c>
      <c r="BE197" s="214">
        <f>IF(N197="základní",J197,0)</f>
        <v>0</v>
      </c>
      <c r="BF197" s="214">
        <f>IF(N197="snížená",J197,0)</f>
        <v>0</v>
      </c>
      <c r="BG197" s="214">
        <f>IF(N197="zákl. přenesená",J197,0)</f>
        <v>0</v>
      </c>
      <c r="BH197" s="214">
        <f>IF(N197="sníž. přenesená",J197,0)</f>
        <v>0</v>
      </c>
      <c r="BI197" s="214">
        <f>IF(N197="nulová",J197,0)</f>
        <v>0</v>
      </c>
      <c r="BJ197" s="16" t="s">
        <v>80</v>
      </c>
      <c r="BK197" s="214">
        <f>ROUND(I197*H197,2)</f>
        <v>0</v>
      </c>
      <c r="BL197" s="16" t="s">
        <v>132</v>
      </c>
      <c r="BM197" s="16" t="s">
        <v>300</v>
      </c>
    </row>
    <row r="198" spans="2:51" s="11" customFormat="1" ht="12">
      <c r="B198" s="215"/>
      <c r="C198" s="216"/>
      <c r="D198" s="217" t="s">
        <v>134</v>
      </c>
      <c r="E198" s="218" t="s">
        <v>19</v>
      </c>
      <c r="F198" s="219" t="s">
        <v>301</v>
      </c>
      <c r="G198" s="216"/>
      <c r="H198" s="218" t="s">
        <v>19</v>
      </c>
      <c r="I198" s="220"/>
      <c r="J198" s="216"/>
      <c r="K198" s="216"/>
      <c r="L198" s="221"/>
      <c r="M198" s="222"/>
      <c r="N198" s="223"/>
      <c r="O198" s="223"/>
      <c r="P198" s="223"/>
      <c r="Q198" s="223"/>
      <c r="R198" s="223"/>
      <c r="S198" s="223"/>
      <c r="T198" s="224"/>
      <c r="AT198" s="225" t="s">
        <v>134</v>
      </c>
      <c r="AU198" s="225" t="s">
        <v>83</v>
      </c>
      <c r="AV198" s="11" t="s">
        <v>80</v>
      </c>
      <c r="AW198" s="11" t="s">
        <v>33</v>
      </c>
      <c r="AX198" s="11" t="s">
        <v>72</v>
      </c>
      <c r="AY198" s="225" t="s">
        <v>125</v>
      </c>
    </row>
    <row r="199" spans="2:51" s="12" customFormat="1" ht="12">
      <c r="B199" s="226"/>
      <c r="C199" s="227"/>
      <c r="D199" s="217" t="s">
        <v>134</v>
      </c>
      <c r="E199" s="228" t="s">
        <v>19</v>
      </c>
      <c r="F199" s="229" t="s">
        <v>302</v>
      </c>
      <c r="G199" s="227"/>
      <c r="H199" s="230">
        <v>12.75</v>
      </c>
      <c r="I199" s="231"/>
      <c r="J199" s="227"/>
      <c r="K199" s="227"/>
      <c r="L199" s="232"/>
      <c r="M199" s="233"/>
      <c r="N199" s="234"/>
      <c r="O199" s="234"/>
      <c r="P199" s="234"/>
      <c r="Q199" s="234"/>
      <c r="R199" s="234"/>
      <c r="S199" s="234"/>
      <c r="T199" s="235"/>
      <c r="AT199" s="236" t="s">
        <v>134</v>
      </c>
      <c r="AU199" s="236" t="s">
        <v>83</v>
      </c>
      <c r="AV199" s="12" t="s">
        <v>83</v>
      </c>
      <c r="AW199" s="12" t="s">
        <v>33</v>
      </c>
      <c r="AX199" s="12" t="s">
        <v>80</v>
      </c>
      <c r="AY199" s="236" t="s">
        <v>125</v>
      </c>
    </row>
    <row r="200" spans="2:65" s="1" customFormat="1" ht="22.5" customHeight="1">
      <c r="B200" s="37"/>
      <c r="C200" s="203" t="s">
        <v>303</v>
      </c>
      <c r="D200" s="203" t="s">
        <v>127</v>
      </c>
      <c r="E200" s="204" t="s">
        <v>304</v>
      </c>
      <c r="F200" s="205" t="s">
        <v>305</v>
      </c>
      <c r="G200" s="206" t="s">
        <v>130</v>
      </c>
      <c r="H200" s="207">
        <v>25.5</v>
      </c>
      <c r="I200" s="208"/>
      <c r="J200" s="209">
        <f>ROUND(I200*H200,2)</f>
        <v>0</v>
      </c>
      <c r="K200" s="205" t="s">
        <v>131</v>
      </c>
      <c r="L200" s="42"/>
      <c r="M200" s="210" t="s">
        <v>19</v>
      </c>
      <c r="N200" s="211" t="s">
        <v>43</v>
      </c>
      <c r="O200" s="78"/>
      <c r="P200" s="212">
        <f>O200*H200</f>
        <v>0</v>
      </c>
      <c r="Q200" s="212">
        <v>0</v>
      </c>
      <c r="R200" s="212">
        <f>Q200*H200</f>
        <v>0</v>
      </c>
      <c r="S200" s="212">
        <v>0</v>
      </c>
      <c r="T200" s="213">
        <f>S200*H200</f>
        <v>0</v>
      </c>
      <c r="AR200" s="16" t="s">
        <v>132</v>
      </c>
      <c r="AT200" s="16" t="s">
        <v>127</v>
      </c>
      <c r="AU200" s="16" t="s">
        <v>83</v>
      </c>
      <c r="AY200" s="16" t="s">
        <v>125</v>
      </c>
      <c r="BE200" s="214">
        <f>IF(N200="základní",J200,0)</f>
        <v>0</v>
      </c>
      <c r="BF200" s="214">
        <f>IF(N200="snížená",J200,0)</f>
        <v>0</v>
      </c>
      <c r="BG200" s="214">
        <f>IF(N200="zákl. přenesená",J200,0)</f>
        <v>0</v>
      </c>
      <c r="BH200" s="214">
        <f>IF(N200="sníž. přenesená",J200,0)</f>
        <v>0</v>
      </c>
      <c r="BI200" s="214">
        <f>IF(N200="nulová",J200,0)</f>
        <v>0</v>
      </c>
      <c r="BJ200" s="16" t="s">
        <v>80</v>
      </c>
      <c r="BK200" s="214">
        <f>ROUND(I200*H200,2)</f>
        <v>0</v>
      </c>
      <c r="BL200" s="16" t="s">
        <v>132</v>
      </c>
      <c r="BM200" s="16" t="s">
        <v>306</v>
      </c>
    </row>
    <row r="201" spans="2:51" s="11" customFormat="1" ht="12">
      <c r="B201" s="215"/>
      <c r="C201" s="216"/>
      <c r="D201" s="217" t="s">
        <v>134</v>
      </c>
      <c r="E201" s="218" t="s">
        <v>19</v>
      </c>
      <c r="F201" s="219" t="s">
        <v>291</v>
      </c>
      <c r="G201" s="216"/>
      <c r="H201" s="218" t="s">
        <v>19</v>
      </c>
      <c r="I201" s="220"/>
      <c r="J201" s="216"/>
      <c r="K201" s="216"/>
      <c r="L201" s="221"/>
      <c r="M201" s="222"/>
      <c r="N201" s="223"/>
      <c r="O201" s="223"/>
      <c r="P201" s="223"/>
      <c r="Q201" s="223"/>
      <c r="R201" s="223"/>
      <c r="S201" s="223"/>
      <c r="T201" s="224"/>
      <c r="AT201" s="225" t="s">
        <v>134</v>
      </c>
      <c r="AU201" s="225" t="s">
        <v>83</v>
      </c>
      <c r="AV201" s="11" t="s">
        <v>80</v>
      </c>
      <c r="AW201" s="11" t="s">
        <v>33</v>
      </c>
      <c r="AX201" s="11" t="s">
        <v>72</v>
      </c>
      <c r="AY201" s="225" t="s">
        <v>125</v>
      </c>
    </row>
    <row r="202" spans="2:51" s="12" customFormat="1" ht="12">
      <c r="B202" s="226"/>
      <c r="C202" s="227"/>
      <c r="D202" s="217" t="s">
        <v>134</v>
      </c>
      <c r="E202" s="228" t="s">
        <v>19</v>
      </c>
      <c r="F202" s="229" t="s">
        <v>292</v>
      </c>
      <c r="G202" s="227"/>
      <c r="H202" s="230">
        <v>51</v>
      </c>
      <c r="I202" s="231"/>
      <c r="J202" s="227"/>
      <c r="K202" s="227"/>
      <c r="L202" s="232"/>
      <c r="M202" s="233"/>
      <c r="N202" s="234"/>
      <c r="O202" s="234"/>
      <c r="P202" s="234"/>
      <c r="Q202" s="234"/>
      <c r="R202" s="234"/>
      <c r="S202" s="234"/>
      <c r="T202" s="235"/>
      <c r="AT202" s="236" t="s">
        <v>134</v>
      </c>
      <c r="AU202" s="236" t="s">
        <v>83</v>
      </c>
      <c r="AV202" s="12" t="s">
        <v>83</v>
      </c>
      <c r="AW202" s="12" t="s">
        <v>33</v>
      </c>
      <c r="AX202" s="12" t="s">
        <v>72</v>
      </c>
      <c r="AY202" s="236" t="s">
        <v>125</v>
      </c>
    </row>
    <row r="203" spans="2:51" s="14" customFormat="1" ht="12">
      <c r="B203" s="258"/>
      <c r="C203" s="259"/>
      <c r="D203" s="217" t="s">
        <v>134</v>
      </c>
      <c r="E203" s="260" t="s">
        <v>19</v>
      </c>
      <c r="F203" s="261" t="s">
        <v>293</v>
      </c>
      <c r="G203" s="259"/>
      <c r="H203" s="262">
        <v>51</v>
      </c>
      <c r="I203" s="263"/>
      <c r="J203" s="259"/>
      <c r="K203" s="259"/>
      <c r="L203" s="264"/>
      <c r="M203" s="265"/>
      <c r="N203" s="266"/>
      <c r="O203" s="266"/>
      <c r="P203" s="266"/>
      <c r="Q203" s="266"/>
      <c r="R203" s="266"/>
      <c r="S203" s="266"/>
      <c r="T203" s="267"/>
      <c r="AT203" s="268" t="s">
        <v>134</v>
      </c>
      <c r="AU203" s="268" t="s">
        <v>83</v>
      </c>
      <c r="AV203" s="14" t="s">
        <v>156</v>
      </c>
      <c r="AW203" s="14" t="s">
        <v>33</v>
      </c>
      <c r="AX203" s="14" t="s">
        <v>72</v>
      </c>
      <c r="AY203" s="268" t="s">
        <v>125</v>
      </c>
    </row>
    <row r="204" spans="2:51" s="11" customFormat="1" ht="12">
      <c r="B204" s="215"/>
      <c r="C204" s="216"/>
      <c r="D204" s="217" t="s">
        <v>134</v>
      </c>
      <c r="E204" s="218" t="s">
        <v>19</v>
      </c>
      <c r="F204" s="219" t="s">
        <v>294</v>
      </c>
      <c r="G204" s="216"/>
      <c r="H204" s="218" t="s">
        <v>19</v>
      </c>
      <c r="I204" s="220"/>
      <c r="J204" s="216"/>
      <c r="K204" s="216"/>
      <c r="L204" s="221"/>
      <c r="M204" s="222"/>
      <c r="N204" s="223"/>
      <c r="O204" s="223"/>
      <c r="P204" s="223"/>
      <c r="Q204" s="223"/>
      <c r="R204" s="223"/>
      <c r="S204" s="223"/>
      <c r="T204" s="224"/>
      <c r="AT204" s="225" t="s">
        <v>134</v>
      </c>
      <c r="AU204" s="225" t="s">
        <v>83</v>
      </c>
      <c r="AV204" s="11" t="s">
        <v>80</v>
      </c>
      <c r="AW204" s="11" t="s">
        <v>33</v>
      </c>
      <c r="AX204" s="11" t="s">
        <v>72</v>
      </c>
      <c r="AY204" s="225" t="s">
        <v>125</v>
      </c>
    </row>
    <row r="205" spans="2:51" s="12" customFormat="1" ht="12">
      <c r="B205" s="226"/>
      <c r="C205" s="227"/>
      <c r="D205" s="217" t="s">
        <v>134</v>
      </c>
      <c r="E205" s="228" t="s">
        <v>19</v>
      </c>
      <c r="F205" s="229" t="s">
        <v>295</v>
      </c>
      <c r="G205" s="227"/>
      <c r="H205" s="230">
        <v>25.5</v>
      </c>
      <c r="I205" s="231"/>
      <c r="J205" s="227"/>
      <c r="K205" s="227"/>
      <c r="L205" s="232"/>
      <c r="M205" s="233"/>
      <c r="N205" s="234"/>
      <c r="O205" s="234"/>
      <c r="P205" s="234"/>
      <c r="Q205" s="234"/>
      <c r="R205" s="234"/>
      <c r="S205" s="234"/>
      <c r="T205" s="235"/>
      <c r="AT205" s="236" t="s">
        <v>134</v>
      </c>
      <c r="AU205" s="236" t="s">
        <v>83</v>
      </c>
      <c r="AV205" s="12" t="s">
        <v>83</v>
      </c>
      <c r="AW205" s="12" t="s">
        <v>33</v>
      </c>
      <c r="AX205" s="12" t="s">
        <v>72</v>
      </c>
      <c r="AY205" s="236" t="s">
        <v>125</v>
      </c>
    </row>
    <row r="206" spans="2:51" s="14" customFormat="1" ht="12">
      <c r="B206" s="258"/>
      <c r="C206" s="259"/>
      <c r="D206" s="217" t="s">
        <v>134</v>
      </c>
      <c r="E206" s="260" t="s">
        <v>19</v>
      </c>
      <c r="F206" s="261" t="s">
        <v>307</v>
      </c>
      <c r="G206" s="259"/>
      <c r="H206" s="262">
        <v>25.5</v>
      </c>
      <c r="I206" s="263"/>
      <c r="J206" s="259"/>
      <c r="K206" s="259"/>
      <c r="L206" s="264"/>
      <c r="M206" s="265"/>
      <c r="N206" s="266"/>
      <c r="O206" s="266"/>
      <c r="P206" s="266"/>
      <c r="Q206" s="266"/>
      <c r="R206" s="266"/>
      <c r="S206" s="266"/>
      <c r="T206" s="267"/>
      <c r="AT206" s="268" t="s">
        <v>134</v>
      </c>
      <c r="AU206" s="268" t="s">
        <v>83</v>
      </c>
      <c r="AV206" s="14" t="s">
        <v>156</v>
      </c>
      <c r="AW206" s="14" t="s">
        <v>33</v>
      </c>
      <c r="AX206" s="14" t="s">
        <v>80</v>
      </c>
      <c r="AY206" s="268" t="s">
        <v>125</v>
      </c>
    </row>
    <row r="207" spans="2:65" s="1" customFormat="1" ht="22.5" customHeight="1">
      <c r="B207" s="37"/>
      <c r="C207" s="203" t="s">
        <v>308</v>
      </c>
      <c r="D207" s="203" t="s">
        <v>127</v>
      </c>
      <c r="E207" s="204" t="s">
        <v>309</v>
      </c>
      <c r="F207" s="205" t="s">
        <v>310</v>
      </c>
      <c r="G207" s="206" t="s">
        <v>130</v>
      </c>
      <c r="H207" s="207">
        <v>12.75</v>
      </c>
      <c r="I207" s="208"/>
      <c r="J207" s="209">
        <f>ROUND(I207*H207,2)</f>
        <v>0</v>
      </c>
      <c r="K207" s="205" t="s">
        <v>131</v>
      </c>
      <c r="L207" s="42"/>
      <c r="M207" s="210" t="s">
        <v>19</v>
      </c>
      <c r="N207" s="211" t="s">
        <v>43</v>
      </c>
      <c r="O207" s="78"/>
      <c r="P207" s="212">
        <f>O207*H207</f>
        <v>0</v>
      </c>
      <c r="Q207" s="212">
        <v>0</v>
      </c>
      <c r="R207" s="212">
        <f>Q207*H207</f>
        <v>0</v>
      </c>
      <c r="S207" s="212">
        <v>0</v>
      </c>
      <c r="T207" s="213">
        <f>S207*H207</f>
        <v>0</v>
      </c>
      <c r="AR207" s="16" t="s">
        <v>132</v>
      </c>
      <c r="AT207" s="16" t="s">
        <v>127</v>
      </c>
      <c r="AU207" s="16" t="s">
        <v>83</v>
      </c>
      <c r="AY207" s="16" t="s">
        <v>125</v>
      </c>
      <c r="BE207" s="214">
        <f>IF(N207="základní",J207,0)</f>
        <v>0</v>
      </c>
      <c r="BF207" s="214">
        <f>IF(N207="snížená",J207,0)</f>
        <v>0</v>
      </c>
      <c r="BG207" s="214">
        <f>IF(N207="zákl. přenesená",J207,0)</f>
        <v>0</v>
      </c>
      <c r="BH207" s="214">
        <f>IF(N207="sníž. přenesená",J207,0)</f>
        <v>0</v>
      </c>
      <c r="BI207" s="214">
        <f>IF(N207="nulová",J207,0)</f>
        <v>0</v>
      </c>
      <c r="BJ207" s="16" t="s">
        <v>80</v>
      </c>
      <c r="BK207" s="214">
        <f>ROUND(I207*H207,2)</f>
        <v>0</v>
      </c>
      <c r="BL207" s="16" t="s">
        <v>132</v>
      </c>
      <c r="BM207" s="16" t="s">
        <v>311</v>
      </c>
    </row>
    <row r="208" spans="2:51" s="11" customFormat="1" ht="12">
      <c r="B208" s="215"/>
      <c r="C208" s="216"/>
      <c r="D208" s="217" t="s">
        <v>134</v>
      </c>
      <c r="E208" s="218" t="s">
        <v>19</v>
      </c>
      <c r="F208" s="219" t="s">
        <v>301</v>
      </c>
      <c r="G208" s="216"/>
      <c r="H208" s="218" t="s">
        <v>19</v>
      </c>
      <c r="I208" s="220"/>
      <c r="J208" s="216"/>
      <c r="K208" s="216"/>
      <c r="L208" s="221"/>
      <c r="M208" s="222"/>
      <c r="N208" s="223"/>
      <c r="O208" s="223"/>
      <c r="P208" s="223"/>
      <c r="Q208" s="223"/>
      <c r="R208" s="223"/>
      <c r="S208" s="223"/>
      <c r="T208" s="224"/>
      <c r="AT208" s="225" t="s">
        <v>134</v>
      </c>
      <c r="AU208" s="225" t="s">
        <v>83</v>
      </c>
      <c r="AV208" s="11" t="s">
        <v>80</v>
      </c>
      <c r="AW208" s="11" t="s">
        <v>33</v>
      </c>
      <c r="AX208" s="11" t="s">
        <v>72</v>
      </c>
      <c r="AY208" s="225" t="s">
        <v>125</v>
      </c>
    </row>
    <row r="209" spans="2:51" s="12" customFormat="1" ht="12">
      <c r="B209" s="226"/>
      <c r="C209" s="227"/>
      <c r="D209" s="217" t="s">
        <v>134</v>
      </c>
      <c r="E209" s="228" t="s">
        <v>19</v>
      </c>
      <c r="F209" s="229" t="s">
        <v>302</v>
      </c>
      <c r="G209" s="227"/>
      <c r="H209" s="230">
        <v>12.75</v>
      </c>
      <c r="I209" s="231"/>
      <c r="J209" s="227"/>
      <c r="K209" s="227"/>
      <c r="L209" s="232"/>
      <c r="M209" s="233"/>
      <c r="N209" s="234"/>
      <c r="O209" s="234"/>
      <c r="P209" s="234"/>
      <c r="Q209" s="234"/>
      <c r="R209" s="234"/>
      <c r="S209" s="234"/>
      <c r="T209" s="235"/>
      <c r="AT209" s="236" t="s">
        <v>134</v>
      </c>
      <c r="AU209" s="236" t="s">
        <v>83</v>
      </c>
      <c r="AV209" s="12" t="s">
        <v>83</v>
      </c>
      <c r="AW209" s="12" t="s">
        <v>33</v>
      </c>
      <c r="AX209" s="12" t="s">
        <v>80</v>
      </c>
      <c r="AY209" s="236" t="s">
        <v>125</v>
      </c>
    </row>
    <row r="210" spans="2:65" s="1" customFormat="1" ht="22.5" customHeight="1">
      <c r="B210" s="37"/>
      <c r="C210" s="203" t="s">
        <v>312</v>
      </c>
      <c r="D210" s="203" t="s">
        <v>127</v>
      </c>
      <c r="E210" s="204" t="s">
        <v>313</v>
      </c>
      <c r="F210" s="205" t="s">
        <v>314</v>
      </c>
      <c r="G210" s="206" t="s">
        <v>193</v>
      </c>
      <c r="H210" s="207">
        <v>102</v>
      </c>
      <c r="I210" s="208"/>
      <c r="J210" s="209">
        <f>ROUND(I210*H210,2)</f>
        <v>0</v>
      </c>
      <c r="K210" s="205" t="s">
        <v>131</v>
      </c>
      <c r="L210" s="42"/>
      <c r="M210" s="210" t="s">
        <v>19</v>
      </c>
      <c r="N210" s="211" t="s">
        <v>43</v>
      </c>
      <c r="O210" s="78"/>
      <c r="P210" s="212">
        <f>O210*H210</f>
        <v>0</v>
      </c>
      <c r="Q210" s="212">
        <v>0.00085</v>
      </c>
      <c r="R210" s="212">
        <f>Q210*H210</f>
        <v>0.0867</v>
      </c>
      <c r="S210" s="212">
        <v>0</v>
      </c>
      <c r="T210" s="213">
        <f>S210*H210</f>
        <v>0</v>
      </c>
      <c r="AR210" s="16" t="s">
        <v>132</v>
      </c>
      <c r="AT210" s="16" t="s">
        <v>127</v>
      </c>
      <c r="AU210" s="16" t="s">
        <v>83</v>
      </c>
      <c r="AY210" s="16" t="s">
        <v>125</v>
      </c>
      <c r="BE210" s="214">
        <f>IF(N210="základní",J210,0)</f>
        <v>0</v>
      </c>
      <c r="BF210" s="214">
        <f>IF(N210="snížená",J210,0)</f>
        <v>0</v>
      </c>
      <c r="BG210" s="214">
        <f>IF(N210="zákl. přenesená",J210,0)</f>
        <v>0</v>
      </c>
      <c r="BH210" s="214">
        <f>IF(N210="sníž. přenesená",J210,0)</f>
        <v>0</v>
      </c>
      <c r="BI210" s="214">
        <f>IF(N210="nulová",J210,0)</f>
        <v>0</v>
      </c>
      <c r="BJ210" s="16" t="s">
        <v>80</v>
      </c>
      <c r="BK210" s="214">
        <f>ROUND(I210*H210,2)</f>
        <v>0</v>
      </c>
      <c r="BL210" s="16" t="s">
        <v>132</v>
      </c>
      <c r="BM210" s="16" t="s">
        <v>315</v>
      </c>
    </row>
    <row r="211" spans="2:51" s="11" customFormat="1" ht="12">
      <c r="B211" s="215"/>
      <c r="C211" s="216"/>
      <c r="D211" s="217" t="s">
        <v>134</v>
      </c>
      <c r="E211" s="218" t="s">
        <v>19</v>
      </c>
      <c r="F211" s="219" t="s">
        <v>291</v>
      </c>
      <c r="G211" s="216"/>
      <c r="H211" s="218" t="s">
        <v>19</v>
      </c>
      <c r="I211" s="220"/>
      <c r="J211" s="216"/>
      <c r="K211" s="216"/>
      <c r="L211" s="221"/>
      <c r="M211" s="222"/>
      <c r="N211" s="223"/>
      <c r="O211" s="223"/>
      <c r="P211" s="223"/>
      <c r="Q211" s="223"/>
      <c r="R211" s="223"/>
      <c r="S211" s="223"/>
      <c r="T211" s="224"/>
      <c r="AT211" s="225" t="s">
        <v>134</v>
      </c>
      <c r="AU211" s="225" t="s">
        <v>83</v>
      </c>
      <c r="AV211" s="11" t="s">
        <v>80</v>
      </c>
      <c r="AW211" s="11" t="s">
        <v>33</v>
      </c>
      <c r="AX211" s="11" t="s">
        <v>72</v>
      </c>
      <c r="AY211" s="225" t="s">
        <v>125</v>
      </c>
    </row>
    <row r="212" spans="2:51" s="12" customFormat="1" ht="12">
      <c r="B212" s="226"/>
      <c r="C212" s="227"/>
      <c r="D212" s="217" t="s">
        <v>134</v>
      </c>
      <c r="E212" s="228" t="s">
        <v>19</v>
      </c>
      <c r="F212" s="229" t="s">
        <v>316</v>
      </c>
      <c r="G212" s="227"/>
      <c r="H212" s="230">
        <v>102</v>
      </c>
      <c r="I212" s="231"/>
      <c r="J212" s="227"/>
      <c r="K212" s="227"/>
      <c r="L212" s="232"/>
      <c r="M212" s="233"/>
      <c r="N212" s="234"/>
      <c r="O212" s="234"/>
      <c r="P212" s="234"/>
      <c r="Q212" s="234"/>
      <c r="R212" s="234"/>
      <c r="S212" s="234"/>
      <c r="T212" s="235"/>
      <c r="AT212" s="236" t="s">
        <v>134</v>
      </c>
      <c r="AU212" s="236" t="s">
        <v>83</v>
      </c>
      <c r="AV212" s="12" t="s">
        <v>83</v>
      </c>
      <c r="AW212" s="12" t="s">
        <v>33</v>
      </c>
      <c r="AX212" s="12" t="s">
        <v>80</v>
      </c>
      <c r="AY212" s="236" t="s">
        <v>125</v>
      </c>
    </row>
    <row r="213" spans="2:65" s="1" customFormat="1" ht="22.5" customHeight="1">
      <c r="B213" s="37"/>
      <c r="C213" s="203" t="s">
        <v>317</v>
      </c>
      <c r="D213" s="203" t="s">
        <v>127</v>
      </c>
      <c r="E213" s="204" t="s">
        <v>318</v>
      </c>
      <c r="F213" s="205" t="s">
        <v>319</v>
      </c>
      <c r="G213" s="206" t="s">
        <v>193</v>
      </c>
      <c r="H213" s="207">
        <v>102</v>
      </c>
      <c r="I213" s="208"/>
      <c r="J213" s="209">
        <f>ROUND(I213*H213,2)</f>
        <v>0</v>
      </c>
      <c r="K213" s="205" t="s">
        <v>131</v>
      </c>
      <c r="L213" s="42"/>
      <c r="M213" s="210" t="s">
        <v>19</v>
      </c>
      <c r="N213" s="211" t="s">
        <v>43</v>
      </c>
      <c r="O213" s="78"/>
      <c r="P213" s="212">
        <f>O213*H213</f>
        <v>0</v>
      </c>
      <c r="Q213" s="212">
        <v>0</v>
      </c>
      <c r="R213" s="212">
        <f>Q213*H213</f>
        <v>0</v>
      </c>
      <c r="S213" s="212">
        <v>0</v>
      </c>
      <c r="T213" s="213">
        <f>S213*H213</f>
        <v>0</v>
      </c>
      <c r="AR213" s="16" t="s">
        <v>132</v>
      </c>
      <c r="AT213" s="16" t="s">
        <v>127</v>
      </c>
      <c r="AU213" s="16" t="s">
        <v>83</v>
      </c>
      <c r="AY213" s="16" t="s">
        <v>125</v>
      </c>
      <c r="BE213" s="214">
        <f>IF(N213="základní",J213,0)</f>
        <v>0</v>
      </c>
      <c r="BF213" s="214">
        <f>IF(N213="snížená",J213,0)</f>
        <v>0</v>
      </c>
      <c r="BG213" s="214">
        <f>IF(N213="zákl. přenesená",J213,0)</f>
        <v>0</v>
      </c>
      <c r="BH213" s="214">
        <f>IF(N213="sníž. přenesená",J213,0)</f>
        <v>0</v>
      </c>
      <c r="BI213" s="214">
        <f>IF(N213="nulová",J213,0)</f>
        <v>0</v>
      </c>
      <c r="BJ213" s="16" t="s">
        <v>80</v>
      </c>
      <c r="BK213" s="214">
        <f>ROUND(I213*H213,2)</f>
        <v>0</v>
      </c>
      <c r="BL213" s="16" t="s">
        <v>132</v>
      </c>
      <c r="BM213" s="16" t="s">
        <v>320</v>
      </c>
    </row>
    <row r="214" spans="2:65" s="1" customFormat="1" ht="22.5" customHeight="1">
      <c r="B214" s="37"/>
      <c r="C214" s="203" t="s">
        <v>321</v>
      </c>
      <c r="D214" s="203" t="s">
        <v>127</v>
      </c>
      <c r="E214" s="204" t="s">
        <v>322</v>
      </c>
      <c r="F214" s="205" t="s">
        <v>323</v>
      </c>
      <c r="G214" s="206" t="s">
        <v>130</v>
      </c>
      <c r="H214" s="207">
        <v>51</v>
      </c>
      <c r="I214" s="208"/>
      <c r="J214" s="209">
        <f>ROUND(I214*H214,2)</f>
        <v>0</v>
      </c>
      <c r="K214" s="205" t="s">
        <v>131</v>
      </c>
      <c r="L214" s="42"/>
      <c r="M214" s="210" t="s">
        <v>19</v>
      </c>
      <c r="N214" s="211" t="s">
        <v>43</v>
      </c>
      <c r="O214" s="78"/>
      <c r="P214" s="212">
        <f>O214*H214</f>
        <v>0</v>
      </c>
      <c r="Q214" s="212">
        <v>0</v>
      </c>
      <c r="R214" s="212">
        <f>Q214*H214</f>
        <v>0</v>
      </c>
      <c r="S214" s="212">
        <v>0</v>
      </c>
      <c r="T214" s="213">
        <f>S214*H214</f>
        <v>0</v>
      </c>
      <c r="AR214" s="16" t="s">
        <v>132</v>
      </c>
      <c r="AT214" s="16" t="s">
        <v>127</v>
      </c>
      <c r="AU214" s="16" t="s">
        <v>83</v>
      </c>
      <c r="AY214" s="16" t="s">
        <v>125</v>
      </c>
      <c r="BE214" s="214">
        <f>IF(N214="základní",J214,0)</f>
        <v>0</v>
      </c>
      <c r="BF214" s="214">
        <f>IF(N214="snížená",J214,0)</f>
        <v>0</v>
      </c>
      <c r="BG214" s="214">
        <f>IF(N214="zákl. přenesená",J214,0)</f>
        <v>0</v>
      </c>
      <c r="BH214" s="214">
        <f>IF(N214="sníž. přenesená",J214,0)</f>
        <v>0</v>
      </c>
      <c r="BI214" s="214">
        <f>IF(N214="nulová",J214,0)</f>
        <v>0</v>
      </c>
      <c r="BJ214" s="16" t="s">
        <v>80</v>
      </c>
      <c r="BK214" s="214">
        <f>ROUND(I214*H214,2)</f>
        <v>0</v>
      </c>
      <c r="BL214" s="16" t="s">
        <v>132</v>
      </c>
      <c r="BM214" s="16" t="s">
        <v>324</v>
      </c>
    </row>
    <row r="215" spans="2:65" s="1" customFormat="1" ht="22.5" customHeight="1">
      <c r="B215" s="37"/>
      <c r="C215" s="203" t="s">
        <v>325</v>
      </c>
      <c r="D215" s="203" t="s">
        <v>127</v>
      </c>
      <c r="E215" s="204" t="s">
        <v>183</v>
      </c>
      <c r="F215" s="205" t="s">
        <v>184</v>
      </c>
      <c r="G215" s="206" t="s">
        <v>130</v>
      </c>
      <c r="H215" s="207">
        <v>51</v>
      </c>
      <c r="I215" s="208"/>
      <c r="J215" s="209">
        <f>ROUND(I215*H215,2)</f>
        <v>0</v>
      </c>
      <c r="K215" s="205" t="s">
        <v>131</v>
      </c>
      <c r="L215" s="42"/>
      <c r="M215" s="210" t="s">
        <v>19</v>
      </c>
      <c r="N215" s="211" t="s">
        <v>43</v>
      </c>
      <c r="O215" s="78"/>
      <c r="P215" s="212">
        <f>O215*H215</f>
        <v>0</v>
      </c>
      <c r="Q215" s="212">
        <v>0</v>
      </c>
      <c r="R215" s="212">
        <f>Q215*H215</f>
        <v>0</v>
      </c>
      <c r="S215" s="212">
        <v>0</v>
      </c>
      <c r="T215" s="213">
        <f>S215*H215</f>
        <v>0</v>
      </c>
      <c r="AR215" s="16" t="s">
        <v>132</v>
      </c>
      <c r="AT215" s="16" t="s">
        <v>127</v>
      </c>
      <c r="AU215" s="16" t="s">
        <v>83</v>
      </c>
      <c r="AY215" s="16" t="s">
        <v>125</v>
      </c>
      <c r="BE215" s="214">
        <f>IF(N215="základní",J215,0)</f>
        <v>0</v>
      </c>
      <c r="BF215" s="214">
        <f>IF(N215="snížená",J215,0)</f>
        <v>0</v>
      </c>
      <c r="BG215" s="214">
        <f>IF(N215="zákl. přenesená",J215,0)</f>
        <v>0</v>
      </c>
      <c r="BH215" s="214">
        <f>IF(N215="sníž. přenesená",J215,0)</f>
        <v>0</v>
      </c>
      <c r="BI215" s="214">
        <f>IF(N215="nulová",J215,0)</f>
        <v>0</v>
      </c>
      <c r="BJ215" s="16" t="s">
        <v>80</v>
      </c>
      <c r="BK215" s="214">
        <f>ROUND(I215*H215,2)</f>
        <v>0</v>
      </c>
      <c r="BL215" s="16" t="s">
        <v>132</v>
      </c>
      <c r="BM215" s="16" t="s">
        <v>326</v>
      </c>
    </row>
    <row r="216" spans="2:51" s="11" customFormat="1" ht="12">
      <c r="B216" s="215"/>
      <c r="C216" s="216"/>
      <c r="D216" s="217" t="s">
        <v>134</v>
      </c>
      <c r="E216" s="218" t="s">
        <v>19</v>
      </c>
      <c r="F216" s="219" t="s">
        <v>327</v>
      </c>
      <c r="G216" s="216"/>
      <c r="H216" s="218" t="s">
        <v>19</v>
      </c>
      <c r="I216" s="220"/>
      <c r="J216" s="216"/>
      <c r="K216" s="216"/>
      <c r="L216" s="221"/>
      <c r="M216" s="222"/>
      <c r="N216" s="223"/>
      <c r="O216" s="223"/>
      <c r="P216" s="223"/>
      <c r="Q216" s="223"/>
      <c r="R216" s="223"/>
      <c r="S216" s="223"/>
      <c r="T216" s="224"/>
      <c r="AT216" s="225" t="s">
        <v>134</v>
      </c>
      <c r="AU216" s="225" t="s">
        <v>83</v>
      </c>
      <c r="AV216" s="11" t="s">
        <v>80</v>
      </c>
      <c r="AW216" s="11" t="s">
        <v>33</v>
      </c>
      <c r="AX216" s="11" t="s">
        <v>72</v>
      </c>
      <c r="AY216" s="225" t="s">
        <v>125</v>
      </c>
    </row>
    <row r="217" spans="2:51" s="12" customFormat="1" ht="12">
      <c r="B217" s="226"/>
      <c r="C217" s="227"/>
      <c r="D217" s="217" t="s">
        <v>134</v>
      </c>
      <c r="E217" s="228" t="s">
        <v>19</v>
      </c>
      <c r="F217" s="229" t="s">
        <v>328</v>
      </c>
      <c r="G217" s="227"/>
      <c r="H217" s="230">
        <v>51</v>
      </c>
      <c r="I217" s="231"/>
      <c r="J217" s="227"/>
      <c r="K217" s="227"/>
      <c r="L217" s="232"/>
      <c r="M217" s="233"/>
      <c r="N217" s="234"/>
      <c r="O217" s="234"/>
      <c r="P217" s="234"/>
      <c r="Q217" s="234"/>
      <c r="R217" s="234"/>
      <c r="S217" s="234"/>
      <c r="T217" s="235"/>
      <c r="AT217" s="236" t="s">
        <v>134</v>
      </c>
      <c r="AU217" s="236" t="s">
        <v>83</v>
      </c>
      <c r="AV217" s="12" t="s">
        <v>83</v>
      </c>
      <c r="AW217" s="12" t="s">
        <v>33</v>
      </c>
      <c r="AX217" s="12" t="s">
        <v>80</v>
      </c>
      <c r="AY217" s="236" t="s">
        <v>125</v>
      </c>
    </row>
    <row r="218" spans="2:63" s="10" customFormat="1" ht="22.8" customHeight="1">
      <c r="B218" s="187"/>
      <c r="C218" s="188"/>
      <c r="D218" s="189" t="s">
        <v>71</v>
      </c>
      <c r="E218" s="201" t="s">
        <v>205</v>
      </c>
      <c r="F218" s="201" t="s">
        <v>329</v>
      </c>
      <c r="G218" s="188"/>
      <c r="H218" s="188"/>
      <c r="I218" s="191"/>
      <c r="J218" s="202">
        <f>BK218</f>
        <v>0</v>
      </c>
      <c r="K218" s="188"/>
      <c r="L218" s="193"/>
      <c r="M218" s="194"/>
      <c r="N218" s="195"/>
      <c r="O218" s="195"/>
      <c r="P218" s="196">
        <f>SUM(P219:P236)</f>
        <v>0</v>
      </c>
      <c r="Q218" s="195"/>
      <c r="R218" s="196">
        <f>SUM(R219:R236)</f>
        <v>0.1253</v>
      </c>
      <c r="S218" s="195"/>
      <c r="T218" s="197">
        <f>SUM(T219:T236)</f>
        <v>99.69</v>
      </c>
      <c r="AR218" s="198" t="s">
        <v>80</v>
      </c>
      <c r="AT218" s="199" t="s">
        <v>71</v>
      </c>
      <c r="AU218" s="199" t="s">
        <v>80</v>
      </c>
      <c r="AY218" s="198" t="s">
        <v>125</v>
      </c>
      <c r="BK218" s="200">
        <f>SUM(BK219:BK236)</f>
        <v>0</v>
      </c>
    </row>
    <row r="219" spans="2:65" s="1" customFormat="1" ht="16.5" customHeight="1">
      <c r="B219" s="37"/>
      <c r="C219" s="203" t="s">
        <v>330</v>
      </c>
      <c r="D219" s="203" t="s">
        <v>127</v>
      </c>
      <c r="E219" s="204" t="s">
        <v>331</v>
      </c>
      <c r="F219" s="205" t="s">
        <v>332</v>
      </c>
      <c r="G219" s="206" t="s">
        <v>333</v>
      </c>
      <c r="H219" s="207">
        <v>417</v>
      </c>
      <c r="I219" s="208"/>
      <c r="J219" s="209">
        <f>ROUND(I219*H219,2)</f>
        <v>0</v>
      </c>
      <c r="K219" s="205" t="s">
        <v>19</v>
      </c>
      <c r="L219" s="42"/>
      <c r="M219" s="210" t="s">
        <v>19</v>
      </c>
      <c r="N219" s="211" t="s">
        <v>43</v>
      </c>
      <c r="O219" s="78"/>
      <c r="P219" s="212">
        <f>O219*H219</f>
        <v>0</v>
      </c>
      <c r="Q219" s="212">
        <v>0.0003</v>
      </c>
      <c r="R219" s="212">
        <f>Q219*H219</f>
        <v>0.1251</v>
      </c>
      <c r="S219" s="212">
        <v>0</v>
      </c>
      <c r="T219" s="213">
        <f>S219*H219</f>
        <v>0</v>
      </c>
      <c r="AR219" s="16" t="s">
        <v>132</v>
      </c>
      <c r="AT219" s="16" t="s">
        <v>127</v>
      </c>
      <c r="AU219" s="16" t="s">
        <v>83</v>
      </c>
      <c r="AY219" s="16" t="s">
        <v>125</v>
      </c>
      <c r="BE219" s="214">
        <f>IF(N219="základní",J219,0)</f>
        <v>0</v>
      </c>
      <c r="BF219" s="214">
        <f>IF(N219="snížená",J219,0)</f>
        <v>0</v>
      </c>
      <c r="BG219" s="214">
        <f>IF(N219="zákl. přenesená",J219,0)</f>
        <v>0</v>
      </c>
      <c r="BH219" s="214">
        <f>IF(N219="sníž. přenesená",J219,0)</f>
        <v>0</v>
      </c>
      <c r="BI219" s="214">
        <f>IF(N219="nulová",J219,0)</f>
        <v>0</v>
      </c>
      <c r="BJ219" s="16" t="s">
        <v>80</v>
      </c>
      <c r="BK219" s="214">
        <f>ROUND(I219*H219,2)</f>
        <v>0</v>
      </c>
      <c r="BL219" s="16" t="s">
        <v>132</v>
      </c>
      <c r="BM219" s="16" t="s">
        <v>334</v>
      </c>
    </row>
    <row r="220" spans="2:51" s="11" customFormat="1" ht="12">
      <c r="B220" s="215"/>
      <c r="C220" s="216"/>
      <c r="D220" s="217" t="s">
        <v>134</v>
      </c>
      <c r="E220" s="218" t="s">
        <v>19</v>
      </c>
      <c r="F220" s="219" t="s">
        <v>335</v>
      </c>
      <c r="G220" s="216"/>
      <c r="H220" s="218" t="s">
        <v>19</v>
      </c>
      <c r="I220" s="220"/>
      <c r="J220" s="216"/>
      <c r="K220" s="216"/>
      <c r="L220" s="221"/>
      <c r="M220" s="222"/>
      <c r="N220" s="223"/>
      <c r="O220" s="223"/>
      <c r="P220" s="223"/>
      <c r="Q220" s="223"/>
      <c r="R220" s="223"/>
      <c r="S220" s="223"/>
      <c r="T220" s="224"/>
      <c r="AT220" s="225" t="s">
        <v>134</v>
      </c>
      <c r="AU220" s="225" t="s">
        <v>83</v>
      </c>
      <c r="AV220" s="11" t="s">
        <v>80</v>
      </c>
      <c r="AW220" s="11" t="s">
        <v>33</v>
      </c>
      <c r="AX220" s="11" t="s">
        <v>72</v>
      </c>
      <c r="AY220" s="225" t="s">
        <v>125</v>
      </c>
    </row>
    <row r="221" spans="2:51" s="12" customFormat="1" ht="12">
      <c r="B221" s="226"/>
      <c r="C221" s="227"/>
      <c r="D221" s="217" t="s">
        <v>134</v>
      </c>
      <c r="E221" s="228" t="s">
        <v>19</v>
      </c>
      <c r="F221" s="229" t="s">
        <v>336</v>
      </c>
      <c r="G221" s="227"/>
      <c r="H221" s="230">
        <v>318.5</v>
      </c>
      <c r="I221" s="231"/>
      <c r="J221" s="227"/>
      <c r="K221" s="227"/>
      <c r="L221" s="232"/>
      <c r="M221" s="233"/>
      <c r="N221" s="234"/>
      <c r="O221" s="234"/>
      <c r="P221" s="234"/>
      <c r="Q221" s="234"/>
      <c r="R221" s="234"/>
      <c r="S221" s="234"/>
      <c r="T221" s="235"/>
      <c r="AT221" s="236" t="s">
        <v>134</v>
      </c>
      <c r="AU221" s="236" t="s">
        <v>83</v>
      </c>
      <c r="AV221" s="12" t="s">
        <v>83</v>
      </c>
      <c r="AW221" s="12" t="s">
        <v>33</v>
      </c>
      <c r="AX221" s="12" t="s">
        <v>72</v>
      </c>
      <c r="AY221" s="236" t="s">
        <v>125</v>
      </c>
    </row>
    <row r="222" spans="2:51" s="12" customFormat="1" ht="12">
      <c r="B222" s="226"/>
      <c r="C222" s="227"/>
      <c r="D222" s="217" t="s">
        <v>134</v>
      </c>
      <c r="E222" s="228" t="s">
        <v>19</v>
      </c>
      <c r="F222" s="229" t="s">
        <v>337</v>
      </c>
      <c r="G222" s="227"/>
      <c r="H222" s="230">
        <v>98.5</v>
      </c>
      <c r="I222" s="231"/>
      <c r="J222" s="227"/>
      <c r="K222" s="227"/>
      <c r="L222" s="232"/>
      <c r="M222" s="233"/>
      <c r="N222" s="234"/>
      <c r="O222" s="234"/>
      <c r="P222" s="234"/>
      <c r="Q222" s="234"/>
      <c r="R222" s="234"/>
      <c r="S222" s="234"/>
      <c r="T222" s="235"/>
      <c r="AT222" s="236" t="s">
        <v>134</v>
      </c>
      <c r="AU222" s="236" t="s">
        <v>83</v>
      </c>
      <c r="AV222" s="12" t="s">
        <v>83</v>
      </c>
      <c r="AW222" s="12" t="s">
        <v>33</v>
      </c>
      <c r="AX222" s="12" t="s">
        <v>72</v>
      </c>
      <c r="AY222" s="236" t="s">
        <v>125</v>
      </c>
    </row>
    <row r="223" spans="2:51" s="13" customFormat="1" ht="12">
      <c r="B223" s="237"/>
      <c r="C223" s="238"/>
      <c r="D223" s="217" t="s">
        <v>134</v>
      </c>
      <c r="E223" s="239" t="s">
        <v>19</v>
      </c>
      <c r="F223" s="240" t="s">
        <v>147</v>
      </c>
      <c r="G223" s="238"/>
      <c r="H223" s="241">
        <v>417</v>
      </c>
      <c r="I223" s="242"/>
      <c r="J223" s="238"/>
      <c r="K223" s="238"/>
      <c r="L223" s="243"/>
      <c r="M223" s="244"/>
      <c r="N223" s="245"/>
      <c r="O223" s="245"/>
      <c r="P223" s="245"/>
      <c r="Q223" s="245"/>
      <c r="R223" s="245"/>
      <c r="S223" s="245"/>
      <c r="T223" s="246"/>
      <c r="AT223" s="247" t="s">
        <v>134</v>
      </c>
      <c r="AU223" s="247" t="s">
        <v>83</v>
      </c>
      <c r="AV223" s="13" t="s">
        <v>132</v>
      </c>
      <c r="AW223" s="13" t="s">
        <v>33</v>
      </c>
      <c r="AX223" s="13" t="s">
        <v>80</v>
      </c>
      <c r="AY223" s="247" t="s">
        <v>125</v>
      </c>
    </row>
    <row r="224" spans="2:51" s="11" customFormat="1" ht="12">
      <c r="B224" s="215"/>
      <c r="C224" s="216"/>
      <c r="D224" s="217" t="s">
        <v>134</v>
      </c>
      <c r="E224" s="218" t="s">
        <v>19</v>
      </c>
      <c r="F224" s="219" t="s">
        <v>338</v>
      </c>
      <c r="G224" s="216"/>
      <c r="H224" s="218" t="s">
        <v>19</v>
      </c>
      <c r="I224" s="220"/>
      <c r="J224" s="216"/>
      <c r="K224" s="216"/>
      <c r="L224" s="221"/>
      <c r="M224" s="222"/>
      <c r="N224" s="223"/>
      <c r="O224" s="223"/>
      <c r="P224" s="223"/>
      <c r="Q224" s="223"/>
      <c r="R224" s="223"/>
      <c r="S224" s="223"/>
      <c r="T224" s="224"/>
      <c r="AT224" s="225" t="s">
        <v>134</v>
      </c>
      <c r="AU224" s="225" t="s">
        <v>83</v>
      </c>
      <c r="AV224" s="11" t="s">
        <v>80</v>
      </c>
      <c r="AW224" s="11" t="s">
        <v>33</v>
      </c>
      <c r="AX224" s="11" t="s">
        <v>72</v>
      </c>
      <c r="AY224" s="225" t="s">
        <v>125</v>
      </c>
    </row>
    <row r="225" spans="2:65" s="1" customFormat="1" ht="22.5" customHeight="1">
      <c r="B225" s="37"/>
      <c r="C225" s="203" t="s">
        <v>339</v>
      </c>
      <c r="D225" s="203" t="s">
        <v>127</v>
      </c>
      <c r="E225" s="204" t="s">
        <v>340</v>
      </c>
      <c r="F225" s="205" t="s">
        <v>341</v>
      </c>
      <c r="G225" s="206" t="s">
        <v>333</v>
      </c>
      <c r="H225" s="207">
        <v>417</v>
      </c>
      <c r="I225" s="208"/>
      <c r="J225" s="209">
        <f>ROUND(I225*H225,2)</f>
        <v>0</v>
      </c>
      <c r="K225" s="205" t="s">
        <v>131</v>
      </c>
      <c r="L225" s="42"/>
      <c r="M225" s="210" t="s">
        <v>19</v>
      </c>
      <c r="N225" s="211" t="s">
        <v>43</v>
      </c>
      <c r="O225" s="78"/>
      <c r="P225" s="212">
        <f>O225*H225</f>
        <v>0</v>
      </c>
      <c r="Q225" s="212">
        <v>0</v>
      </c>
      <c r="R225" s="212">
        <f>Q225*H225</f>
        <v>0</v>
      </c>
      <c r="S225" s="212">
        <v>0</v>
      </c>
      <c r="T225" s="213">
        <f>S225*H225</f>
        <v>0</v>
      </c>
      <c r="AR225" s="16" t="s">
        <v>132</v>
      </c>
      <c r="AT225" s="16" t="s">
        <v>127</v>
      </c>
      <c r="AU225" s="16" t="s">
        <v>83</v>
      </c>
      <c r="AY225" s="16" t="s">
        <v>125</v>
      </c>
      <c r="BE225" s="214">
        <f>IF(N225="základní",J225,0)</f>
        <v>0</v>
      </c>
      <c r="BF225" s="214">
        <f>IF(N225="snížená",J225,0)</f>
        <v>0</v>
      </c>
      <c r="BG225" s="214">
        <f>IF(N225="zákl. přenesená",J225,0)</f>
        <v>0</v>
      </c>
      <c r="BH225" s="214">
        <f>IF(N225="sníž. přenesená",J225,0)</f>
        <v>0</v>
      </c>
      <c r="BI225" s="214">
        <f>IF(N225="nulová",J225,0)</f>
        <v>0</v>
      </c>
      <c r="BJ225" s="16" t="s">
        <v>80</v>
      </c>
      <c r="BK225" s="214">
        <f>ROUND(I225*H225,2)</f>
        <v>0</v>
      </c>
      <c r="BL225" s="16" t="s">
        <v>132</v>
      </c>
      <c r="BM225" s="16" t="s">
        <v>342</v>
      </c>
    </row>
    <row r="226" spans="2:65" s="1" customFormat="1" ht="22.5" customHeight="1">
      <c r="B226" s="37"/>
      <c r="C226" s="203" t="s">
        <v>343</v>
      </c>
      <c r="D226" s="203" t="s">
        <v>127</v>
      </c>
      <c r="E226" s="204" t="s">
        <v>344</v>
      </c>
      <c r="F226" s="205" t="s">
        <v>345</v>
      </c>
      <c r="G226" s="206" t="s">
        <v>193</v>
      </c>
      <c r="H226" s="207">
        <v>45</v>
      </c>
      <c r="I226" s="208"/>
      <c r="J226" s="209">
        <f>ROUND(I226*H226,2)</f>
        <v>0</v>
      </c>
      <c r="K226" s="205" t="s">
        <v>131</v>
      </c>
      <c r="L226" s="42"/>
      <c r="M226" s="210" t="s">
        <v>19</v>
      </c>
      <c r="N226" s="211" t="s">
        <v>43</v>
      </c>
      <c r="O226" s="78"/>
      <c r="P226" s="212">
        <f>O226*H226</f>
        <v>0</v>
      </c>
      <c r="Q226" s="212">
        <v>0</v>
      </c>
      <c r="R226" s="212">
        <f>Q226*H226</f>
        <v>0</v>
      </c>
      <c r="S226" s="212">
        <v>0.316</v>
      </c>
      <c r="T226" s="213">
        <f>S226*H226</f>
        <v>14.22</v>
      </c>
      <c r="AR226" s="16" t="s">
        <v>132</v>
      </c>
      <c r="AT226" s="16" t="s">
        <v>127</v>
      </c>
      <c r="AU226" s="16" t="s">
        <v>83</v>
      </c>
      <c r="AY226" s="16" t="s">
        <v>125</v>
      </c>
      <c r="BE226" s="214">
        <f>IF(N226="základní",J226,0)</f>
        <v>0</v>
      </c>
      <c r="BF226" s="214">
        <f>IF(N226="snížená",J226,0)</f>
        <v>0</v>
      </c>
      <c r="BG226" s="214">
        <f>IF(N226="zákl. přenesená",J226,0)</f>
        <v>0</v>
      </c>
      <c r="BH226" s="214">
        <f>IF(N226="sníž. přenesená",J226,0)</f>
        <v>0</v>
      </c>
      <c r="BI226" s="214">
        <f>IF(N226="nulová",J226,0)</f>
        <v>0</v>
      </c>
      <c r="BJ226" s="16" t="s">
        <v>80</v>
      </c>
      <c r="BK226" s="214">
        <f>ROUND(I226*H226,2)</f>
        <v>0</v>
      </c>
      <c r="BL226" s="16" t="s">
        <v>132</v>
      </c>
      <c r="BM226" s="16" t="s">
        <v>346</v>
      </c>
    </row>
    <row r="227" spans="2:51" s="11" customFormat="1" ht="12">
      <c r="B227" s="215"/>
      <c r="C227" s="216"/>
      <c r="D227" s="217" t="s">
        <v>134</v>
      </c>
      <c r="E227" s="218" t="s">
        <v>19</v>
      </c>
      <c r="F227" s="219" t="s">
        <v>347</v>
      </c>
      <c r="G227" s="216"/>
      <c r="H227" s="218" t="s">
        <v>19</v>
      </c>
      <c r="I227" s="220"/>
      <c r="J227" s="216"/>
      <c r="K227" s="216"/>
      <c r="L227" s="221"/>
      <c r="M227" s="222"/>
      <c r="N227" s="223"/>
      <c r="O227" s="223"/>
      <c r="P227" s="223"/>
      <c r="Q227" s="223"/>
      <c r="R227" s="223"/>
      <c r="S227" s="223"/>
      <c r="T227" s="224"/>
      <c r="AT227" s="225" t="s">
        <v>134</v>
      </c>
      <c r="AU227" s="225" t="s">
        <v>83</v>
      </c>
      <c r="AV227" s="11" t="s">
        <v>80</v>
      </c>
      <c r="AW227" s="11" t="s">
        <v>33</v>
      </c>
      <c r="AX227" s="11" t="s">
        <v>72</v>
      </c>
      <c r="AY227" s="225" t="s">
        <v>125</v>
      </c>
    </row>
    <row r="228" spans="2:51" s="12" customFormat="1" ht="12">
      <c r="B228" s="226"/>
      <c r="C228" s="227"/>
      <c r="D228" s="217" t="s">
        <v>134</v>
      </c>
      <c r="E228" s="228" t="s">
        <v>19</v>
      </c>
      <c r="F228" s="229" t="s">
        <v>348</v>
      </c>
      <c r="G228" s="227"/>
      <c r="H228" s="230">
        <v>45</v>
      </c>
      <c r="I228" s="231"/>
      <c r="J228" s="227"/>
      <c r="K228" s="227"/>
      <c r="L228" s="232"/>
      <c r="M228" s="233"/>
      <c r="N228" s="234"/>
      <c r="O228" s="234"/>
      <c r="P228" s="234"/>
      <c r="Q228" s="234"/>
      <c r="R228" s="234"/>
      <c r="S228" s="234"/>
      <c r="T228" s="235"/>
      <c r="AT228" s="236" t="s">
        <v>134</v>
      </c>
      <c r="AU228" s="236" t="s">
        <v>83</v>
      </c>
      <c r="AV228" s="12" t="s">
        <v>83</v>
      </c>
      <c r="AW228" s="12" t="s">
        <v>33</v>
      </c>
      <c r="AX228" s="12" t="s">
        <v>80</v>
      </c>
      <c r="AY228" s="236" t="s">
        <v>125</v>
      </c>
    </row>
    <row r="229" spans="2:65" s="1" customFormat="1" ht="22.5" customHeight="1">
      <c r="B229" s="37"/>
      <c r="C229" s="203" t="s">
        <v>349</v>
      </c>
      <c r="D229" s="203" t="s">
        <v>127</v>
      </c>
      <c r="E229" s="204" t="s">
        <v>350</v>
      </c>
      <c r="F229" s="205" t="s">
        <v>351</v>
      </c>
      <c r="G229" s="206" t="s">
        <v>193</v>
      </c>
      <c r="H229" s="207">
        <v>146</v>
      </c>
      <c r="I229" s="208"/>
      <c r="J229" s="209">
        <f>ROUND(I229*H229,2)</f>
        <v>0</v>
      </c>
      <c r="K229" s="205" t="s">
        <v>131</v>
      </c>
      <c r="L229" s="42"/>
      <c r="M229" s="210" t="s">
        <v>19</v>
      </c>
      <c r="N229" s="211" t="s">
        <v>43</v>
      </c>
      <c r="O229" s="78"/>
      <c r="P229" s="212">
        <f>O229*H229</f>
        <v>0</v>
      </c>
      <c r="Q229" s="212">
        <v>0</v>
      </c>
      <c r="R229" s="212">
        <f>Q229*H229</f>
        <v>0</v>
      </c>
      <c r="S229" s="212">
        <v>0.24</v>
      </c>
      <c r="T229" s="213">
        <f>S229*H229</f>
        <v>35.04</v>
      </c>
      <c r="AR229" s="16" t="s">
        <v>132</v>
      </c>
      <c r="AT229" s="16" t="s">
        <v>127</v>
      </c>
      <c r="AU229" s="16" t="s">
        <v>83</v>
      </c>
      <c r="AY229" s="16" t="s">
        <v>125</v>
      </c>
      <c r="BE229" s="214">
        <f>IF(N229="základní",J229,0)</f>
        <v>0</v>
      </c>
      <c r="BF229" s="214">
        <f>IF(N229="snížená",J229,0)</f>
        <v>0</v>
      </c>
      <c r="BG229" s="214">
        <f>IF(N229="zákl. přenesená",J229,0)</f>
        <v>0</v>
      </c>
      <c r="BH229" s="214">
        <f>IF(N229="sníž. přenesená",J229,0)</f>
        <v>0</v>
      </c>
      <c r="BI229" s="214">
        <f>IF(N229="nulová",J229,0)</f>
        <v>0</v>
      </c>
      <c r="BJ229" s="16" t="s">
        <v>80</v>
      </c>
      <c r="BK229" s="214">
        <f>ROUND(I229*H229,2)</f>
        <v>0</v>
      </c>
      <c r="BL229" s="16" t="s">
        <v>132</v>
      </c>
      <c r="BM229" s="16" t="s">
        <v>352</v>
      </c>
    </row>
    <row r="230" spans="2:51" s="11" customFormat="1" ht="12">
      <c r="B230" s="215"/>
      <c r="C230" s="216"/>
      <c r="D230" s="217" t="s">
        <v>134</v>
      </c>
      <c r="E230" s="218" t="s">
        <v>19</v>
      </c>
      <c r="F230" s="219" t="s">
        <v>353</v>
      </c>
      <c r="G230" s="216"/>
      <c r="H230" s="218" t="s">
        <v>19</v>
      </c>
      <c r="I230" s="220"/>
      <c r="J230" s="216"/>
      <c r="K230" s="216"/>
      <c r="L230" s="221"/>
      <c r="M230" s="222"/>
      <c r="N230" s="223"/>
      <c r="O230" s="223"/>
      <c r="P230" s="223"/>
      <c r="Q230" s="223"/>
      <c r="R230" s="223"/>
      <c r="S230" s="223"/>
      <c r="T230" s="224"/>
      <c r="AT230" s="225" t="s">
        <v>134</v>
      </c>
      <c r="AU230" s="225" t="s">
        <v>83</v>
      </c>
      <c r="AV230" s="11" t="s">
        <v>80</v>
      </c>
      <c r="AW230" s="11" t="s">
        <v>33</v>
      </c>
      <c r="AX230" s="11" t="s">
        <v>72</v>
      </c>
      <c r="AY230" s="225" t="s">
        <v>125</v>
      </c>
    </row>
    <row r="231" spans="2:51" s="12" customFormat="1" ht="12">
      <c r="B231" s="226"/>
      <c r="C231" s="227"/>
      <c r="D231" s="217" t="s">
        <v>134</v>
      </c>
      <c r="E231" s="228" t="s">
        <v>19</v>
      </c>
      <c r="F231" s="229" t="s">
        <v>354</v>
      </c>
      <c r="G231" s="227"/>
      <c r="H231" s="230">
        <v>146</v>
      </c>
      <c r="I231" s="231"/>
      <c r="J231" s="227"/>
      <c r="K231" s="227"/>
      <c r="L231" s="232"/>
      <c r="M231" s="233"/>
      <c r="N231" s="234"/>
      <c r="O231" s="234"/>
      <c r="P231" s="234"/>
      <c r="Q231" s="234"/>
      <c r="R231" s="234"/>
      <c r="S231" s="234"/>
      <c r="T231" s="235"/>
      <c r="AT231" s="236" t="s">
        <v>134</v>
      </c>
      <c r="AU231" s="236" t="s">
        <v>83</v>
      </c>
      <c r="AV231" s="12" t="s">
        <v>83</v>
      </c>
      <c r="AW231" s="12" t="s">
        <v>33</v>
      </c>
      <c r="AX231" s="12" t="s">
        <v>80</v>
      </c>
      <c r="AY231" s="236" t="s">
        <v>125</v>
      </c>
    </row>
    <row r="232" spans="2:65" s="1" customFormat="1" ht="22.5" customHeight="1">
      <c r="B232" s="37"/>
      <c r="C232" s="203" t="s">
        <v>355</v>
      </c>
      <c r="D232" s="203" t="s">
        <v>127</v>
      </c>
      <c r="E232" s="204" t="s">
        <v>356</v>
      </c>
      <c r="F232" s="205" t="s">
        <v>357</v>
      </c>
      <c r="G232" s="206" t="s">
        <v>333</v>
      </c>
      <c r="H232" s="207">
        <v>246</v>
      </c>
      <c r="I232" s="208"/>
      <c r="J232" s="209">
        <f>ROUND(I232*H232,2)</f>
        <v>0</v>
      </c>
      <c r="K232" s="205" t="s">
        <v>131</v>
      </c>
      <c r="L232" s="42"/>
      <c r="M232" s="210" t="s">
        <v>19</v>
      </c>
      <c r="N232" s="211" t="s">
        <v>43</v>
      </c>
      <c r="O232" s="78"/>
      <c r="P232" s="212">
        <f>O232*H232</f>
        <v>0</v>
      </c>
      <c r="Q232" s="212">
        <v>0</v>
      </c>
      <c r="R232" s="212">
        <f>Q232*H232</f>
        <v>0</v>
      </c>
      <c r="S232" s="212">
        <v>0.205</v>
      </c>
      <c r="T232" s="213">
        <f>S232*H232</f>
        <v>50.43</v>
      </c>
      <c r="AR232" s="16" t="s">
        <v>132</v>
      </c>
      <c r="AT232" s="16" t="s">
        <v>127</v>
      </c>
      <c r="AU232" s="16" t="s">
        <v>83</v>
      </c>
      <c r="AY232" s="16" t="s">
        <v>125</v>
      </c>
      <c r="BE232" s="214">
        <f>IF(N232="základní",J232,0)</f>
        <v>0</v>
      </c>
      <c r="BF232" s="214">
        <f>IF(N232="snížená",J232,0)</f>
        <v>0</v>
      </c>
      <c r="BG232" s="214">
        <f>IF(N232="zákl. přenesená",J232,0)</f>
        <v>0</v>
      </c>
      <c r="BH232" s="214">
        <f>IF(N232="sníž. přenesená",J232,0)</f>
        <v>0</v>
      </c>
      <c r="BI232" s="214">
        <f>IF(N232="nulová",J232,0)</f>
        <v>0</v>
      </c>
      <c r="BJ232" s="16" t="s">
        <v>80</v>
      </c>
      <c r="BK232" s="214">
        <f>ROUND(I232*H232,2)</f>
        <v>0</v>
      </c>
      <c r="BL232" s="16" t="s">
        <v>132</v>
      </c>
      <c r="BM232" s="16" t="s">
        <v>358</v>
      </c>
    </row>
    <row r="233" spans="2:51" s="11" customFormat="1" ht="12">
      <c r="B233" s="215"/>
      <c r="C233" s="216"/>
      <c r="D233" s="217" t="s">
        <v>134</v>
      </c>
      <c r="E233" s="218" t="s">
        <v>19</v>
      </c>
      <c r="F233" s="219" t="s">
        <v>359</v>
      </c>
      <c r="G233" s="216"/>
      <c r="H233" s="218" t="s">
        <v>19</v>
      </c>
      <c r="I233" s="220"/>
      <c r="J233" s="216"/>
      <c r="K233" s="216"/>
      <c r="L233" s="221"/>
      <c r="M233" s="222"/>
      <c r="N233" s="223"/>
      <c r="O233" s="223"/>
      <c r="P233" s="223"/>
      <c r="Q233" s="223"/>
      <c r="R233" s="223"/>
      <c r="S233" s="223"/>
      <c r="T233" s="224"/>
      <c r="AT233" s="225" t="s">
        <v>134</v>
      </c>
      <c r="AU233" s="225" t="s">
        <v>83</v>
      </c>
      <c r="AV233" s="11" t="s">
        <v>80</v>
      </c>
      <c r="AW233" s="11" t="s">
        <v>33</v>
      </c>
      <c r="AX233" s="11" t="s">
        <v>72</v>
      </c>
      <c r="AY233" s="225" t="s">
        <v>125</v>
      </c>
    </row>
    <row r="234" spans="2:51" s="12" customFormat="1" ht="12">
      <c r="B234" s="226"/>
      <c r="C234" s="227"/>
      <c r="D234" s="217" t="s">
        <v>134</v>
      </c>
      <c r="E234" s="228" t="s">
        <v>19</v>
      </c>
      <c r="F234" s="229" t="s">
        <v>360</v>
      </c>
      <c r="G234" s="227"/>
      <c r="H234" s="230">
        <v>246</v>
      </c>
      <c r="I234" s="231"/>
      <c r="J234" s="227"/>
      <c r="K234" s="227"/>
      <c r="L234" s="232"/>
      <c r="M234" s="233"/>
      <c r="N234" s="234"/>
      <c r="O234" s="234"/>
      <c r="P234" s="234"/>
      <c r="Q234" s="234"/>
      <c r="R234" s="234"/>
      <c r="S234" s="234"/>
      <c r="T234" s="235"/>
      <c r="AT234" s="236" t="s">
        <v>134</v>
      </c>
      <c r="AU234" s="236" t="s">
        <v>83</v>
      </c>
      <c r="AV234" s="12" t="s">
        <v>83</v>
      </c>
      <c r="AW234" s="12" t="s">
        <v>33</v>
      </c>
      <c r="AX234" s="12" t="s">
        <v>80</v>
      </c>
      <c r="AY234" s="236" t="s">
        <v>125</v>
      </c>
    </row>
    <row r="235" spans="2:65" s="1" customFormat="1" ht="22.5" customHeight="1">
      <c r="B235" s="37"/>
      <c r="C235" s="203" t="s">
        <v>361</v>
      </c>
      <c r="D235" s="203" t="s">
        <v>127</v>
      </c>
      <c r="E235" s="204" t="s">
        <v>362</v>
      </c>
      <c r="F235" s="205" t="s">
        <v>363</v>
      </c>
      <c r="G235" s="206" t="s">
        <v>193</v>
      </c>
      <c r="H235" s="207">
        <v>100</v>
      </c>
      <c r="I235" s="208"/>
      <c r="J235" s="209">
        <f>ROUND(I235*H235,2)</f>
        <v>0</v>
      </c>
      <c r="K235" s="205" t="s">
        <v>131</v>
      </c>
      <c r="L235" s="42"/>
      <c r="M235" s="210" t="s">
        <v>19</v>
      </c>
      <c r="N235" s="211" t="s">
        <v>43</v>
      </c>
      <c r="O235" s="78"/>
      <c r="P235" s="212">
        <f>O235*H235</f>
        <v>0</v>
      </c>
      <c r="Q235" s="212">
        <v>0</v>
      </c>
      <c r="R235" s="212">
        <f>Q235*H235</f>
        <v>0</v>
      </c>
      <c r="S235" s="212">
        <v>0</v>
      </c>
      <c r="T235" s="213">
        <f>S235*H235</f>
        <v>0</v>
      </c>
      <c r="AR235" s="16" t="s">
        <v>132</v>
      </c>
      <c r="AT235" s="16" t="s">
        <v>127</v>
      </c>
      <c r="AU235" s="16" t="s">
        <v>83</v>
      </c>
      <c r="AY235" s="16" t="s">
        <v>125</v>
      </c>
      <c r="BE235" s="214">
        <f>IF(N235="základní",J235,0)</f>
        <v>0</v>
      </c>
      <c r="BF235" s="214">
        <f>IF(N235="snížená",J235,0)</f>
        <v>0</v>
      </c>
      <c r="BG235" s="214">
        <f>IF(N235="zákl. přenesená",J235,0)</f>
        <v>0</v>
      </c>
      <c r="BH235" s="214">
        <f>IF(N235="sníž. přenesená",J235,0)</f>
        <v>0</v>
      </c>
      <c r="BI235" s="214">
        <f>IF(N235="nulová",J235,0)</f>
        <v>0</v>
      </c>
      <c r="BJ235" s="16" t="s">
        <v>80</v>
      </c>
      <c r="BK235" s="214">
        <f>ROUND(I235*H235,2)</f>
        <v>0</v>
      </c>
      <c r="BL235" s="16" t="s">
        <v>132</v>
      </c>
      <c r="BM235" s="16" t="s">
        <v>364</v>
      </c>
    </row>
    <row r="236" spans="2:65" s="1" customFormat="1" ht="16.5" customHeight="1">
      <c r="B236" s="37"/>
      <c r="C236" s="203" t="s">
        <v>365</v>
      </c>
      <c r="D236" s="203" t="s">
        <v>127</v>
      </c>
      <c r="E236" s="204" t="s">
        <v>366</v>
      </c>
      <c r="F236" s="205" t="s">
        <v>367</v>
      </c>
      <c r="G236" s="206" t="s">
        <v>242</v>
      </c>
      <c r="H236" s="207">
        <v>4</v>
      </c>
      <c r="I236" s="208"/>
      <c r="J236" s="209">
        <f>ROUND(I236*H236,2)</f>
        <v>0</v>
      </c>
      <c r="K236" s="205" t="s">
        <v>131</v>
      </c>
      <c r="L236" s="42"/>
      <c r="M236" s="210" t="s">
        <v>19</v>
      </c>
      <c r="N236" s="211" t="s">
        <v>43</v>
      </c>
      <c r="O236" s="78"/>
      <c r="P236" s="212">
        <f>O236*H236</f>
        <v>0</v>
      </c>
      <c r="Q236" s="212">
        <v>5E-05</v>
      </c>
      <c r="R236" s="212">
        <f>Q236*H236</f>
        <v>0.0002</v>
      </c>
      <c r="S236" s="212">
        <v>0</v>
      </c>
      <c r="T236" s="213">
        <f>S236*H236</f>
        <v>0</v>
      </c>
      <c r="AR236" s="16" t="s">
        <v>132</v>
      </c>
      <c r="AT236" s="16" t="s">
        <v>127</v>
      </c>
      <c r="AU236" s="16" t="s">
        <v>83</v>
      </c>
      <c r="AY236" s="16" t="s">
        <v>125</v>
      </c>
      <c r="BE236" s="214">
        <f>IF(N236="základní",J236,0)</f>
        <v>0</v>
      </c>
      <c r="BF236" s="214">
        <f>IF(N236="snížená",J236,0)</f>
        <v>0</v>
      </c>
      <c r="BG236" s="214">
        <f>IF(N236="zákl. přenesená",J236,0)</f>
        <v>0</v>
      </c>
      <c r="BH236" s="214">
        <f>IF(N236="sníž. přenesená",J236,0)</f>
        <v>0</v>
      </c>
      <c r="BI236" s="214">
        <f>IF(N236="nulová",J236,0)</f>
        <v>0</v>
      </c>
      <c r="BJ236" s="16" t="s">
        <v>80</v>
      </c>
      <c r="BK236" s="214">
        <f>ROUND(I236*H236,2)</f>
        <v>0</v>
      </c>
      <c r="BL236" s="16" t="s">
        <v>132</v>
      </c>
      <c r="BM236" s="16" t="s">
        <v>368</v>
      </c>
    </row>
    <row r="237" spans="2:63" s="10" customFormat="1" ht="22.8" customHeight="1">
      <c r="B237" s="187"/>
      <c r="C237" s="188"/>
      <c r="D237" s="189" t="s">
        <v>71</v>
      </c>
      <c r="E237" s="201" t="s">
        <v>169</v>
      </c>
      <c r="F237" s="201" t="s">
        <v>369</v>
      </c>
      <c r="G237" s="188"/>
      <c r="H237" s="188"/>
      <c r="I237" s="191"/>
      <c r="J237" s="202">
        <f>BK237</f>
        <v>0</v>
      </c>
      <c r="K237" s="188"/>
      <c r="L237" s="193"/>
      <c r="M237" s="194"/>
      <c r="N237" s="195"/>
      <c r="O237" s="195"/>
      <c r="P237" s="196">
        <f>SUM(P238:P285)</f>
        <v>0</v>
      </c>
      <c r="Q237" s="195"/>
      <c r="R237" s="196">
        <f>SUM(R238:R285)</f>
        <v>310.55987999999996</v>
      </c>
      <c r="S237" s="195"/>
      <c r="T237" s="197">
        <f>SUM(T238:T285)</f>
        <v>0</v>
      </c>
      <c r="AR237" s="198" t="s">
        <v>80</v>
      </c>
      <c r="AT237" s="199" t="s">
        <v>71</v>
      </c>
      <c r="AU237" s="199" t="s">
        <v>80</v>
      </c>
      <c r="AY237" s="198" t="s">
        <v>125</v>
      </c>
      <c r="BK237" s="200">
        <f>SUM(BK238:BK285)</f>
        <v>0</v>
      </c>
    </row>
    <row r="238" spans="2:65" s="1" customFormat="1" ht="16.5" customHeight="1">
      <c r="B238" s="37"/>
      <c r="C238" s="203" t="s">
        <v>370</v>
      </c>
      <c r="D238" s="203" t="s">
        <v>127</v>
      </c>
      <c r="E238" s="204" t="s">
        <v>371</v>
      </c>
      <c r="F238" s="205" t="s">
        <v>372</v>
      </c>
      <c r="G238" s="206" t="s">
        <v>193</v>
      </c>
      <c r="H238" s="207">
        <v>680</v>
      </c>
      <c r="I238" s="208"/>
      <c r="J238" s="209">
        <f>ROUND(I238*H238,2)</f>
        <v>0</v>
      </c>
      <c r="K238" s="205" t="s">
        <v>131</v>
      </c>
      <c r="L238" s="42"/>
      <c r="M238" s="210" t="s">
        <v>19</v>
      </c>
      <c r="N238" s="211" t="s">
        <v>43</v>
      </c>
      <c r="O238" s="78"/>
      <c r="P238" s="212">
        <f>O238*H238</f>
        <v>0</v>
      </c>
      <c r="Q238" s="212">
        <v>0.0835</v>
      </c>
      <c r="R238" s="212">
        <f>Q238*H238</f>
        <v>56.78</v>
      </c>
      <c r="S238" s="212">
        <v>0</v>
      </c>
      <c r="T238" s="213">
        <f>S238*H238</f>
        <v>0</v>
      </c>
      <c r="AR238" s="16" t="s">
        <v>132</v>
      </c>
      <c r="AT238" s="16" t="s">
        <v>127</v>
      </c>
      <c r="AU238" s="16" t="s">
        <v>83</v>
      </c>
      <c r="AY238" s="16" t="s">
        <v>125</v>
      </c>
      <c r="BE238" s="214">
        <f>IF(N238="základní",J238,0)</f>
        <v>0</v>
      </c>
      <c r="BF238" s="214">
        <f>IF(N238="snížená",J238,0)</f>
        <v>0</v>
      </c>
      <c r="BG238" s="214">
        <f>IF(N238="zákl. přenesená",J238,0)</f>
        <v>0</v>
      </c>
      <c r="BH238" s="214">
        <f>IF(N238="sníž. přenesená",J238,0)</f>
        <v>0</v>
      </c>
      <c r="BI238" s="214">
        <f>IF(N238="nulová",J238,0)</f>
        <v>0</v>
      </c>
      <c r="BJ238" s="16" t="s">
        <v>80</v>
      </c>
      <c r="BK238" s="214">
        <f>ROUND(I238*H238,2)</f>
        <v>0</v>
      </c>
      <c r="BL238" s="16" t="s">
        <v>132</v>
      </c>
      <c r="BM238" s="16" t="s">
        <v>373</v>
      </c>
    </row>
    <row r="239" spans="2:51" s="11" customFormat="1" ht="12">
      <c r="B239" s="215"/>
      <c r="C239" s="216"/>
      <c r="D239" s="217" t="s">
        <v>134</v>
      </c>
      <c r="E239" s="218" t="s">
        <v>19</v>
      </c>
      <c r="F239" s="219" t="s">
        <v>135</v>
      </c>
      <c r="G239" s="216"/>
      <c r="H239" s="218" t="s">
        <v>19</v>
      </c>
      <c r="I239" s="220"/>
      <c r="J239" s="216"/>
      <c r="K239" s="216"/>
      <c r="L239" s="221"/>
      <c r="M239" s="222"/>
      <c r="N239" s="223"/>
      <c r="O239" s="223"/>
      <c r="P239" s="223"/>
      <c r="Q239" s="223"/>
      <c r="R239" s="223"/>
      <c r="S239" s="223"/>
      <c r="T239" s="224"/>
      <c r="AT239" s="225" t="s">
        <v>134</v>
      </c>
      <c r="AU239" s="225" t="s">
        <v>83</v>
      </c>
      <c r="AV239" s="11" t="s">
        <v>80</v>
      </c>
      <c r="AW239" s="11" t="s">
        <v>33</v>
      </c>
      <c r="AX239" s="11" t="s">
        <v>72</v>
      </c>
      <c r="AY239" s="225" t="s">
        <v>125</v>
      </c>
    </row>
    <row r="240" spans="2:51" s="11" customFormat="1" ht="12">
      <c r="B240" s="215"/>
      <c r="C240" s="216"/>
      <c r="D240" s="217" t="s">
        <v>134</v>
      </c>
      <c r="E240" s="218" t="s">
        <v>19</v>
      </c>
      <c r="F240" s="219" t="s">
        <v>374</v>
      </c>
      <c r="G240" s="216"/>
      <c r="H240" s="218" t="s">
        <v>19</v>
      </c>
      <c r="I240" s="220"/>
      <c r="J240" s="216"/>
      <c r="K240" s="216"/>
      <c r="L240" s="221"/>
      <c r="M240" s="222"/>
      <c r="N240" s="223"/>
      <c r="O240" s="223"/>
      <c r="P240" s="223"/>
      <c r="Q240" s="223"/>
      <c r="R240" s="223"/>
      <c r="S240" s="223"/>
      <c r="T240" s="224"/>
      <c r="AT240" s="225" t="s">
        <v>134</v>
      </c>
      <c r="AU240" s="225" t="s">
        <v>83</v>
      </c>
      <c r="AV240" s="11" t="s">
        <v>80</v>
      </c>
      <c r="AW240" s="11" t="s">
        <v>33</v>
      </c>
      <c r="AX240" s="11" t="s">
        <v>72</v>
      </c>
      <c r="AY240" s="225" t="s">
        <v>125</v>
      </c>
    </row>
    <row r="241" spans="2:51" s="11" customFormat="1" ht="12">
      <c r="B241" s="215"/>
      <c r="C241" s="216"/>
      <c r="D241" s="217" t="s">
        <v>134</v>
      </c>
      <c r="E241" s="218" t="s">
        <v>19</v>
      </c>
      <c r="F241" s="219" t="s">
        <v>137</v>
      </c>
      <c r="G241" s="216"/>
      <c r="H241" s="218" t="s">
        <v>19</v>
      </c>
      <c r="I241" s="220"/>
      <c r="J241" s="216"/>
      <c r="K241" s="216"/>
      <c r="L241" s="221"/>
      <c r="M241" s="222"/>
      <c r="N241" s="223"/>
      <c r="O241" s="223"/>
      <c r="P241" s="223"/>
      <c r="Q241" s="223"/>
      <c r="R241" s="223"/>
      <c r="S241" s="223"/>
      <c r="T241" s="224"/>
      <c r="AT241" s="225" t="s">
        <v>134</v>
      </c>
      <c r="AU241" s="225" t="s">
        <v>83</v>
      </c>
      <c r="AV241" s="11" t="s">
        <v>80</v>
      </c>
      <c r="AW241" s="11" t="s">
        <v>33</v>
      </c>
      <c r="AX241" s="11" t="s">
        <v>72</v>
      </c>
      <c r="AY241" s="225" t="s">
        <v>125</v>
      </c>
    </row>
    <row r="242" spans="2:51" s="12" customFormat="1" ht="12">
      <c r="B242" s="226"/>
      <c r="C242" s="227"/>
      <c r="D242" s="217" t="s">
        <v>134</v>
      </c>
      <c r="E242" s="228" t="s">
        <v>19</v>
      </c>
      <c r="F242" s="229" t="s">
        <v>375</v>
      </c>
      <c r="G242" s="227"/>
      <c r="H242" s="230">
        <v>30</v>
      </c>
      <c r="I242" s="231"/>
      <c r="J242" s="227"/>
      <c r="K242" s="227"/>
      <c r="L242" s="232"/>
      <c r="M242" s="233"/>
      <c r="N242" s="234"/>
      <c r="O242" s="234"/>
      <c r="P242" s="234"/>
      <c r="Q242" s="234"/>
      <c r="R242" s="234"/>
      <c r="S242" s="234"/>
      <c r="T242" s="235"/>
      <c r="AT242" s="236" t="s">
        <v>134</v>
      </c>
      <c r="AU242" s="236" t="s">
        <v>83</v>
      </c>
      <c r="AV242" s="12" t="s">
        <v>83</v>
      </c>
      <c r="AW242" s="12" t="s">
        <v>33</v>
      </c>
      <c r="AX242" s="12" t="s">
        <v>72</v>
      </c>
      <c r="AY242" s="236" t="s">
        <v>125</v>
      </c>
    </row>
    <row r="243" spans="2:51" s="11" customFormat="1" ht="12">
      <c r="B243" s="215"/>
      <c r="C243" s="216"/>
      <c r="D243" s="217" t="s">
        <v>134</v>
      </c>
      <c r="E243" s="218" t="s">
        <v>19</v>
      </c>
      <c r="F243" s="219" t="s">
        <v>139</v>
      </c>
      <c r="G243" s="216"/>
      <c r="H243" s="218" t="s">
        <v>19</v>
      </c>
      <c r="I243" s="220"/>
      <c r="J243" s="216"/>
      <c r="K243" s="216"/>
      <c r="L243" s="221"/>
      <c r="M243" s="222"/>
      <c r="N243" s="223"/>
      <c r="O243" s="223"/>
      <c r="P243" s="223"/>
      <c r="Q243" s="223"/>
      <c r="R243" s="223"/>
      <c r="S243" s="223"/>
      <c r="T243" s="224"/>
      <c r="AT243" s="225" t="s">
        <v>134</v>
      </c>
      <c r="AU243" s="225" t="s">
        <v>83</v>
      </c>
      <c r="AV243" s="11" t="s">
        <v>80</v>
      </c>
      <c r="AW243" s="11" t="s">
        <v>33</v>
      </c>
      <c r="AX243" s="11" t="s">
        <v>72</v>
      </c>
      <c r="AY243" s="225" t="s">
        <v>125</v>
      </c>
    </row>
    <row r="244" spans="2:51" s="12" customFormat="1" ht="12">
      <c r="B244" s="226"/>
      <c r="C244" s="227"/>
      <c r="D244" s="217" t="s">
        <v>134</v>
      </c>
      <c r="E244" s="228" t="s">
        <v>19</v>
      </c>
      <c r="F244" s="229" t="s">
        <v>376</v>
      </c>
      <c r="G244" s="227"/>
      <c r="H244" s="230">
        <v>350</v>
      </c>
      <c r="I244" s="231"/>
      <c r="J244" s="227"/>
      <c r="K244" s="227"/>
      <c r="L244" s="232"/>
      <c r="M244" s="233"/>
      <c r="N244" s="234"/>
      <c r="O244" s="234"/>
      <c r="P244" s="234"/>
      <c r="Q244" s="234"/>
      <c r="R244" s="234"/>
      <c r="S244" s="234"/>
      <c r="T244" s="235"/>
      <c r="AT244" s="236" t="s">
        <v>134</v>
      </c>
      <c r="AU244" s="236" t="s">
        <v>83</v>
      </c>
      <c r="AV244" s="12" t="s">
        <v>83</v>
      </c>
      <c r="AW244" s="12" t="s">
        <v>33</v>
      </c>
      <c r="AX244" s="12" t="s">
        <v>72</v>
      </c>
      <c r="AY244" s="236" t="s">
        <v>125</v>
      </c>
    </row>
    <row r="245" spans="2:51" s="11" customFormat="1" ht="12">
      <c r="B245" s="215"/>
      <c r="C245" s="216"/>
      <c r="D245" s="217" t="s">
        <v>134</v>
      </c>
      <c r="E245" s="218" t="s">
        <v>19</v>
      </c>
      <c r="F245" s="219" t="s">
        <v>143</v>
      </c>
      <c r="G245" s="216"/>
      <c r="H245" s="218" t="s">
        <v>19</v>
      </c>
      <c r="I245" s="220"/>
      <c r="J245" s="216"/>
      <c r="K245" s="216"/>
      <c r="L245" s="221"/>
      <c r="M245" s="222"/>
      <c r="N245" s="223"/>
      <c r="O245" s="223"/>
      <c r="P245" s="223"/>
      <c r="Q245" s="223"/>
      <c r="R245" s="223"/>
      <c r="S245" s="223"/>
      <c r="T245" s="224"/>
      <c r="AT245" s="225" t="s">
        <v>134</v>
      </c>
      <c r="AU245" s="225" t="s">
        <v>83</v>
      </c>
      <c r="AV245" s="11" t="s">
        <v>80</v>
      </c>
      <c r="AW245" s="11" t="s">
        <v>33</v>
      </c>
      <c r="AX245" s="11" t="s">
        <v>72</v>
      </c>
      <c r="AY245" s="225" t="s">
        <v>125</v>
      </c>
    </row>
    <row r="246" spans="2:51" s="11" customFormat="1" ht="12">
      <c r="B246" s="215"/>
      <c r="C246" s="216"/>
      <c r="D246" s="217" t="s">
        <v>134</v>
      </c>
      <c r="E246" s="218" t="s">
        <v>19</v>
      </c>
      <c r="F246" s="219" t="s">
        <v>136</v>
      </c>
      <c r="G246" s="216"/>
      <c r="H246" s="218" t="s">
        <v>19</v>
      </c>
      <c r="I246" s="220"/>
      <c r="J246" s="216"/>
      <c r="K246" s="216"/>
      <c r="L246" s="221"/>
      <c r="M246" s="222"/>
      <c r="N246" s="223"/>
      <c r="O246" s="223"/>
      <c r="P246" s="223"/>
      <c r="Q246" s="223"/>
      <c r="R246" s="223"/>
      <c r="S246" s="223"/>
      <c r="T246" s="224"/>
      <c r="AT246" s="225" t="s">
        <v>134</v>
      </c>
      <c r="AU246" s="225" t="s">
        <v>83</v>
      </c>
      <c r="AV246" s="11" t="s">
        <v>80</v>
      </c>
      <c r="AW246" s="11" t="s">
        <v>33</v>
      </c>
      <c r="AX246" s="11" t="s">
        <v>72</v>
      </c>
      <c r="AY246" s="225" t="s">
        <v>125</v>
      </c>
    </row>
    <row r="247" spans="2:51" s="11" customFormat="1" ht="12">
      <c r="B247" s="215"/>
      <c r="C247" s="216"/>
      <c r="D247" s="217" t="s">
        <v>134</v>
      </c>
      <c r="E247" s="218" t="s">
        <v>19</v>
      </c>
      <c r="F247" s="219" t="s">
        <v>144</v>
      </c>
      <c r="G247" s="216"/>
      <c r="H247" s="218" t="s">
        <v>19</v>
      </c>
      <c r="I247" s="220"/>
      <c r="J247" s="216"/>
      <c r="K247" s="216"/>
      <c r="L247" s="221"/>
      <c r="M247" s="222"/>
      <c r="N247" s="223"/>
      <c r="O247" s="223"/>
      <c r="P247" s="223"/>
      <c r="Q247" s="223"/>
      <c r="R247" s="223"/>
      <c r="S247" s="223"/>
      <c r="T247" s="224"/>
      <c r="AT247" s="225" t="s">
        <v>134</v>
      </c>
      <c r="AU247" s="225" t="s">
        <v>83</v>
      </c>
      <c r="AV247" s="11" t="s">
        <v>80</v>
      </c>
      <c r="AW247" s="11" t="s">
        <v>33</v>
      </c>
      <c r="AX247" s="11" t="s">
        <v>72</v>
      </c>
      <c r="AY247" s="225" t="s">
        <v>125</v>
      </c>
    </row>
    <row r="248" spans="2:51" s="12" customFormat="1" ht="12">
      <c r="B248" s="226"/>
      <c r="C248" s="227"/>
      <c r="D248" s="217" t="s">
        <v>134</v>
      </c>
      <c r="E248" s="228" t="s">
        <v>19</v>
      </c>
      <c r="F248" s="229" t="s">
        <v>377</v>
      </c>
      <c r="G248" s="227"/>
      <c r="H248" s="230">
        <v>250</v>
      </c>
      <c r="I248" s="231"/>
      <c r="J248" s="227"/>
      <c r="K248" s="227"/>
      <c r="L248" s="232"/>
      <c r="M248" s="233"/>
      <c r="N248" s="234"/>
      <c r="O248" s="234"/>
      <c r="P248" s="234"/>
      <c r="Q248" s="234"/>
      <c r="R248" s="234"/>
      <c r="S248" s="234"/>
      <c r="T248" s="235"/>
      <c r="AT248" s="236" t="s">
        <v>134</v>
      </c>
      <c r="AU248" s="236" t="s">
        <v>83</v>
      </c>
      <c r="AV248" s="12" t="s">
        <v>83</v>
      </c>
      <c r="AW248" s="12" t="s">
        <v>33</v>
      </c>
      <c r="AX248" s="12" t="s">
        <v>72</v>
      </c>
      <c r="AY248" s="236" t="s">
        <v>125</v>
      </c>
    </row>
    <row r="249" spans="2:51" s="11" customFormat="1" ht="12">
      <c r="B249" s="215"/>
      <c r="C249" s="216"/>
      <c r="D249" s="217" t="s">
        <v>134</v>
      </c>
      <c r="E249" s="218" t="s">
        <v>19</v>
      </c>
      <c r="F249" s="219" t="s">
        <v>378</v>
      </c>
      <c r="G249" s="216"/>
      <c r="H249" s="218" t="s">
        <v>19</v>
      </c>
      <c r="I249" s="220"/>
      <c r="J249" s="216"/>
      <c r="K249" s="216"/>
      <c r="L249" s="221"/>
      <c r="M249" s="222"/>
      <c r="N249" s="223"/>
      <c r="O249" s="223"/>
      <c r="P249" s="223"/>
      <c r="Q249" s="223"/>
      <c r="R249" s="223"/>
      <c r="S249" s="223"/>
      <c r="T249" s="224"/>
      <c r="AT249" s="225" t="s">
        <v>134</v>
      </c>
      <c r="AU249" s="225" t="s">
        <v>83</v>
      </c>
      <c r="AV249" s="11" t="s">
        <v>80</v>
      </c>
      <c r="AW249" s="11" t="s">
        <v>33</v>
      </c>
      <c r="AX249" s="11" t="s">
        <v>72</v>
      </c>
      <c r="AY249" s="225" t="s">
        <v>125</v>
      </c>
    </row>
    <row r="250" spans="2:51" s="11" customFormat="1" ht="12">
      <c r="B250" s="215"/>
      <c r="C250" s="216"/>
      <c r="D250" s="217" t="s">
        <v>134</v>
      </c>
      <c r="E250" s="218" t="s">
        <v>19</v>
      </c>
      <c r="F250" s="219" t="s">
        <v>379</v>
      </c>
      <c r="G250" s="216"/>
      <c r="H250" s="218" t="s">
        <v>19</v>
      </c>
      <c r="I250" s="220"/>
      <c r="J250" s="216"/>
      <c r="K250" s="216"/>
      <c r="L250" s="221"/>
      <c r="M250" s="222"/>
      <c r="N250" s="223"/>
      <c r="O250" s="223"/>
      <c r="P250" s="223"/>
      <c r="Q250" s="223"/>
      <c r="R250" s="223"/>
      <c r="S250" s="223"/>
      <c r="T250" s="224"/>
      <c r="AT250" s="225" t="s">
        <v>134</v>
      </c>
      <c r="AU250" s="225" t="s">
        <v>83</v>
      </c>
      <c r="AV250" s="11" t="s">
        <v>80</v>
      </c>
      <c r="AW250" s="11" t="s">
        <v>33</v>
      </c>
      <c r="AX250" s="11" t="s">
        <v>72</v>
      </c>
      <c r="AY250" s="225" t="s">
        <v>125</v>
      </c>
    </row>
    <row r="251" spans="2:51" s="11" customFormat="1" ht="12">
      <c r="B251" s="215"/>
      <c r="C251" s="216"/>
      <c r="D251" s="217" t="s">
        <v>134</v>
      </c>
      <c r="E251" s="218" t="s">
        <v>19</v>
      </c>
      <c r="F251" s="219" t="s">
        <v>380</v>
      </c>
      <c r="G251" s="216"/>
      <c r="H251" s="218" t="s">
        <v>19</v>
      </c>
      <c r="I251" s="220"/>
      <c r="J251" s="216"/>
      <c r="K251" s="216"/>
      <c r="L251" s="221"/>
      <c r="M251" s="222"/>
      <c r="N251" s="223"/>
      <c r="O251" s="223"/>
      <c r="P251" s="223"/>
      <c r="Q251" s="223"/>
      <c r="R251" s="223"/>
      <c r="S251" s="223"/>
      <c r="T251" s="224"/>
      <c r="AT251" s="225" t="s">
        <v>134</v>
      </c>
      <c r="AU251" s="225" t="s">
        <v>83</v>
      </c>
      <c r="AV251" s="11" t="s">
        <v>80</v>
      </c>
      <c r="AW251" s="11" t="s">
        <v>33</v>
      </c>
      <c r="AX251" s="11" t="s">
        <v>72</v>
      </c>
      <c r="AY251" s="225" t="s">
        <v>125</v>
      </c>
    </row>
    <row r="252" spans="2:51" s="11" customFormat="1" ht="12">
      <c r="B252" s="215"/>
      <c r="C252" s="216"/>
      <c r="D252" s="217" t="s">
        <v>134</v>
      </c>
      <c r="E252" s="218" t="s">
        <v>19</v>
      </c>
      <c r="F252" s="219" t="s">
        <v>381</v>
      </c>
      <c r="G252" s="216"/>
      <c r="H252" s="218" t="s">
        <v>19</v>
      </c>
      <c r="I252" s="220"/>
      <c r="J252" s="216"/>
      <c r="K252" s="216"/>
      <c r="L252" s="221"/>
      <c r="M252" s="222"/>
      <c r="N252" s="223"/>
      <c r="O252" s="223"/>
      <c r="P252" s="223"/>
      <c r="Q252" s="223"/>
      <c r="R252" s="223"/>
      <c r="S252" s="223"/>
      <c r="T252" s="224"/>
      <c r="AT252" s="225" t="s">
        <v>134</v>
      </c>
      <c r="AU252" s="225" t="s">
        <v>83</v>
      </c>
      <c r="AV252" s="11" t="s">
        <v>80</v>
      </c>
      <c r="AW252" s="11" t="s">
        <v>33</v>
      </c>
      <c r="AX252" s="11" t="s">
        <v>72</v>
      </c>
      <c r="AY252" s="225" t="s">
        <v>125</v>
      </c>
    </row>
    <row r="253" spans="2:51" s="12" customFormat="1" ht="12">
      <c r="B253" s="226"/>
      <c r="C253" s="227"/>
      <c r="D253" s="217" t="s">
        <v>134</v>
      </c>
      <c r="E253" s="228" t="s">
        <v>19</v>
      </c>
      <c r="F253" s="229" t="s">
        <v>382</v>
      </c>
      <c r="G253" s="227"/>
      <c r="H253" s="230">
        <v>50</v>
      </c>
      <c r="I253" s="231"/>
      <c r="J253" s="227"/>
      <c r="K253" s="227"/>
      <c r="L253" s="232"/>
      <c r="M253" s="233"/>
      <c r="N253" s="234"/>
      <c r="O253" s="234"/>
      <c r="P253" s="234"/>
      <c r="Q253" s="234"/>
      <c r="R253" s="234"/>
      <c r="S253" s="234"/>
      <c r="T253" s="235"/>
      <c r="AT253" s="236" t="s">
        <v>134</v>
      </c>
      <c r="AU253" s="236" t="s">
        <v>83</v>
      </c>
      <c r="AV253" s="12" t="s">
        <v>83</v>
      </c>
      <c r="AW253" s="12" t="s">
        <v>33</v>
      </c>
      <c r="AX253" s="12" t="s">
        <v>72</v>
      </c>
      <c r="AY253" s="236" t="s">
        <v>125</v>
      </c>
    </row>
    <row r="254" spans="2:51" s="13" customFormat="1" ht="12">
      <c r="B254" s="237"/>
      <c r="C254" s="238"/>
      <c r="D254" s="217" t="s">
        <v>134</v>
      </c>
      <c r="E254" s="239" t="s">
        <v>19</v>
      </c>
      <c r="F254" s="240" t="s">
        <v>147</v>
      </c>
      <c r="G254" s="238"/>
      <c r="H254" s="241">
        <v>680</v>
      </c>
      <c r="I254" s="242"/>
      <c r="J254" s="238"/>
      <c r="K254" s="238"/>
      <c r="L254" s="243"/>
      <c r="M254" s="244"/>
      <c r="N254" s="245"/>
      <c r="O254" s="245"/>
      <c r="P254" s="245"/>
      <c r="Q254" s="245"/>
      <c r="R254" s="245"/>
      <c r="S254" s="245"/>
      <c r="T254" s="246"/>
      <c r="AT254" s="247" t="s">
        <v>134</v>
      </c>
      <c r="AU254" s="247" t="s">
        <v>83</v>
      </c>
      <c r="AV254" s="13" t="s">
        <v>132</v>
      </c>
      <c r="AW254" s="13" t="s">
        <v>33</v>
      </c>
      <c r="AX254" s="13" t="s">
        <v>80</v>
      </c>
      <c r="AY254" s="247" t="s">
        <v>125</v>
      </c>
    </row>
    <row r="255" spans="2:65" s="1" customFormat="1" ht="16.5" customHeight="1">
      <c r="B255" s="37"/>
      <c r="C255" s="248" t="s">
        <v>383</v>
      </c>
      <c r="D255" s="248" t="s">
        <v>148</v>
      </c>
      <c r="E255" s="249" t="s">
        <v>384</v>
      </c>
      <c r="F255" s="250" t="s">
        <v>385</v>
      </c>
      <c r="G255" s="251" t="s">
        <v>193</v>
      </c>
      <c r="H255" s="252">
        <v>680</v>
      </c>
      <c r="I255" s="253"/>
      <c r="J255" s="254">
        <f>ROUND(I255*H255,2)</f>
        <v>0</v>
      </c>
      <c r="K255" s="250" t="s">
        <v>19</v>
      </c>
      <c r="L255" s="255"/>
      <c r="M255" s="256" t="s">
        <v>19</v>
      </c>
      <c r="N255" s="257" t="s">
        <v>43</v>
      </c>
      <c r="O255" s="78"/>
      <c r="P255" s="212">
        <f>O255*H255</f>
        <v>0</v>
      </c>
      <c r="Q255" s="212">
        <v>0.373</v>
      </c>
      <c r="R255" s="212">
        <f>Q255*H255</f>
        <v>253.64</v>
      </c>
      <c r="S255" s="212">
        <v>0</v>
      </c>
      <c r="T255" s="213">
        <f>S255*H255</f>
        <v>0</v>
      </c>
      <c r="AR255" s="16" t="s">
        <v>152</v>
      </c>
      <c r="AT255" s="16" t="s">
        <v>148</v>
      </c>
      <c r="AU255" s="16" t="s">
        <v>83</v>
      </c>
      <c r="AY255" s="16" t="s">
        <v>125</v>
      </c>
      <c r="BE255" s="214">
        <f>IF(N255="základní",J255,0)</f>
        <v>0</v>
      </c>
      <c r="BF255" s="214">
        <f>IF(N255="snížená",J255,0)</f>
        <v>0</v>
      </c>
      <c r="BG255" s="214">
        <f>IF(N255="zákl. přenesená",J255,0)</f>
        <v>0</v>
      </c>
      <c r="BH255" s="214">
        <f>IF(N255="sníž. přenesená",J255,0)</f>
        <v>0</v>
      </c>
      <c r="BI255" s="214">
        <f>IF(N255="nulová",J255,0)</f>
        <v>0</v>
      </c>
      <c r="BJ255" s="16" t="s">
        <v>80</v>
      </c>
      <c r="BK255" s="214">
        <f>ROUND(I255*H255,2)</f>
        <v>0</v>
      </c>
      <c r="BL255" s="16" t="s">
        <v>132</v>
      </c>
      <c r="BM255" s="16" t="s">
        <v>386</v>
      </c>
    </row>
    <row r="256" spans="2:51" s="11" customFormat="1" ht="12">
      <c r="B256" s="215"/>
      <c r="C256" s="216"/>
      <c r="D256" s="217" t="s">
        <v>134</v>
      </c>
      <c r="E256" s="218" t="s">
        <v>19</v>
      </c>
      <c r="F256" s="219" t="s">
        <v>387</v>
      </c>
      <c r="G256" s="216"/>
      <c r="H256" s="218" t="s">
        <v>19</v>
      </c>
      <c r="I256" s="220"/>
      <c r="J256" s="216"/>
      <c r="K256" s="216"/>
      <c r="L256" s="221"/>
      <c r="M256" s="222"/>
      <c r="N256" s="223"/>
      <c r="O256" s="223"/>
      <c r="P256" s="223"/>
      <c r="Q256" s="223"/>
      <c r="R256" s="223"/>
      <c r="S256" s="223"/>
      <c r="T256" s="224"/>
      <c r="AT256" s="225" t="s">
        <v>134</v>
      </c>
      <c r="AU256" s="225" t="s">
        <v>83</v>
      </c>
      <c r="AV256" s="11" t="s">
        <v>80</v>
      </c>
      <c r="AW256" s="11" t="s">
        <v>33</v>
      </c>
      <c r="AX256" s="11" t="s">
        <v>72</v>
      </c>
      <c r="AY256" s="225" t="s">
        <v>125</v>
      </c>
    </row>
    <row r="257" spans="2:51" s="12" customFormat="1" ht="12">
      <c r="B257" s="226"/>
      <c r="C257" s="227"/>
      <c r="D257" s="217" t="s">
        <v>134</v>
      </c>
      <c r="E257" s="228" t="s">
        <v>19</v>
      </c>
      <c r="F257" s="229" t="s">
        <v>388</v>
      </c>
      <c r="G257" s="227"/>
      <c r="H257" s="230">
        <v>680</v>
      </c>
      <c r="I257" s="231"/>
      <c r="J257" s="227"/>
      <c r="K257" s="227"/>
      <c r="L257" s="232"/>
      <c r="M257" s="233"/>
      <c r="N257" s="234"/>
      <c r="O257" s="234"/>
      <c r="P257" s="234"/>
      <c r="Q257" s="234"/>
      <c r="R257" s="234"/>
      <c r="S257" s="234"/>
      <c r="T257" s="235"/>
      <c r="AT257" s="236" t="s">
        <v>134</v>
      </c>
      <c r="AU257" s="236" t="s">
        <v>83</v>
      </c>
      <c r="AV257" s="12" t="s">
        <v>83</v>
      </c>
      <c r="AW257" s="12" t="s">
        <v>33</v>
      </c>
      <c r="AX257" s="12" t="s">
        <v>80</v>
      </c>
      <c r="AY257" s="236" t="s">
        <v>125</v>
      </c>
    </row>
    <row r="258" spans="2:51" s="11" customFormat="1" ht="12">
      <c r="B258" s="215"/>
      <c r="C258" s="216"/>
      <c r="D258" s="217" t="s">
        <v>134</v>
      </c>
      <c r="E258" s="218" t="s">
        <v>19</v>
      </c>
      <c r="F258" s="219" t="s">
        <v>229</v>
      </c>
      <c r="G258" s="216"/>
      <c r="H258" s="218" t="s">
        <v>19</v>
      </c>
      <c r="I258" s="220"/>
      <c r="J258" s="216"/>
      <c r="K258" s="216"/>
      <c r="L258" s="221"/>
      <c r="M258" s="222"/>
      <c r="N258" s="223"/>
      <c r="O258" s="223"/>
      <c r="P258" s="223"/>
      <c r="Q258" s="223"/>
      <c r="R258" s="223"/>
      <c r="S258" s="223"/>
      <c r="T258" s="224"/>
      <c r="AT258" s="225" t="s">
        <v>134</v>
      </c>
      <c r="AU258" s="225" t="s">
        <v>83</v>
      </c>
      <c r="AV258" s="11" t="s">
        <v>80</v>
      </c>
      <c r="AW258" s="11" t="s">
        <v>33</v>
      </c>
      <c r="AX258" s="11" t="s">
        <v>72</v>
      </c>
      <c r="AY258" s="225" t="s">
        <v>125</v>
      </c>
    </row>
    <row r="259" spans="2:51" s="11" customFormat="1" ht="12">
      <c r="B259" s="215"/>
      <c r="C259" s="216"/>
      <c r="D259" s="217" t="s">
        <v>134</v>
      </c>
      <c r="E259" s="218" t="s">
        <v>19</v>
      </c>
      <c r="F259" s="219" t="s">
        <v>389</v>
      </c>
      <c r="G259" s="216"/>
      <c r="H259" s="218" t="s">
        <v>19</v>
      </c>
      <c r="I259" s="220"/>
      <c r="J259" s="216"/>
      <c r="K259" s="216"/>
      <c r="L259" s="221"/>
      <c r="M259" s="222"/>
      <c r="N259" s="223"/>
      <c r="O259" s="223"/>
      <c r="P259" s="223"/>
      <c r="Q259" s="223"/>
      <c r="R259" s="223"/>
      <c r="S259" s="223"/>
      <c r="T259" s="224"/>
      <c r="AT259" s="225" t="s">
        <v>134</v>
      </c>
      <c r="AU259" s="225" t="s">
        <v>83</v>
      </c>
      <c r="AV259" s="11" t="s">
        <v>80</v>
      </c>
      <c r="AW259" s="11" t="s">
        <v>33</v>
      </c>
      <c r="AX259" s="11" t="s">
        <v>72</v>
      </c>
      <c r="AY259" s="225" t="s">
        <v>125</v>
      </c>
    </row>
    <row r="260" spans="2:51" s="11" customFormat="1" ht="12">
      <c r="B260" s="215"/>
      <c r="C260" s="216"/>
      <c r="D260" s="217" t="s">
        <v>134</v>
      </c>
      <c r="E260" s="218" t="s">
        <v>19</v>
      </c>
      <c r="F260" s="219" t="s">
        <v>390</v>
      </c>
      <c r="G260" s="216"/>
      <c r="H260" s="218" t="s">
        <v>19</v>
      </c>
      <c r="I260" s="220"/>
      <c r="J260" s="216"/>
      <c r="K260" s="216"/>
      <c r="L260" s="221"/>
      <c r="M260" s="222"/>
      <c r="N260" s="223"/>
      <c r="O260" s="223"/>
      <c r="P260" s="223"/>
      <c r="Q260" s="223"/>
      <c r="R260" s="223"/>
      <c r="S260" s="223"/>
      <c r="T260" s="224"/>
      <c r="AT260" s="225" t="s">
        <v>134</v>
      </c>
      <c r="AU260" s="225" t="s">
        <v>83</v>
      </c>
      <c r="AV260" s="11" t="s">
        <v>80</v>
      </c>
      <c r="AW260" s="11" t="s">
        <v>33</v>
      </c>
      <c r="AX260" s="11" t="s">
        <v>72</v>
      </c>
      <c r="AY260" s="225" t="s">
        <v>125</v>
      </c>
    </row>
    <row r="261" spans="2:65" s="1" customFormat="1" ht="16.5" customHeight="1">
      <c r="B261" s="37"/>
      <c r="C261" s="203" t="s">
        <v>391</v>
      </c>
      <c r="D261" s="203" t="s">
        <v>127</v>
      </c>
      <c r="E261" s="204" t="s">
        <v>392</v>
      </c>
      <c r="F261" s="205" t="s">
        <v>393</v>
      </c>
      <c r="G261" s="206" t="s">
        <v>193</v>
      </c>
      <c r="H261" s="207">
        <v>680</v>
      </c>
      <c r="I261" s="208"/>
      <c r="J261" s="209">
        <f>ROUND(I261*H261,2)</f>
        <v>0</v>
      </c>
      <c r="K261" s="205" t="s">
        <v>19</v>
      </c>
      <c r="L261" s="42"/>
      <c r="M261" s="210" t="s">
        <v>19</v>
      </c>
      <c r="N261" s="211" t="s">
        <v>43</v>
      </c>
      <c r="O261" s="78"/>
      <c r="P261" s="212">
        <f>O261*H261</f>
        <v>0</v>
      </c>
      <c r="Q261" s="212">
        <v>0</v>
      </c>
      <c r="R261" s="212">
        <f>Q261*H261</f>
        <v>0</v>
      </c>
      <c r="S261" s="212">
        <v>0</v>
      </c>
      <c r="T261" s="213">
        <f>S261*H261</f>
        <v>0</v>
      </c>
      <c r="AR261" s="16" t="s">
        <v>132</v>
      </c>
      <c r="AT261" s="16" t="s">
        <v>127</v>
      </c>
      <c r="AU261" s="16" t="s">
        <v>83</v>
      </c>
      <c r="AY261" s="16" t="s">
        <v>125</v>
      </c>
      <c r="BE261" s="214">
        <f>IF(N261="základní",J261,0)</f>
        <v>0</v>
      </c>
      <c r="BF261" s="214">
        <f>IF(N261="snížená",J261,0)</f>
        <v>0</v>
      </c>
      <c r="BG261" s="214">
        <f>IF(N261="zákl. přenesená",J261,0)</f>
        <v>0</v>
      </c>
      <c r="BH261" s="214">
        <f>IF(N261="sníž. přenesená",J261,0)</f>
        <v>0</v>
      </c>
      <c r="BI261" s="214">
        <f>IF(N261="nulová",J261,0)</f>
        <v>0</v>
      </c>
      <c r="BJ261" s="16" t="s">
        <v>80</v>
      </c>
      <c r="BK261" s="214">
        <f>ROUND(I261*H261,2)</f>
        <v>0</v>
      </c>
      <c r="BL261" s="16" t="s">
        <v>132</v>
      </c>
      <c r="BM261" s="16" t="s">
        <v>394</v>
      </c>
    </row>
    <row r="262" spans="2:51" s="11" customFormat="1" ht="12">
      <c r="B262" s="215"/>
      <c r="C262" s="216"/>
      <c r="D262" s="217" t="s">
        <v>134</v>
      </c>
      <c r="E262" s="218" t="s">
        <v>19</v>
      </c>
      <c r="F262" s="219" t="s">
        <v>395</v>
      </c>
      <c r="G262" s="216"/>
      <c r="H262" s="218" t="s">
        <v>19</v>
      </c>
      <c r="I262" s="220"/>
      <c r="J262" s="216"/>
      <c r="K262" s="216"/>
      <c r="L262" s="221"/>
      <c r="M262" s="222"/>
      <c r="N262" s="223"/>
      <c r="O262" s="223"/>
      <c r="P262" s="223"/>
      <c r="Q262" s="223"/>
      <c r="R262" s="223"/>
      <c r="S262" s="223"/>
      <c r="T262" s="224"/>
      <c r="AT262" s="225" t="s">
        <v>134</v>
      </c>
      <c r="AU262" s="225" t="s">
        <v>83</v>
      </c>
      <c r="AV262" s="11" t="s">
        <v>80</v>
      </c>
      <c r="AW262" s="11" t="s">
        <v>33</v>
      </c>
      <c r="AX262" s="11" t="s">
        <v>72</v>
      </c>
      <c r="AY262" s="225" t="s">
        <v>125</v>
      </c>
    </row>
    <row r="263" spans="2:51" s="11" customFormat="1" ht="12">
      <c r="B263" s="215"/>
      <c r="C263" s="216"/>
      <c r="D263" s="217" t="s">
        <v>134</v>
      </c>
      <c r="E263" s="218" t="s">
        <v>19</v>
      </c>
      <c r="F263" s="219" t="s">
        <v>396</v>
      </c>
      <c r="G263" s="216"/>
      <c r="H263" s="218" t="s">
        <v>19</v>
      </c>
      <c r="I263" s="220"/>
      <c r="J263" s="216"/>
      <c r="K263" s="216"/>
      <c r="L263" s="221"/>
      <c r="M263" s="222"/>
      <c r="N263" s="223"/>
      <c r="O263" s="223"/>
      <c r="P263" s="223"/>
      <c r="Q263" s="223"/>
      <c r="R263" s="223"/>
      <c r="S263" s="223"/>
      <c r="T263" s="224"/>
      <c r="AT263" s="225" t="s">
        <v>134</v>
      </c>
      <c r="AU263" s="225" t="s">
        <v>83</v>
      </c>
      <c r="AV263" s="11" t="s">
        <v>80</v>
      </c>
      <c r="AW263" s="11" t="s">
        <v>33</v>
      </c>
      <c r="AX263" s="11" t="s">
        <v>72</v>
      </c>
      <c r="AY263" s="225" t="s">
        <v>125</v>
      </c>
    </row>
    <row r="264" spans="2:51" s="11" customFormat="1" ht="12">
      <c r="B264" s="215"/>
      <c r="C264" s="216"/>
      <c r="D264" s="217" t="s">
        <v>134</v>
      </c>
      <c r="E264" s="218" t="s">
        <v>19</v>
      </c>
      <c r="F264" s="219" t="s">
        <v>397</v>
      </c>
      <c r="G264" s="216"/>
      <c r="H264" s="218" t="s">
        <v>19</v>
      </c>
      <c r="I264" s="220"/>
      <c r="J264" s="216"/>
      <c r="K264" s="216"/>
      <c r="L264" s="221"/>
      <c r="M264" s="222"/>
      <c r="N264" s="223"/>
      <c r="O264" s="223"/>
      <c r="P264" s="223"/>
      <c r="Q264" s="223"/>
      <c r="R264" s="223"/>
      <c r="S264" s="223"/>
      <c r="T264" s="224"/>
      <c r="AT264" s="225" t="s">
        <v>134</v>
      </c>
      <c r="AU264" s="225" t="s">
        <v>83</v>
      </c>
      <c r="AV264" s="11" t="s">
        <v>80</v>
      </c>
      <c r="AW264" s="11" t="s">
        <v>33</v>
      </c>
      <c r="AX264" s="11" t="s">
        <v>72</v>
      </c>
      <c r="AY264" s="225" t="s">
        <v>125</v>
      </c>
    </row>
    <row r="265" spans="2:51" s="11" customFormat="1" ht="12">
      <c r="B265" s="215"/>
      <c r="C265" s="216"/>
      <c r="D265" s="217" t="s">
        <v>134</v>
      </c>
      <c r="E265" s="218" t="s">
        <v>19</v>
      </c>
      <c r="F265" s="219" t="s">
        <v>398</v>
      </c>
      <c r="G265" s="216"/>
      <c r="H265" s="218" t="s">
        <v>19</v>
      </c>
      <c r="I265" s="220"/>
      <c r="J265" s="216"/>
      <c r="K265" s="216"/>
      <c r="L265" s="221"/>
      <c r="M265" s="222"/>
      <c r="N265" s="223"/>
      <c r="O265" s="223"/>
      <c r="P265" s="223"/>
      <c r="Q265" s="223"/>
      <c r="R265" s="223"/>
      <c r="S265" s="223"/>
      <c r="T265" s="224"/>
      <c r="AT265" s="225" t="s">
        <v>134</v>
      </c>
      <c r="AU265" s="225" t="s">
        <v>83</v>
      </c>
      <c r="AV265" s="11" t="s">
        <v>80</v>
      </c>
      <c r="AW265" s="11" t="s">
        <v>33</v>
      </c>
      <c r="AX265" s="11" t="s">
        <v>72</v>
      </c>
      <c r="AY265" s="225" t="s">
        <v>125</v>
      </c>
    </row>
    <row r="266" spans="2:51" s="12" customFormat="1" ht="12">
      <c r="B266" s="226"/>
      <c r="C266" s="227"/>
      <c r="D266" s="217" t="s">
        <v>134</v>
      </c>
      <c r="E266" s="228" t="s">
        <v>19</v>
      </c>
      <c r="F266" s="229" t="s">
        <v>388</v>
      </c>
      <c r="G266" s="227"/>
      <c r="H266" s="230">
        <v>680</v>
      </c>
      <c r="I266" s="231"/>
      <c r="J266" s="227"/>
      <c r="K266" s="227"/>
      <c r="L266" s="232"/>
      <c r="M266" s="233"/>
      <c r="N266" s="234"/>
      <c r="O266" s="234"/>
      <c r="P266" s="234"/>
      <c r="Q266" s="234"/>
      <c r="R266" s="234"/>
      <c r="S266" s="234"/>
      <c r="T266" s="235"/>
      <c r="AT266" s="236" t="s">
        <v>134</v>
      </c>
      <c r="AU266" s="236" t="s">
        <v>83</v>
      </c>
      <c r="AV266" s="12" t="s">
        <v>83</v>
      </c>
      <c r="AW266" s="12" t="s">
        <v>33</v>
      </c>
      <c r="AX266" s="12" t="s">
        <v>80</v>
      </c>
      <c r="AY266" s="236" t="s">
        <v>125</v>
      </c>
    </row>
    <row r="267" spans="2:65" s="1" customFormat="1" ht="16.5" customHeight="1">
      <c r="B267" s="37"/>
      <c r="C267" s="203" t="s">
        <v>399</v>
      </c>
      <c r="D267" s="203" t="s">
        <v>127</v>
      </c>
      <c r="E267" s="204" t="s">
        <v>400</v>
      </c>
      <c r="F267" s="205" t="s">
        <v>401</v>
      </c>
      <c r="G267" s="206" t="s">
        <v>151</v>
      </c>
      <c r="H267" s="207">
        <v>253.64</v>
      </c>
      <c r="I267" s="208"/>
      <c r="J267" s="209">
        <f>ROUND(I267*H267,2)</f>
        <v>0</v>
      </c>
      <c r="K267" s="205" t="s">
        <v>131</v>
      </c>
      <c r="L267" s="42"/>
      <c r="M267" s="210" t="s">
        <v>19</v>
      </c>
      <c r="N267" s="211" t="s">
        <v>43</v>
      </c>
      <c r="O267" s="78"/>
      <c r="P267" s="212">
        <f>O267*H267</f>
        <v>0</v>
      </c>
      <c r="Q267" s="212">
        <v>0</v>
      </c>
      <c r="R267" s="212">
        <f>Q267*H267</f>
        <v>0</v>
      </c>
      <c r="S267" s="212">
        <v>0</v>
      </c>
      <c r="T267" s="213">
        <f>S267*H267</f>
        <v>0</v>
      </c>
      <c r="AR267" s="16" t="s">
        <v>132</v>
      </c>
      <c r="AT267" s="16" t="s">
        <v>127</v>
      </c>
      <c r="AU267" s="16" t="s">
        <v>83</v>
      </c>
      <c r="AY267" s="16" t="s">
        <v>125</v>
      </c>
      <c r="BE267" s="214">
        <f>IF(N267="základní",J267,0)</f>
        <v>0</v>
      </c>
      <c r="BF267" s="214">
        <f>IF(N267="snížená",J267,0)</f>
        <v>0</v>
      </c>
      <c r="BG267" s="214">
        <f>IF(N267="zákl. přenesená",J267,0)</f>
        <v>0</v>
      </c>
      <c r="BH267" s="214">
        <f>IF(N267="sníž. přenesená",J267,0)</f>
        <v>0</v>
      </c>
      <c r="BI267" s="214">
        <f>IF(N267="nulová",J267,0)</f>
        <v>0</v>
      </c>
      <c r="BJ267" s="16" t="s">
        <v>80</v>
      </c>
      <c r="BK267" s="214">
        <f>ROUND(I267*H267,2)</f>
        <v>0</v>
      </c>
      <c r="BL267" s="16" t="s">
        <v>132</v>
      </c>
      <c r="BM267" s="16" t="s">
        <v>402</v>
      </c>
    </row>
    <row r="268" spans="2:51" s="11" customFormat="1" ht="12">
      <c r="B268" s="215"/>
      <c r="C268" s="216"/>
      <c r="D268" s="217" t="s">
        <v>134</v>
      </c>
      <c r="E268" s="218" t="s">
        <v>19</v>
      </c>
      <c r="F268" s="219" t="s">
        <v>403</v>
      </c>
      <c r="G268" s="216"/>
      <c r="H268" s="218" t="s">
        <v>19</v>
      </c>
      <c r="I268" s="220"/>
      <c r="J268" s="216"/>
      <c r="K268" s="216"/>
      <c r="L268" s="221"/>
      <c r="M268" s="222"/>
      <c r="N268" s="223"/>
      <c r="O268" s="223"/>
      <c r="P268" s="223"/>
      <c r="Q268" s="223"/>
      <c r="R268" s="223"/>
      <c r="S268" s="223"/>
      <c r="T268" s="224"/>
      <c r="AT268" s="225" t="s">
        <v>134</v>
      </c>
      <c r="AU268" s="225" t="s">
        <v>83</v>
      </c>
      <c r="AV268" s="11" t="s">
        <v>80</v>
      </c>
      <c r="AW268" s="11" t="s">
        <v>33</v>
      </c>
      <c r="AX268" s="11" t="s">
        <v>72</v>
      </c>
      <c r="AY268" s="225" t="s">
        <v>125</v>
      </c>
    </row>
    <row r="269" spans="2:51" s="11" customFormat="1" ht="12">
      <c r="B269" s="215"/>
      <c r="C269" s="216"/>
      <c r="D269" s="217" t="s">
        <v>134</v>
      </c>
      <c r="E269" s="218" t="s">
        <v>19</v>
      </c>
      <c r="F269" s="219" t="s">
        <v>404</v>
      </c>
      <c r="G269" s="216"/>
      <c r="H269" s="218" t="s">
        <v>19</v>
      </c>
      <c r="I269" s="220"/>
      <c r="J269" s="216"/>
      <c r="K269" s="216"/>
      <c r="L269" s="221"/>
      <c r="M269" s="222"/>
      <c r="N269" s="223"/>
      <c r="O269" s="223"/>
      <c r="P269" s="223"/>
      <c r="Q269" s="223"/>
      <c r="R269" s="223"/>
      <c r="S269" s="223"/>
      <c r="T269" s="224"/>
      <c r="AT269" s="225" t="s">
        <v>134</v>
      </c>
      <c r="AU269" s="225" t="s">
        <v>83</v>
      </c>
      <c r="AV269" s="11" t="s">
        <v>80</v>
      </c>
      <c r="AW269" s="11" t="s">
        <v>33</v>
      </c>
      <c r="AX269" s="11" t="s">
        <v>72</v>
      </c>
      <c r="AY269" s="225" t="s">
        <v>125</v>
      </c>
    </row>
    <row r="270" spans="2:51" s="12" customFormat="1" ht="12">
      <c r="B270" s="226"/>
      <c r="C270" s="227"/>
      <c r="D270" s="217" t="s">
        <v>134</v>
      </c>
      <c r="E270" s="228" t="s">
        <v>19</v>
      </c>
      <c r="F270" s="229" t="s">
        <v>405</v>
      </c>
      <c r="G270" s="227"/>
      <c r="H270" s="230">
        <v>253.64</v>
      </c>
      <c r="I270" s="231"/>
      <c r="J270" s="227"/>
      <c r="K270" s="227"/>
      <c r="L270" s="232"/>
      <c r="M270" s="233"/>
      <c r="N270" s="234"/>
      <c r="O270" s="234"/>
      <c r="P270" s="234"/>
      <c r="Q270" s="234"/>
      <c r="R270" s="234"/>
      <c r="S270" s="234"/>
      <c r="T270" s="235"/>
      <c r="AT270" s="236" t="s">
        <v>134</v>
      </c>
      <c r="AU270" s="236" t="s">
        <v>83</v>
      </c>
      <c r="AV270" s="12" t="s">
        <v>83</v>
      </c>
      <c r="AW270" s="12" t="s">
        <v>33</v>
      </c>
      <c r="AX270" s="12" t="s">
        <v>80</v>
      </c>
      <c r="AY270" s="236" t="s">
        <v>125</v>
      </c>
    </row>
    <row r="271" spans="2:65" s="1" customFormat="1" ht="22.5" customHeight="1">
      <c r="B271" s="37"/>
      <c r="C271" s="203" t="s">
        <v>406</v>
      </c>
      <c r="D271" s="203" t="s">
        <v>127</v>
      </c>
      <c r="E271" s="204" t="s">
        <v>407</v>
      </c>
      <c r="F271" s="205" t="s">
        <v>408</v>
      </c>
      <c r="G271" s="206" t="s">
        <v>151</v>
      </c>
      <c r="H271" s="207">
        <v>4819.16</v>
      </c>
      <c r="I271" s="208"/>
      <c r="J271" s="209">
        <f>ROUND(I271*H271,2)</f>
        <v>0</v>
      </c>
      <c r="K271" s="205" t="s">
        <v>131</v>
      </c>
      <c r="L271" s="42"/>
      <c r="M271" s="210" t="s">
        <v>19</v>
      </c>
      <c r="N271" s="211" t="s">
        <v>43</v>
      </c>
      <c r="O271" s="78"/>
      <c r="P271" s="212">
        <f>O271*H271</f>
        <v>0</v>
      </c>
      <c r="Q271" s="212">
        <v>0</v>
      </c>
      <c r="R271" s="212">
        <f>Q271*H271</f>
        <v>0</v>
      </c>
      <c r="S271" s="212">
        <v>0</v>
      </c>
      <c r="T271" s="213">
        <f>S271*H271</f>
        <v>0</v>
      </c>
      <c r="AR271" s="16" t="s">
        <v>132</v>
      </c>
      <c r="AT271" s="16" t="s">
        <v>127</v>
      </c>
      <c r="AU271" s="16" t="s">
        <v>83</v>
      </c>
      <c r="AY271" s="16" t="s">
        <v>125</v>
      </c>
      <c r="BE271" s="214">
        <f>IF(N271="základní",J271,0)</f>
        <v>0</v>
      </c>
      <c r="BF271" s="214">
        <f>IF(N271="snížená",J271,0)</f>
        <v>0</v>
      </c>
      <c r="BG271" s="214">
        <f>IF(N271="zákl. přenesená",J271,0)</f>
        <v>0</v>
      </c>
      <c r="BH271" s="214">
        <f>IF(N271="sníž. přenesená",J271,0)</f>
        <v>0</v>
      </c>
      <c r="BI271" s="214">
        <f>IF(N271="nulová",J271,0)</f>
        <v>0</v>
      </c>
      <c r="BJ271" s="16" t="s">
        <v>80</v>
      </c>
      <c r="BK271" s="214">
        <f>ROUND(I271*H271,2)</f>
        <v>0</v>
      </c>
      <c r="BL271" s="16" t="s">
        <v>132</v>
      </c>
      <c r="BM271" s="16" t="s">
        <v>409</v>
      </c>
    </row>
    <row r="272" spans="2:51" s="11" customFormat="1" ht="12">
      <c r="B272" s="215"/>
      <c r="C272" s="216"/>
      <c r="D272" s="217" t="s">
        <v>134</v>
      </c>
      <c r="E272" s="218" t="s">
        <v>19</v>
      </c>
      <c r="F272" s="219" t="s">
        <v>410</v>
      </c>
      <c r="G272" s="216"/>
      <c r="H272" s="218" t="s">
        <v>19</v>
      </c>
      <c r="I272" s="220"/>
      <c r="J272" s="216"/>
      <c r="K272" s="216"/>
      <c r="L272" s="221"/>
      <c r="M272" s="222"/>
      <c r="N272" s="223"/>
      <c r="O272" s="223"/>
      <c r="P272" s="223"/>
      <c r="Q272" s="223"/>
      <c r="R272" s="223"/>
      <c r="S272" s="223"/>
      <c r="T272" s="224"/>
      <c r="AT272" s="225" t="s">
        <v>134</v>
      </c>
      <c r="AU272" s="225" t="s">
        <v>83</v>
      </c>
      <c r="AV272" s="11" t="s">
        <v>80</v>
      </c>
      <c r="AW272" s="11" t="s">
        <v>33</v>
      </c>
      <c r="AX272" s="11" t="s">
        <v>72</v>
      </c>
      <c r="AY272" s="225" t="s">
        <v>125</v>
      </c>
    </row>
    <row r="273" spans="2:51" s="12" customFormat="1" ht="12">
      <c r="B273" s="226"/>
      <c r="C273" s="227"/>
      <c r="D273" s="217" t="s">
        <v>134</v>
      </c>
      <c r="E273" s="228" t="s">
        <v>19</v>
      </c>
      <c r="F273" s="229" t="s">
        <v>411</v>
      </c>
      <c r="G273" s="227"/>
      <c r="H273" s="230">
        <v>4819.16</v>
      </c>
      <c r="I273" s="231"/>
      <c r="J273" s="227"/>
      <c r="K273" s="227"/>
      <c r="L273" s="232"/>
      <c r="M273" s="233"/>
      <c r="N273" s="234"/>
      <c r="O273" s="234"/>
      <c r="P273" s="234"/>
      <c r="Q273" s="234"/>
      <c r="R273" s="234"/>
      <c r="S273" s="234"/>
      <c r="T273" s="235"/>
      <c r="AT273" s="236" t="s">
        <v>134</v>
      </c>
      <c r="AU273" s="236" t="s">
        <v>83</v>
      </c>
      <c r="AV273" s="12" t="s">
        <v>83</v>
      </c>
      <c r="AW273" s="12" t="s">
        <v>33</v>
      </c>
      <c r="AX273" s="12" t="s">
        <v>80</v>
      </c>
      <c r="AY273" s="236" t="s">
        <v>125</v>
      </c>
    </row>
    <row r="274" spans="2:65" s="1" customFormat="1" ht="16.5" customHeight="1">
      <c r="B274" s="37"/>
      <c r="C274" s="203" t="s">
        <v>412</v>
      </c>
      <c r="D274" s="203" t="s">
        <v>127</v>
      </c>
      <c r="E274" s="204" t="s">
        <v>413</v>
      </c>
      <c r="F274" s="205" t="s">
        <v>414</v>
      </c>
      <c r="G274" s="206" t="s">
        <v>193</v>
      </c>
      <c r="H274" s="207">
        <v>335</v>
      </c>
      <c r="I274" s="208"/>
      <c r="J274" s="209">
        <f>ROUND(I274*H274,2)</f>
        <v>0</v>
      </c>
      <c r="K274" s="205" t="s">
        <v>19</v>
      </c>
      <c r="L274" s="42"/>
      <c r="M274" s="210" t="s">
        <v>19</v>
      </c>
      <c r="N274" s="211" t="s">
        <v>43</v>
      </c>
      <c r="O274" s="78"/>
      <c r="P274" s="212">
        <f>O274*H274</f>
        <v>0</v>
      </c>
      <c r="Q274" s="212">
        <v>0</v>
      </c>
      <c r="R274" s="212">
        <f>Q274*H274</f>
        <v>0</v>
      </c>
      <c r="S274" s="212">
        <v>0</v>
      </c>
      <c r="T274" s="213">
        <f>S274*H274</f>
        <v>0</v>
      </c>
      <c r="AR274" s="16" t="s">
        <v>132</v>
      </c>
      <c r="AT274" s="16" t="s">
        <v>127</v>
      </c>
      <c r="AU274" s="16" t="s">
        <v>83</v>
      </c>
      <c r="AY274" s="16" t="s">
        <v>125</v>
      </c>
      <c r="BE274" s="214">
        <f>IF(N274="základní",J274,0)</f>
        <v>0</v>
      </c>
      <c r="BF274" s="214">
        <f>IF(N274="snížená",J274,0)</f>
        <v>0</v>
      </c>
      <c r="BG274" s="214">
        <f>IF(N274="zákl. přenesená",J274,0)</f>
        <v>0</v>
      </c>
      <c r="BH274" s="214">
        <f>IF(N274="sníž. přenesená",J274,0)</f>
        <v>0</v>
      </c>
      <c r="BI274" s="214">
        <f>IF(N274="nulová",J274,0)</f>
        <v>0</v>
      </c>
      <c r="BJ274" s="16" t="s">
        <v>80</v>
      </c>
      <c r="BK274" s="214">
        <f>ROUND(I274*H274,2)</f>
        <v>0</v>
      </c>
      <c r="BL274" s="16" t="s">
        <v>132</v>
      </c>
      <c r="BM274" s="16" t="s">
        <v>415</v>
      </c>
    </row>
    <row r="275" spans="2:51" s="11" customFormat="1" ht="12">
      <c r="B275" s="215"/>
      <c r="C275" s="216"/>
      <c r="D275" s="217" t="s">
        <v>134</v>
      </c>
      <c r="E275" s="218" t="s">
        <v>19</v>
      </c>
      <c r="F275" s="219" t="s">
        <v>135</v>
      </c>
      <c r="G275" s="216"/>
      <c r="H275" s="218" t="s">
        <v>19</v>
      </c>
      <c r="I275" s="220"/>
      <c r="J275" s="216"/>
      <c r="K275" s="216"/>
      <c r="L275" s="221"/>
      <c r="M275" s="222"/>
      <c r="N275" s="223"/>
      <c r="O275" s="223"/>
      <c r="P275" s="223"/>
      <c r="Q275" s="223"/>
      <c r="R275" s="223"/>
      <c r="S275" s="223"/>
      <c r="T275" s="224"/>
      <c r="AT275" s="225" t="s">
        <v>134</v>
      </c>
      <c r="AU275" s="225" t="s">
        <v>83</v>
      </c>
      <c r="AV275" s="11" t="s">
        <v>80</v>
      </c>
      <c r="AW275" s="11" t="s">
        <v>33</v>
      </c>
      <c r="AX275" s="11" t="s">
        <v>72</v>
      </c>
      <c r="AY275" s="225" t="s">
        <v>125</v>
      </c>
    </row>
    <row r="276" spans="2:51" s="11" customFormat="1" ht="12">
      <c r="B276" s="215"/>
      <c r="C276" s="216"/>
      <c r="D276" s="217" t="s">
        <v>134</v>
      </c>
      <c r="E276" s="218" t="s">
        <v>19</v>
      </c>
      <c r="F276" s="219" t="s">
        <v>141</v>
      </c>
      <c r="G276" s="216"/>
      <c r="H276" s="218" t="s">
        <v>19</v>
      </c>
      <c r="I276" s="220"/>
      <c r="J276" s="216"/>
      <c r="K276" s="216"/>
      <c r="L276" s="221"/>
      <c r="M276" s="222"/>
      <c r="N276" s="223"/>
      <c r="O276" s="223"/>
      <c r="P276" s="223"/>
      <c r="Q276" s="223"/>
      <c r="R276" s="223"/>
      <c r="S276" s="223"/>
      <c r="T276" s="224"/>
      <c r="AT276" s="225" t="s">
        <v>134</v>
      </c>
      <c r="AU276" s="225" t="s">
        <v>83</v>
      </c>
      <c r="AV276" s="11" t="s">
        <v>80</v>
      </c>
      <c r="AW276" s="11" t="s">
        <v>33</v>
      </c>
      <c r="AX276" s="11" t="s">
        <v>72</v>
      </c>
      <c r="AY276" s="225" t="s">
        <v>125</v>
      </c>
    </row>
    <row r="277" spans="2:51" s="12" customFormat="1" ht="12">
      <c r="B277" s="226"/>
      <c r="C277" s="227"/>
      <c r="D277" s="217" t="s">
        <v>134</v>
      </c>
      <c r="E277" s="228" t="s">
        <v>19</v>
      </c>
      <c r="F277" s="229" t="s">
        <v>416</v>
      </c>
      <c r="G277" s="227"/>
      <c r="H277" s="230">
        <v>335</v>
      </c>
      <c r="I277" s="231"/>
      <c r="J277" s="227"/>
      <c r="K277" s="227"/>
      <c r="L277" s="232"/>
      <c r="M277" s="233"/>
      <c r="N277" s="234"/>
      <c r="O277" s="234"/>
      <c r="P277" s="234"/>
      <c r="Q277" s="234"/>
      <c r="R277" s="234"/>
      <c r="S277" s="234"/>
      <c r="T277" s="235"/>
      <c r="AT277" s="236" t="s">
        <v>134</v>
      </c>
      <c r="AU277" s="236" t="s">
        <v>83</v>
      </c>
      <c r="AV277" s="12" t="s">
        <v>83</v>
      </c>
      <c r="AW277" s="12" t="s">
        <v>33</v>
      </c>
      <c r="AX277" s="12" t="s">
        <v>80</v>
      </c>
      <c r="AY277" s="236" t="s">
        <v>125</v>
      </c>
    </row>
    <row r="278" spans="2:65" s="1" customFormat="1" ht="16.5" customHeight="1">
      <c r="B278" s="37"/>
      <c r="C278" s="203" t="s">
        <v>417</v>
      </c>
      <c r="D278" s="203" t="s">
        <v>127</v>
      </c>
      <c r="E278" s="204" t="s">
        <v>418</v>
      </c>
      <c r="F278" s="205" t="s">
        <v>419</v>
      </c>
      <c r="G278" s="206" t="s">
        <v>193</v>
      </c>
      <c r="H278" s="207">
        <v>52</v>
      </c>
      <c r="I278" s="208"/>
      <c r="J278" s="209">
        <f>ROUND(I278*H278,2)</f>
        <v>0</v>
      </c>
      <c r="K278" s="205" t="s">
        <v>19</v>
      </c>
      <c r="L278" s="42"/>
      <c r="M278" s="210" t="s">
        <v>19</v>
      </c>
      <c r="N278" s="211" t="s">
        <v>43</v>
      </c>
      <c r="O278" s="78"/>
      <c r="P278" s="212">
        <f>O278*H278</f>
        <v>0</v>
      </c>
      <c r="Q278" s="212">
        <v>0.00269</v>
      </c>
      <c r="R278" s="212">
        <f>Q278*H278</f>
        <v>0.13988</v>
      </c>
      <c r="S278" s="212">
        <v>0</v>
      </c>
      <c r="T278" s="213">
        <f>S278*H278</f>
        <v>0</v>
      </c>
      <c r="AR278" s="16" t="s">
        <v>132</v>
      </c>
      <c r="AT278" s="16" t="s">
        <v>127</v>
      </c>
      <c r="AU278" s="16" t="s">
        <v>83</v>
      </c>
      <c r="AY278" s="16" t="s">
        <v>125</v>
      </c>
      <c r="BE278" s="214">
        <f>IF(N278="základní",J278,0)</f>
        <v>0</v>
      </c>
      <c r="BF278" s="214">
        <f>IF(N278="snížená",J278,0)</f>
        <v>0</v>
      </c>
      <c r="BG278" s="214">
        <f>IF(N278="zákl. přenesená",J278,0)</f>
        <v>0</v>
      </c>
      <c r="BH278" s="214">
        <f>IF(N278="sníž. přenesená",J278,0)</f>
        <v>0</v>
      </c>
      <c r="BI278" s="214">
        <f>IF(N278="nulová",J278,0)</f>
        <v>0</v>
      </c>
      <c r="BJ278" s="16" t="s">
        <v>80</v>
      </c>
      <c r="BK278" s="214">
        <f>ROUND(I278*H278,2)</f>
        <v>0</v>
      </c>
      <c r="BL278" s="16" t="s">
        <v>132</v>
      </c>
      <c r="BM278" s="16" t="s">
        <v>420</v>
      </c>
    </row>
    <row r="279" spans="2:51" s="11" customFormat="1" ht="12">
      <c r="B279" s="215"/>
      <c r="C279" s="216"/>
      <c r="D279" s="217" t="s">
        <v>134</v>
      </c>
      <c r="E279" s="218" t="s">
        <v>19</v>
      </c>
      <c r="F279" s="219" t="s">
        <v>421</v>
      </c>
      <c r="G279" s="216"/>
      <c r="H279" s="218" t="s">
        <v>19</v>
      </c>
      <c r="I279" s="220"/>
      <c r="J279" s="216"/>
      <c r="K279" s="216"/>
      <c r="L279" s="221"/>
      <c r="M279" s="222"/>
      <c r="N279" s="223"/>
      <c r="O279" s="223"/>
      <c r="P279" s="223"/>
      <c r="Q279" s="223"/>
      <c r="R279" s="223"/>
      <c r="S279" s="223"/>
      <c r="T279" s="224"/>
      <c r="AT279" s="225" t="s">
        <v>134</v>
      </c>
      <c r="AU279" s="225" t="s">
        <v>83</v>
      </c>
      <c r="AV279" s="11" t="s">
        <v>80</v>
      </c>
      <c r="AW279" s="11" t="s">
        <v>33</v>
      </c>
      <c r="AX279" s="11" t="s">
        <v>72</v>
      </c>
      <c r="AY279" s="225" t="s">
        <v>125</v>
      </c>
    </row>
    <row r="280" spans="2:51" s="11" customFormat="1" ht="12">
      <c r="B280" s="215"/>
      <c r="C280" s="216"/>
      <c r="D280" s="217" t="s">
        <v>134</v>
      </c>
      <c r="E280" s="218" t="s">
        <v>19</v>
      </c>
      <c r="F280" s="219" t="s">
        <v>422</v>
      </c>
      <c r="G280" s="216"/>
      <c r="H280" s="218" t="s">
        <v>19</v>
      </c>
      <c r="I280" s="220"/>
      <c r="J280" s="216"/>
      <c r="K280" s="216"/>
      <c r="L280" s="221"/>
      <c r="M280" s="222"/>
      <c r="N280" s="223"/>
      <c r="O280" s="223"/>
      <c r="P280" s="223"/>
      <c r="Q280" s="223"/>
      <c r="R280" s="223"/>
      <c r="S280" s="223"/>
      <c r="T280" s="224"/>
      <c r="AT280" s="225" t="s">
        <v>134</v>
      </c>
      <c r="AU280" s="225" t="s">
        <v>83</v>
      </c>
      <c r="AV280" s="11" t="s">
        <v>80</v>
      </c>
      <c r="AW280" s="11" t="s">
        <v>33</v>
      </c>
      <c r="AX280" s="11" t="s">
        <v>72</v>
      </c>
      <c r="AY280" s="225" t="s">
        <v>125</v>
      </c>
    </row>
    <row r="281" spans="2:51" s="12" customFormat="1" ht="12">
      <c r="B281" s="226"/>
      <c r="C281" s="227"/>
      <c r="D281" s="217" t="s">
        <v>134</v>
      </c>
      <c r="E281" s="228" t="s">
        <v>19</v>
      </c>
      <c r="F281" s="229" t="s">
        <v>423</v>
      </c>
      <c r="G281" s="227"/>
      <c r="H281" s="230">
        <v>52</v>
      </c>
      <c r="I281" s="231"/>
      <c r="J281" s="227"/>
      <c r="K281" s="227"/>
      <c r="L281" s="232"/>
      <c r="M281" s="233"/>
      <c r="N281" s="234"/>
      <c r="O281" s="234"/>
      <c r="P281" s="234"/>
      <c r="Q281" s="234"/>
      <c r="R281" s="234"/>
      <c r="S281" s="234"/>
      <c r="T281" s="235"/>
      <c r="AT281" s="236" t="s">
        <v>134</v>
      </c>
      <c r="AU281" s="236" t="s">
        <v>83</v>
      </c>
      <c r="AV281" s="12" t="s">
        <v>83</v>
      </c>
      <c r="AW281" s="12" t="s">
        <v>33</v>
      </c>
      <c r="AX281" s="12" t="s">
        <v>80</v>
      </c>
      <c r="AY281" s="236" t="s">
        <v>125</v>
      </c>
    </row>
    <row r="282" spans="2:65" s="1" customFormat="1" ht="16.5" customHeight="1">
      <c r="B282" s="37"/>
      <c r="C282" s="203" t="s">
        <v>424</v>
      </c>
      <c r="D282" s="203" t="s">
        <v>127</v>
      </c>
      <c r="E282" s="204" t="s">
        <v>425</v>
      </c>
      <c r="F282" s="205" t="s">
        <v>426</v>
      </c>
      <c r="G282" s="206" t="s">
        <v>193</v>
      </c>
      <c r="H282" s="207">
        <v>387</v>
      </c>
      <c r="I282" s="208"/>
      <c r="J282" s="209">
        <f>ROUND(I282*H282,2)</f>
        <v>0</v>
      </c>
      <c r="K282" s="205" t="s">
        <v>19</v>
      </c>
      <c r="L282" s="42"/>
      <c r="M282" s="210" t="s">
        <v>19</v>
      </c>
      <c r="N282" s="211" t="s">
        <v>43</v>
      </c>
      <c r="O282" s="78"/>
      <c r="P282" s="212">
        <f>O282*H282</f>
        <v>0</v>
      </c>
      <c r="Q282" s="212">
        <v>0</v>
      </c>
      <c r="R282" s="212">
        <f>Q282*H282</f>
        <v>0</v>
      </c>
      <c r="S282" s="212">
        <v>0</v>
      </c>
      <c r="T282" s="213">
        <f>S282*H282</f>
        <v>0</v>
      </c>
      <c r="AR282" s="16" t="s">
        <v>132</v>
      </c>
      <c r="AT282" s="16" t="s">
        <v>127</v>
      </c>
      <c r="AU282" s="16" t="s">
        <v>83</v>
      </c>
      <c r="AY282" s="16" t="s">
        <v>125</v>
      </c>
      <c r="BE282" s="214">
        <f>IF(N282="základní",J282,0)</f>
        <v>0</v>
      </c>
      <c r="BF282" s="214">
        <f>IF(N282="snížená",J282,0)</f>
        <v>0</v>
      </c>
      <c r="BG282" s="214">
        <f>IF(N282="zákl. přenesená",J282,0)</f>
        <v>0</v>
      </c>
      <c r="BH282" s="214">
        <f>IF(N282="sníž. přenesená",J282,0)</f>
        <v>0</v>
      </c>
      <c r="BI282" s="214">
        <f>IF(N282="nulová",J282,0)</f>
        <v>0</v>
      </c>
      <c r="BJ282" s="16" t="s">
        <v>80</v>
      </c>
      <c r="BK282" s="214">
        <f>ROUND(I282*H282,2)</f>
        <v>0</v>
      </c>
      <c r="BL282" s="16" t="s">
        <v>132</v>
      </c>
      <c r="BM282" s="16" t="s">
        <v>427</v>
      </c>
    </row>
    <row r="283" spans="2:51" s="11" customFormat="1" ht="12">
      <c r="B283" s="215"/>
      <c r="C283" s="216"/>
      <c r="D283" s="217" t="s">
        <v>134</v>
      </c>
      <c r="E283" s="218" t="s">
        <v>19</v>
      </c>
      <c r="F283" s="219" t="s">
        <v>428</v>
      </c>
      <c r="G283" s="216"/>
      <c r="H283" s="218" t="s">
        <v>19</v>
      </c>
      <c r="I283" s="220"/>
      <c r="J283" s="216"/>
      <c r="K283" s="216"/>
      <c r="L283" s="221"/>
      <c r="M283" s="222"/>
      <c r="N283" s="223"/>
      <c r="O283" s="223"/>
      <c r="P283" s="223"/>
      <c r="Q283" s="223"/>
      <c r="R283" s="223"/>
      <c r="S283" s="223"/>
      <c r="T283" s="224"/>
      <c r="AT283" s="225" t="s">
        <v>134</v>
      </c>
      <c r="AU283" s="225" t="s">
        <v>83</v>
      </c>
      <c r="AV283" s="11" t="s">
        <v>80</v>
      </c>
      <c r="AW283" s="11" t="s">
        <v>33</v>
      </c>
      <c r="AX283" s="11" t="s">
        <v>72</v>
      </c>
      <c r="AY283" s="225" t="s">
        <v>125</v>
      </c>
    </row>
    <row r="284" spans="2:51" s="12" customFormat="1" ht="12">
      <c r="B284" s="226"/>
      <c r="C284" s="227"/>
      <c r="D284" s="217" t="s">
        <v>134</v>
      </c>
      <c r="E284" s="228" t="s">
        <v>19</v>
      </c>
      <c r="F284" s="229" t="s">
        <v>429</v>
      </c>
      <c r="G284" s="227"/>
      <c r="H284" s="230">
        <v>387</v>
      </c>
      <c r="I284" s="231"/>
      <c r="J284" s="227"/>
      <c r="K284" s="227"/>
      <c r="L284" s="232"/>
      <c r="M284" s="233"/>
      <c r="N284" s="234"/>
      <c r="O284" s="234"/>
      <c r="P284" s="234"/>
      <c r="Q284" s="234"/>
      <c r="R284" s="234"/>
      <c r="S284" s="234"/>
      <c r="T284" s="235"/>
      <c r="AT284" s="236" t="s">
        <v>134</v>
      </c>
      <c r="AU284" s="236" t="s">
        <v>83</v>
      </c>
      <c r="AV284" s="12" t="s">
        <v>83</v>
      </c>
      <c r="AW284" s="12" t="s">
        <v>33</v>
      </c>
      <c r="AX284" s="12" t="s">
        <v>80</v>
      </c>
      <c r="AY284" s="236" t="s">
        <v>125</v>
      </c>
    </row>
    <row r="285" spans="2:51" s="11" customFormat="1" ht="12">
      <c r="B285" s="215"/>
      <c r="C285" s="216"/>
      <c r="D285" s="217" t="s">
        <v>134</v>
      </c>
      <c r="E285" s="218" t="s">
        <v>19</v>
      </c>
      <c r="F285" s="219" t="s">
        <v>430</v>
      </c>
      <c r="G285" s="216"/>
      <c r="H285" s="218" t="s">
        <v>19</v>
      </c>
      <c r="I285" s="220"/>
      <c r="J285" s="216"/>
      <c r="K285" s="216"/>
      <c r="L285" s="221"/>
      <c r="M285" s="222"/>
      <c r="N285" s="223"/>
      <c r="O285" s="223"/>
      <c r="P285" s="223"/>
      <c r="Q285" s="223"/>
      <c r="R285" s="223"/>
      <c r="S285" s="223"/>
      <c r="T285" s="224"/>
      <c r="AT285" s="225" t="s">
        <v>134</v>
      </c>
      <c r="AU285" s="225" t="s">
        <v>83</v>
      </c>
      <c r="AV285" s="11" t="s">
        <v>80</v>
      </c>
      <c r="AW285" s="11" t="s">
        <v>33</v>
      </c>
      <c r="AX285" s="11" t="s">
        <v>72</v>
      </c>
      <c r="AY285" s="225" t="s">
        <v>125</v>
      </c>
    </row>
    <row r="286" spans="2:63" s="10" customFormat="1" ht="22.8" customHeight="1">
      <c r="B286" s="187"/>
      <c r="C286" s="188"/>
      <c r="D286" s="189" t="s">
        <v>71</v>
      </c>
      <c r="E286" s="201" t="s">
        <v>152</v>
      </c>
      <c r="F286" s="201" t="s">
        <v>431</v>
      </c>
      <c r="G286" s="188"/>
      <c r="H286" s="188"/>
      <c r="I286" s="191"/>
      <c r="J286" s="202">
        <f>BK286</f>
        <v>0</v>
      </c>
      <c r="K286" s="188"/>
      <c r="L286" s="193"/>
      <c r="M286" s="194"/>
      <c r="N286" s="195"/>
      <c r="O286" s="195"/>
      <c r="P286" s="196">
        <f>SUM(P287:P289)</f>
        <v>0</v>
      </c>
      <c r="Q286" s="195"/>
      <c r="R286" s="196">
        <f>SUM(R287:R289)</f>
        <v>0</v>
      </c>
      <c r="S286" s="195"/>
      <c r="T286" s="197">
        <f>SUM(T287:T289)</f>
        <v>1.581</v>
      </c>
      <c r="AR286" s="198" t="s">
        <v>80</v>
      </c>
      <c r="AT286" s="199" t="s">
        <v>71</v>
      </c>
      <c r="AU286" s="199" t="s">
        <v>80</v>
      </c>
      <c r="AY286" s="198" t="s">
        <v>125</v>
      </c>
      <c r="BK286" s="200">
        <f>SUM(BK287:BK289)</f>
        <v>0</v>
      </c>
    </row>
    <row r="287" spans="2:65" s="1" customFormat="1" ht="16.5" customHeight="1">
      <c r="B287" s="37"/>
      <c r="C287" s="203" t="s">
        <v>432</v>
      </c>
      <c r="D287" s="203" t="s">
        <v>127</v>
      </c>
      <c r="E287" s="204" t="s">
        <v>433</v>
      </c>
      <c r="F287" s="205" t="s">
        <v>434</v>
      </c>
      <c r="G287" s="206" t="s">
        <v>333</v>
      </c>
      <c r="H287" s="207">
        <v>17</v>
      </c>
      <c r="I287" s="208"/>
      <c r="J287" s="209">
        <f>ROUND(I287*H287,2)</f>
        <v>0</v>
      </c>
      <c r="K287" s="205" t="s">
        <v>131</v>
      </c>
      <c r="L287" s="42"/>
      <c r="M287" s="210" t="s">
        <v>19</v>
      </c>
      <c r="N287" s="211" t="s">
        <v>43</v>
      </c>
      <c r="O287" s="78"/>
      <c r="P287" s="212">
        <f>O287*H287</f>
        <v>0</v>
      </c>
      <c r="Q287" s="212">
        <v>0</v>
      </c>
      <c r="R287" s="212">
        <f>Q287*H287</f>
        <v>0</v>
      </c>
      <c r="S287" s="212">
        <v>0.093</v>
      </c>
      <c r="T287" s="213">
        <f>S287*H287</f>
        <v>1.581</v>
      </c>
      <c r="AR287" s="16" t="s">
        <v>132</v>
      </c>
      <c r="AT287" s="16" t="s">
        <v>127</v>
      </c>
      <c r="AU287" s="16" t="s">
        <v>83</v>
      </c>
      <c r="AY287" s="16" t="s">
        <v>125</v>
      </c>
      <c r="BE287" s="214">
        <f>IF(N287="základní",J287,0)</f>
        <v>0</v>
      </c>
      <c r="BF287" s="214">
        <f>IF(N287="snížená",J287,0)</f>
        <v>0</v>
      </c>
      <c r="BG287" s="214">
        <f>IF(N287="zákl. přenesená",J287,0)</f>
        <v>0</v>
      </c>
      <c r="BH287" s="214">
        <f>IF(N287="sníž. přenesená",J287,0)</f>
        <v>0</v>
      </c>
      <c r="BI287" s="214">
        <f>IF(N287="nulová",J287,0)</f>
        <v>0</v>
      </c>
      <c r="BJ287" s="16" t="s">
        <v>80</v>
      </c>
      <c r="BK287" s="214">
        <f>ROUND(I287*H287,2)</f>
        <v>0</v>
      </c>
      <c r="BL287" s="16" t="s">
        <v>132</v>
      </c>
      <c r="BM287" s="16" t="s">
        <v>435</v>
      </c>
    </row>
    <row r="288" spans="2:65" s="1" customFormat="1" ht="16.5" customHeight="1">
      <c r="B288" s="37"/>
      <c r="C288" s="203" t="s">
        <v>436</v>
      </c>
      <c r="D288" s="203" t="s">
        <v>127</v>
      </c>
      <c r="E288" s="204" t="s">
        <v>437</v>
      </c>
      <c r="F288" s="205" t="s">
        <v>438</v>
      </c>
      <c r="G288" s="206" t="s">
        <v>242</v>
      </c>
      <c r="H288" s="207">
        <v>1</v>
      </c>
      <c r="I288" s="208"/>
      <c r="J288" s="209">
        <f>ROUND(I288*H288,2)</f>
        <v>0</v>
      </c>
      <c r="K288" s="205" t="s">
        <v>19</v>
      </c>
      <c r="L288" s="42"/>
      <c r="M288" s="210" t="s">
        <v>19</v>
      </c>
      <c r="N288" s="211" t="s">
        <v>43</v>
      </c>
      <c r="O288" s="78"/>
      <c r="P288" s="212">
        <f>O288*H288</f>
        <v>0</v>
      </c>
      <c r="Q288" s="212">
        <v>0</v>
      </c>
      <c r="R288" s="212">
        <f>Q288*H288</f>
        <v>0</v>
      </c>
      <c r="S288" s="212">
        <v>0</v>
      </c>
      <c r="T288" s="213">
        <f>S288*H288</f>
        <v>0</v>
      </c>
      <c r="AR288" s="16" t="s">
        <v>132</v>
      </c>
      <c r="AT288" s="16" t="s">
        <v>127</v>
      </c>
      <c r="AU288" s="16" t="s">
        <v>83</v>
      </c>
      <c r="AY288" s="16" t="s">
        <v>125</v>
      </c>
      <c r="BE288" s="214">
        <f>IF(N288="základní",J288,0)</f>
        <v>0</v>
      </c>
      <c r="BF288" s="214">
        <f>IF(N288="snížená",J288,0)</f>
        <v>0</v>
      </c>
      <c r="BG288" s="214">
        <f>IF(N288="zákl. přenesená",J288,0)</f>
        <v>0</v>
      </c>
      <c r="BH288" s="214">
        <f>IF(N288="sníž. přenesená",J288,0)</f>
        <v>0</v>
      </c>
      <c r="BI288" s="214">
        <f>IF(N288="nulová",J288,0)</f>
        <v>0</v>
      </c>
      <c r="BJ288" s="16" t="s">
        <v>80</v>
      </c>
      <c r="BK288" s="214">
        <f>ROUND(I288*H288,2)</f>
        <v>0</v>
      </c>
      <c r="BL288" s="16" t="s">
        <v>132</v>
      </c>
      <c r="BM288" s="16" t="s">
        <v>439</v>
      </c>
    </row>
    <row r="289" spans="2:65" s="1" customFormat="1" ht="16.5" customHeight="1">
      <c r="B289" s="37"/>
      <c r="C289" s="203" t="s">
        <v>440</v>
      </c>
      <c r="D289" s="203" t="s">
        <v>127</v>
      </c>
      <c r="E289" s="204" t="s">
        <v>441</v>
      </c>
      <c r="F289" s="205" t="s">
        <v>442</v>
      </c>
      <c r="G289" s="206" t="s">
        <v>242</v>
      </c>
      <c r="H289" s="207">
        <v>1</v>
      </c>
      <c r="I289" s="208"/>
      <c r="J289" s="209">
        <f>ROUND(I289*H289,2)</f>
        <v>0</v>
      </c>
      <c r="K289" s="205" t="s">
        <v>19</v>
      </c>
      <c r="L289" s="42"/>
      <c r="M289" s="210" t="s">
        <v>19</v>
      </c>
      <c r="N289" s="211" t="s">
        <v>43</v>
      </c>
      <c r="O289" s="78"/>
      <c r="P289" s="212">
        <f>O289*H289</f>
        <v>0</v>
      </c>
      <c r="Q289" s="212">
        <v>0</v>
      </c>
      <c r="R289" s="212">
        <f>Q289*H289</f>
        <v>0</v>
      </c>
      <c r="S289" s="212">
        <v>0</v>
      </c>
      <c r="T289" s="213">
        <f>S289*H289</f>
        <v>0</v>
      </c>
      <c r="AR289" s="16" t="s">
        <v>132</v>
      </c>
      <c r="AT289" s="16" t="s">
        <v>127</v>
      </c>
      <c r="AU289" s="16" t="s">
        <v>83</v>
      </c>
      <c r="AY289" s="16" t="s">
        <v>125</v>
      </c>
      <c r="BE289" s="214">
        <f>IF(N289="základní",J289,0)</f>
        <v>0</v>
      </c>
      <c r="BF289" s="214">
        <f>IF(N289="snížená",J289,0)</f>
        <v>0</v>
      </c>
      <c r="BG289" s="214">
        <f>IF(N289="zákl. přenesená",J289,0)</f>
        <v>0</v>
      </c>
      <c r="BH289" s="214">
        <f>IF(N289="sníž. přenesená",J289,0)</f>
        <v>0</v>
      </c>
      <c r="BI289" s="214">
        <f>IF(N289="nulová",J289,0)</f>
        <v>0</v>
      </c>
      <c r="BJ289" s="16" t="s">
        <v>80</v>
      </c>
      <c r="BK289" s="214">
        <f>ROUND(I289*H289,2)</f>
        <v>0</v>
      </c>
      <c r="BL289" s="16" t="s">
        <v>132</v>
      </c>
      <c r="BM289" s="16" t="s">
        <v>443</v>
      </c>
    </row>
    <row r="290" spans="2:63" s="10" customFormat="1" ht="22.8" customHeight="1">
      <c r="B290" s="187"/>
      <c r="C290" s="188"/>
      <c r="D290" s="189" t="s">
        <v>71</v>
      </c>
      <c r="E290" s="201" t="s">
        <v>190</v>
      </c>
      <c r="F290" s="201" t="s">
        <v>444</v>
      </c>
      <c r="G290" s="188"/>
      <c r="H290" s="188"/>
      <c r="I290" s="191"/>
      <c r="J290" s="202">
        <f>BK290</f>
        <v>0</v>
      </c>
      <c r="K290" s="188"/>
      <c r="L290" s="193"/>
      <c r="M290" s="194"/>
      <c r="N290" s="195"/>
      <c r="O290" s="195"/>
      <c r="P290" s="196">
        <f>SUM(P291:P324)</f>
        <v>0</v>
      </c>
      <c r="Q290" s="195"/>
      <c r="R290" s="196">
        <f>SUM(R291:R324)</f>
        <v>5.5374</v>
      </c>
      <c r="S290" s="195"/>
      <c r="T290" s="197">
        <f>SUM(T291:T324)</f>
        <v>0.5720000000000001</v>
      </c>
      <c r="AR290" s="198" t="s">
        <v>80</v>
      </c>
      <c r="AT290" s="199" t="s">
        <v>71</v>
      </c>
      <c r="AU290" s="199" t="s">
        <v>80</v>
      </c>
      <c r="AY290" s="198" t="s">
        <v>125</v>
      </c>
      <c r="BK290" s="200">
        <f>SUM(BK291:BK324)</f>
        <v>0</v>
      </c>
    </row>
    <row r="291" spans="2:65" s="1" customFormat="1" ht="16.5" customHeight="1">
      <c r="B291" s="37"/>
      <c r="C291" s="203" t="s">
        <v>445</v>
      </c>
      <c r="D291" s="203" t="s">
        <v>127</v>
      </c>
      <c r="E291" s="204" t="s">
        <v>446</v>
      </c>
      <c r="F291" s="205" t="s">
        <v>447</v>
      </c>
      <c r="G291" s="206" t="s">
        <v>193</v>
      </c>
      <c r="H291" s="207">
        <v>715</v>
      </c>
      <c r="I291" s="208"/>
      <c r="J291" s="209">
        <f>ROUND(I291*H291,2)</f>
        <v>0</v>
      </c>
      <c r="K291" s="205" t="s">
        <v>131</v>
      </c>
      <c r="L291" s="42"/>
      <c r="M291" s="210" t="s">
        <v>19</v>
      </c>
      <c r="N291" s="211" t="s">
        <v>43</v>
      </c>
      <c r="O291" s="78"/>
      <c r="P291" s="212">
        <f>O291*H291</f>
        <v>0</v>
      </c>
      <c r="Q291" s="212">
        <v>0.00036</v>
      </c>
      <c r="R291" s="212">
        <f>Q291*H291</f>
        <v>0.2574</v>
      </c>
      <c r="S291" s="212">
        <v>0</v>
      </c>
      <c r="T291" s="213">
        <f>S291*H291</f>
        <v>0</v>
      </c>
      <c r="AR291" s="16" t="s">
        <v>132</v>
      </c>
      <c r="AT291" s="16" t="s">
        <v>127</v>
      </c>
      <c r="AU291" s="16" t="s">
        <v>83</v>
      </c>
      <c r="AY291" s="16" t="s">
        <v>125</v>
      </c>
      <c r="BE291" s="214">
        <f>IF(N291="základní",J291,0)</f>
        <v>0</v>
      </c>
      <c r="BF291" s="214">
        <f>IF(N291="snížená",J291,0)</f>
        <v>0</v>
      </c>
      <c r="BG291" s="214">
        <f>IF(N291="zákl. přenesená",J291,0)</f>
        <v>0</v>
      </c>
      <c r="BH291" s="214">
        <f>IF(N291="sníž. přenesená",J291,0)</f>
        <v>0</v>
      </c>
      <c r="BI291" s="214">
        <f>IF(N291="nulová",J291,0)</f>
        <v>0</v>
      </c>
      <c r="BJ291" s="16" t="s">
        <v>80</v>
      </c>
      <c r="BK291" s="214">
        <f>ROUND(I291*H291,2)</f>
        <v>0</v>
      </c>
      <c r="BL291" s="16" t="s">
        <v>132</v>
      </c>
      <c r="BM291" s="16" t="s">
        <v>448</v>
      </c>
    </row>
    <row r="292" spans="2:51" s="11" customFormat="1" ht="12">
      <c r="B292" s="215"/>
      <c r="C292" s="216"/>
      <c r="D292" s="217" t="s">
        <v>134</v>
      </c>
      <c r="E292" s="218" t="s">
        <v>19</v>
      </c>
      <c r="F292" s="219" t="s">
        <v>449</v>
      </c>
      <c r="G292" s="216"/>
      <c r="H292" s="218" t="s">
        <v>19</v>
      </c>
      <c r="I292" s="220"/>
      <c r="J292" s="216"/>
      <c r="K292" s="216"/>
      <c r="L292" s="221"/>
      <c r="M292" s="222"/>
      <c r="N292" s="223"/>
      <c r="O292" s="223"/>
      <c r="P292" s="223"/>
      <c r="Q292" s="223"/>
      <c r="R292" s="223"/>
      <c r="S292" s="223"/>
      <c r="T292" s="224"/>
      <c r="AT292" s="225" t="s">
        <v>134</v>
      </c>
      <c r="AU292" s="225" t="s">
        <v>83</v>
      </c>
      <c r="AV292" s="11" t="s">
        <v>80</v>
      </c>
      <c r="AW292" s="11" t="s">
        <v>33</v>
      </c>
      <c r="AX292" s="11" t="s">
        <v>72</v>
      </c>
      <c r="AY292" s="225" t="s">
        <v>125</v>
      </c>
    </row>
    <row r="293" spans="2:51" s="11" customFormat="1" ht="12">
      <c r="B293" s="215"/>
      <c r="C293" s="216"/>
      <c r="D293" s="217" t="s">
        <v>134</v>
      </c>
      <c r="E293" s="218" t="s">
        <v>19</v>
      </c>
      <c r="F293" s="219" t="s">
        <v>137</v>
      </c>
      <c r="G293" s="216"/>
      <c r="H293" s="218" t="s">
        <v>19</v>
      </c>
      <c r="I293" s="220"/>
      <c r="J293" s="216"/>
      <c r="K293" s="216"/>
      <c r="L293" s="221"/>
      <c r="M293" s="222"/>
      <c r="N293" s="223"/>
      <c r="O293" s="223"/>
      <c r="P293" s="223"/>
      <c r="Q293" s="223"/>
      <c r="R293" s="223"/>
      <c r="S293" s="223"/>
      <c r="T293" s="224"/>
      <c r="AT293" s="225" t="s">
        <v>134</v>
      </c>
      <c r="AU293" s="225" t="s">
        <v>83</v>
      </c>
      <c r="AV293" s="11" t="s">
        <v>80</v>
      </c>
      <c r="AW293" s="11" t="s">
        <v>33</v>
      </c>
      <c r="AX293" s="11" t="s">
        <v>72</v>
      </c>
      <c r="AY293" s="225" t="s">
        <v>125</v>
      </c>
    </row>
    <row r="294" spans="2:51" s="12" customFormat="1" ht="12">
      <c r="B294" s="226"/>
      <c r="C294" s="227"/>
      <c r="D294" s="217" t="s">
        <v>134</v>
      </c>
      <c r="E294" s="228" t="s">
        <v>19</v>
      </c>
      <c r="F294" s="229" t="s">
        <v>375</v>
      </c>
      <c r="G294" s="227"/>
      <c r="H294" s="230">
        <v>30</v>
      </c>
      <c r="I294" s="231"/>
      <c r="J294" s="227"/>
      <c r="K294" s="227"/>
      <c r="L294" s="232"/>
      <c r="M294" s="233"/>
      <c r="N294" s="234"/>
      <c r="O294" s="234"/>
      <c r="P294" s="234"/>
      <c r="Q294" s="234"/>
      <c r="R294" s="234"/>
      <c r="S294" s="234"/>
      <c r="T294" s="235"/>
      <c r="AT294" s="236" t="s">
        <v>134</v>
      </c>
      <c r="AU294" s="236" t="s">
        <v>83</v>
      </c>
      <c r="AV294" s="12" t="s">
        <v>83</v>
      </c>
      <c r="AW294" s="12" t="s">
        <v>33</v>
      </c>
      <c r="AX294" s="12" t="s">
        <v>72</v>
      </c>
      <c r="AY294" s="236" t="s">
        <v>125</v>
      </c>
    </row>
    <row r="295" spans="2:51" s="11" customFormat="1" ht="12">
      <c r="B295" s="215"/>
      <c r="C295" s="216"/>
      <c r="D295" s="217" t="s">
        <v>134</v>
      </c>
      <c r="E295" s="218" t="s">
        <v>19</v>
      </c>
      <c r="F295" s="219" t="s">
        <v>139</v>
      </c>
      <c r="G295" s="216"/>
      <c r="H295" s="218" t="s">
        <v>19</v>
      </c>
      <c r="I295" s="220"/>
      <c r="J295" s="216"/>
      <c r="K295" s="216"/>
      <c r="L295" s="221"/>
      <c r="M295" s="222"/>
      <c r="N295" s="223"/>
      <c r="O295" s="223"/>
      <c r="P295" s="223"/>
      <c r="Q295" s="223"/>
      <c r="R295" s="223"/>
      <c r="S295" s="223"/>
      <c r="T295" s="224"/>
      <c r="AT295" s="225" t="s">
        <v>134</v>
      </c>
      <c r="AU295" s="225" t="s">
        <v>83</v>
      </c>
      <c r="AV295" s="11" t="s">
        <v>80</v>
      </c>
      <c r="AW295" s="11" t="s">
        <v>33</v>
      </c>
      <c r="AX295" s="11" t="s">
        <v>72</v>
      </c>
      <c r="AY295" s="225" t="s">
        <v>125</v>
      </c>
    </row>
    <row r="296" spans="2:51" s="12" customFormat="1" ht="12">
      <c r="B296" s="226"/>
      <c r="C296" s="227"/>
      <c r="D296" s="217" t="s">
        <v>134</v>
      </c>
      <c r="E296" s="228" t="s">
        <v>19</v>
      </c>
      <c r="F296" s="229" t="s">
        <v>376</v>
      </c>
      <c r="G296" s="227"/>
      <c r="H296" s="230">
        <v>350</v>
      </c>
      <c r="I296" s="231"/>
      <c r="J296" s="227"/>
      <c r="K296" s="227"/>
      <c r="L296" s="232"/>
      <c r="M296" s="233"/>
      <c r="N296" s="234"/>
      <c r="O296" s="234"/>
      <c r="P296" s="234"/>
      <c r="Q296" s="234"/>
      <c r="R296" s="234"/>
      <c r="S296" s="234"/>
      <c r="T296" s="235"/>
      <c r="AT296" s="236" t="s">
        <v>134</v>
      </c>
      <c r="AU296" s="236" t="s">
        <v>83</v>
      </c>
      <c r="AV296" s="12" t="s">
        <v>83</v>
      </c>
      <c r="AW296" s="12" t="s">
        <v>33</v>
      </c>
      <c r="AX296" s="12" t="s">
        <v>72</v>
      </c>
      <c r="AY296" s="236" t="s">
        <v>125</v>
      </c>
    </row>
    <row r="297" spans="2:51" s="11" customFormat="1" ht="12">
      <c r="B297" s="215"/>
      <c r="C297" s="216"/>
      <c r="D297" s="217" t="s">
        <v>134</v>
      </c>
      <c r="E297" s="218" t="s">
        <v>19</v>
      </c>
      <c r="F297" s="219" t="s">
        <v>141</v>
      </c>
      <c r="G297" s="216"/>
      <c r="H297" s="218" t="s">
        <v>19</v>
      </c>
      <c r="I297" s="220"/>
      <c r="J297" s="216"/>
      <c r="K297" s="216"/>
      <c r="L297" s="221"/>
      <c r="M297" s="222"/>
      <c r="N297" s="223"/>
      <c r="O297" s="223"/>
      <c r="P297" s="223"/>
      <c r="Q297" s="223"/>
      <c r="R297" s="223"/>
      <c r="S297" s="223"/>
      <c r="T297" s="224"/>
      <c r="AT297" s="225" t="s">
        <v>134</v>
      </c>
      <c r="AU297" s="225" t="s">
        <v>83</v>
      </c>
      <c r="AV297" s="11" t="s">
        <v>80</v>
      </c>
      <c r="AW297" s="11" t="s">
        <v>33</v>
      </c>
      <c r="AX297" s="11" t="s">
        <v>72</v>
      </c>
      <c r="AY297" s="225" t="s">
        <v>125</v>
      </c>
    </row>
    <row r="298" spans="2:51" s="12" customFormat="1" ht="12">
      <c r="B298" s="226"/>
      <c r="C298" s="227"/>
      <c r="D298" s="217" t="s">
        <v>134</v>
      </c>
      <c r="E298" s="228" t="s">
        <v>19</v>
      </c>
      <c r="F298" s="229" t="s">
        <v>416</v>
      </c>
      <c r="G298" s="227"/>
      <c r="H298" s="230">
        <v>335</v>
      </c>
      <c r="I298" s="231"/>
      <c r="J298" s="227"/>
      <c r="K298" s="227"/>
      <c r="L298" s="232"/>
      <c r="M298" s="233"/>
      <c r="N298" s="234"/>
      <c r="O298" s="234"/>
      <c r="P298" s="234"/>
      <c r="Q298" s="234"/>
      <c r="R298" s="234"/>
      <c r="S298" s="234"/>
      <c r="T298" s="235"/>
      <c r="AT298" s="236" t="s">
        <v>134</v>
      </c>
      <c r="AU298" s="236" t="s">
        <v>83</v>
      </c>
      <c r="AV298" s="12" t="s">
        <v>83</v>
      </c>
      <c r="AW298" s="12" t="s">
        <v>33</v>
      </c>
      <c r="AX298" s="12" t="s">
        <v>72</v>
      </c>
      <c r="AY298" s="236" t="s">
        <v>125</v>
      </c>
    </row>
    <row r="299" spans="2:51" s="13" customFormat="1" ht="12">
      <c r="B299" s="237"/>
      <c r="C299" s="238"/>
      <c r="D299" s="217" t="s">
        <v>134</v>
      </c>
      <c r="E299" s="239" t="s">
        <v>19</v>
      </c>
      <c r="F299" s="240" t="s">
        <v>147</v>
      </c>
      <c r="G299" s="238"/>
      <c r="H299" s="241">
        <v>715</v>
      </c>
      <c r="I299" s="242"/>
      <c r="J299" s="238"/>
      <c r="K299" s="238"/>
      <c r="L299" s="243"/>
      <c r="M299" s="244"/>
      <c r="N299" s="245"/>
      <c r="O299" s="245"/>
      <c r="P299" s="245"/>
      <c r="Q299" s="245"/>
      <c r="R299" s="245"/>
      <c r="S299" s="245"/>
      <c r="T299" s="246"/>
      <c r="AT299" s="247" t="s">
        <v>134</v>
      </c>
      <c r="AU299" s="247" t="s">
        <v>83</v>
      </c>
      <c r="AV299" s="13" t="s">
        <v>132</v>
      </c>
      <c r="AW299" s="13" t="s">
        <v>33</v>
      </c>
      <c r="AX299" s="13" t="s">
        <v>80</v>
      </c>
      <c r="AY299" s="247" t="s">
        <v>125</v>
      </c>
    </row>
    <row r="300" spans="2:65" s="1" customFormat="1" ht="16.5" customHeight="1">
      <c r="B300" s="37"/>
      <c r="C300" s="203" t="s">
        <v>450</v>
      </c>
      <c r="D300" s="203" t="s">
        <v>127</v>
      </c>
      <c r="E300" s="204" t="s">
        <v>451</v>
      </c>
      <c r="F300" s="205" t="s">
        <v>452</v>
      </c>
      <c r="G300" s="206" t="s">
        <v>193</v>
      </c>
      <c r="H300" s="207">
        <v>715</v>
      </c>
      <c r="I300" s="208"/>
      <c r="J300" s="209">
        <f>ROUND(I300*H300,2)</f>
        <v>0</v>
      </c>
      <c r="K300" s="205" t="s">
        <v>131</v>
      </c>
      <c r="L300" s="42"/>
      <c r="M300" s="210" t="s">
        <v>19</v>
      </c>
      <c r="N300" s="211" t="s">
        <v>43</v>
      </c>
      <c r="O300" s="78"/>
      <c r="P300" s="212">
        <f>O300*H300</f>
        <v>0</v>
      </c>
      <c r="Q300" s="212">
        <v>0</v>
      </c>
      <c r="R300" s="212">
        <f>Q300*H300</f>
        <v>0</v>
      </c>
      <c r="S300" s="212">
        <v>0.0008</v>
      </c>
      <c r="T300" s="213">
        <f>S300*H300</f>
        <v>0.5720000000000001</v>
      </c>
      <c r="AR300" s="16" t="s">
        <v>132</v>
      </c>
      <c r="AT300" s="16" t="s">
        <v>127</v>
      </c>
      <c r="AU300" s="16" t="s">
        <v>83</v>
      </c>
      <c r="AY300" s="16" t="s">
        <v>125</v>
      </c>
      <c r="BE300" s="214">
        <f>IF(N300="základní",J300,0)</f>
        <v>0</v>
      </c>
      <c r="BF300" s="214">
        <f>IF(N300="snížená",J300,0)</f>
        <v>0</v>
      </c>
      <c r="BG300" s="214">
        <f>IF(N300="zákl. přenesená",J300,0)</f>
        <v>0</v>
      </c>
      <c r="BH300" s="214">
        <f>IF(N300="sníž. přenesená",J300,0)</f>
        <v>0</v>
      </c>
      <c r="BI300" s="214">
        <f>IF(N300="nulová",J300,0)</f>
        <v>0</v>
      </c>
      <c r="BJ300" s="16" t="s">
        <v>80</v>
      </c>
      <c r="BK300" s="214">
        <f>ROUND(I300*H300,2)</f>
        <v>0</v>
      </c>
      <c r="BL300" s="16" t="s">
        <v>132</v>
      </c>
      <c r="BM300" s="16" t="s">
        <v>453</v>
      </c>
    </row>
    <row r="301" spans="2:51" s="11" customFormat="1" ht="12">
      <c r="B301" s="215"/>
      <c r="C301" s="216"/>
      <c r="D301" s="217" t="s">
        <v>134</v>
      </c>
      <c r="E301" s="218" t="s">
        <v>19</v>
      </c>
      <c r="F301" s="219" t="s">
        <v>454</v>
      </c>
      <c r="G301" s="216"/>
      <c r="H301" s="218" t="s">
        <v>19</v>
      </c>
      <c r="I301" s="220"/>
      <c r="J301" s="216"/>
      <c r="K301" s="216"/>
      <c r="L301" s="221"/>
      <c r="M301" s="222"/>
      <c r="N301" s="223"/>
      <c r="O301" s="223"/>
      <c r="P301" s="223"/>
      <c r="Q301" s="223"/>
      <c r="R301" s="223"/>
      <c r="S301" s="223"/>
      <c r="T301" s="224"/>
      <c r="AT301" s="225" t="s">
        <v>134</v>
      </c>
      <c r="AU301" s="225" t="s">
        <v>83</v>
      </c>
      <c r="AV301" s="11" t="s">
        <v>80</v>
      </c>
      <c r="AW301" s="11" t="s">
        <v>33</v>
      </c>
      <c r="AX301" s="11" t="s">
        <v>72</v>
      </c>
      <c r="AY301" s="225" t="s">
        <v>125</v>
      </c>
    </row>
    <row r="302" spans="2:51" s="11" customFormat="1" ht="12">
      <c r="B302" s="215"/>
      <c r="C302" s="216"/>
      <c r="D302" s="217" t="s">
        <v>134</v>
      </c>
      <c r="E302" s="218" t="s">
        <v>19</v>
      </c>
      <c r="F302" s="219" t="s">
        <v>455</v>
      </c>
      <c r="G302" s="216"/>
      <c r="H302" s="218" t="s">
        <v>19</v>
      </c>
      <c r="I302" s="220"/>
      <c r="J302" s="216"/>
      <c r="K302" s="216"/>
      <c r="L302" s="221"/>
      <c r="M302" s="222"/>
      <c r="N302" s="223"/>
      <c r="O302" s="223"/>
      <c r="P302" s="223"/>
      <c r="Q302" s="223"/>
      <c r="R302" s="223"/>
      <c r="S302" s="223"/>
      <c r="T302" s="224"/>
      <c r="AT302" s="225" t="s">
        <v>134</v>
      </c>
      <c r="AU302" s="225" t="s">
        <v>83</v>
      </c>
      <c r="AV302" s="11" t="s">
        <v>80</v>
      </c>
      <c r="AW302" s="11" t="s">
        <v>33</v>
      </c>
      <c r="AX302" s="11" t="s">
        <v>72</v>
      </c>
      <c r="AY302" s="225" t="s">
        <v>125</v>
      </c>
    </row>
    <row r="303" spans="2:51" s="11" customFormat="1" ht="12">
      <c r="B303" s="215"/>
      <c r="C303" s="216"/>
      <c r="D303" s="217" t="s">
        <v>134</v>
      </c>
      <c r="E303" s="218" t="s">
        <v>19</v>
      </c>
      <c r="F303" s="219" t="s">
        <v>456</v>
      </c>
      <c r="G303" s="216"/>
      <c r="H303" s="218" t="s">
        <v>19</v>
      </c>
      <c r="I303" s="220"/>
      <c r="J303" s="216"/>
      <c r="K303" s="216"/>
      <c r="L303" s="221"/>
      <c r="M303" s="222"/>
      <c r="N303" s="223"/>
      <c r="O303" s="223"/>
      <c r="P303" s="223"/>
      <c r="Q303" s="223"/>
      <c r="R303" s="223"/>
      <c r="S303" s="223"/>
      <c r="T303" s="224"/>
      <c r="AT303" s="225" t="s">
        <v>134</v>
      </c>
      <c r="AU303" s="225" t="s">
        <v>83</v>
      </c>
      <c r="AV303" s="11" t="s">
        <v>80</v>
      </c>
      <c r="AW303" s="11" t="s">
        <v>33</v>
      </c>
      <c r="AX303" s="11" t="s">
        <v>72</v>
      </c>
      <c r="AY303" s="225" t="s">
        <v>125</v>
      </c>
    </row>
    <row r="304" spans="2:51" s="12" customFormat="1" ht="12">
      <c r="B304" s="226"/>
      <c r="C304" s="227"/>
      <c r="D304" s="217" t="s">
        <v>134</v>
      </c>
      <c r="E304" s="228" t="s">
        <v>19</v>
      </c>
      <c r="F304" s="229" t="s">
        <v>457</v>
      </c>
      <c r="G304" s="227"/>
      <c r="H304" s="230">
        <v>715</v>
      </c>
      <c r="I304" s="231"/>
      <c r="J304" s="227"/>
      <c r="K304" s="227"/>
      <c r="L304" s="232"/>
      <c r="M304" s="233"/>
      <c r="N304" s="234"/>
      <c r="O304" s="234"/>
      <c r="P304" s="234"/>
      <c r="Q304" s="234"/>
      <c r="R304" s="234"/>
      <c r="S304" s="234"/>
      <c r="T304" s="235"/>
      <c r="AT304" s="236" t="s">
        <v>134</v>
      </c>
      <c r="AU304" s="236" t="s">
        <v>83</v>
      </c>
      <c r="AV304" s="12" t="s">
        <v>83</v>
      </c>
      <c r="AW304" s="12" t="s">
        <v>33</v>
      </c>
      <c r="AX304" s="12" t="s">
        <v>80</v>
      </c>
      <c r="AY304" s="236" t="s">
        <v>125</v>
      </c>
    </row>
    <row r="305" spans="2:65" s="1" customFormat="1" ht="22.5" customHeight="1">
      <c r="B305" s="37"/>
      <c r="C305" s="203" t="s">
        <v>458</v>
      </c>
      <c r="D305" s="203" t="s">
        <v>127</v>
      </c>
      <c r="E305" s="204" t="s">
        <v>459</v>
      </c>
      <c r="F305" s="205" t="s">
        <v>460</v>
      </c>
      <c r="G305" s="206" t="s">
        <v>333</v>
      </c>
      <c r="H305" s="207">
        <v>30</v>
      </c>
      <c r="I305" s="208"/>
      <c r="J305" s="209">
        <f>ROUND(I305*H305,2)</f>
        <v>0</v>
      </c>
      <c r="K305" s="205" t="s">
        <v>131</v>
      </c>
      <c r="L305" s="42"/>
      <c r="M305" s="210" t="s">
        <v>19</v>
      </c>
      <c r="N305" s="211" t="s">
        <v>43</v>
      </c>
      <c r="O305" s="78"/>
      <c r="P305" s="212">
        <f>O305*H305</f>
        <v>0</v>
      </c>
      <c r="Q305" s="212">
        <v>0.1295</v>
      </c>
      <c r="R305" s="212">
        <f>Q305*H305</f>
        <v>3.8850000000000002</v>
      </c>
      <c r="S305" s="212">
        <v>0</v>
      </c>
      <c r="T305" s="213">
        <f>S305*H305</f>
        <v>0</v>
      </c>
      <c r="AR305" s="16" t="s">
        <v>132</v>
      </c>
      <c r="AT305" s="16" t="s">
        <v>127</v>
      </c>
      <c r="AU305" s="16" t="s">
        <v>83</v>
      </c>
      <c r="AY305" s="16" t="s">
        <v>125</v>
      </c>
      <c r="BE305" s="214">
        <f>IF(N305="základní",J305,0)</f>
        <v>0</v>
      </c>
      <c r="BF305" s="214">
        <f>IF(N305="snížená",J305,0)</f>
        <v>0</v>
      </c>
      <c r="BG305" s="214">
        <f>IF(N305="zákl. přenesená",J305,0)</f>
        <v>0</v>
      </c>
      <c r="BH305" s="214">
        <f>IF(N305="sníž. přenesená",J305,0)</f>
        <v>0</v>
      </c>
      <c r="BI305" s="214">
        <f>IF(N305="nulová",J305,0)</f>
        <v>0</v>
      </c>
      <c r="BJ305" s="16" t="s">
        <v>80</v>
      </c>
      <c r="BK305" s="214">
        <f>ROUND(I305*H305,2)</f>
        <v>0</v>
      </c>
      <c r="BL305" s="16" t="s">
        <v>132</v>
      </c>
      <c r="BM305" s="16" t="s">
        <v>461</v>
      </c>
    </row>
    <row r="306" spans="2:51" s="11" customFormat="1" ht="12">
      <c r="B306" s="215"/>
      <c r="C306" s="216"/>
      <c r="D306" s="217" t="s">
        <v>134</v>
      </c>
      <c r="E306" s="218" t="s">
        <v>19</v>
      </c>
      <c r="F306" s="219" t="s">
        <v>462</v>
      </c>
      <c r="G306" s="216"/>
      <c r="H306" s="218" t="s">
        <v>19</v>
      </c>
      <c r="I306" s="220"/>
      <c r="J306" s="216"/>
      <c r="K306" s="216"/>
      <c r="L306" s="221"/>
      <c r="M306" s="222"/>
      <c r="N306" s="223"/>
      <c r="O306" s="223"/>
      <c r="P306" s="223"/>
      <c r="Q306" s="223"/>
      <c r="R306" s="223"/>
      <c r="S306" s="223"/>
      <c r="T306" s="224"/>
      <c r="AT306" s="225" t="s">
        <v>134</v>
      </c>
      <c r="AU306" s="225" t="s">
        <v>83</v>
      </c>
      <c r="AV306" s="11" t="s">
        <v>80</v>
      </c>
      <c r="AW306" s="11" t="s">
        <v>33</v>
      </c>
      <c r="AX306" s="11" t="s">
        <v>72</v>
      </c>
      <c r="AY306" s="225" t="s">
        <v>125</v>
      </c>
    </row>
    <row r="307" spans="2:51" s="11" customFormat="1" ht="12">
      <c r="B307" s="215"/>
      <c r="C307" s="216"/>
      <c r="D307" s="217" t="s">
        <v>134</v>
      </c>
      <c r="E307" s="218" t="s">
        <v>19</v>
      </c>
      <c r="F307" s="219" t="s">
        <v>463</v>
      </c>
      <c r="G307" s="216"/>
      <c r="H307" s="218" t="s">
        <v>19</v>
      </c>
      <c r="I307" s="220"/>
      <c r="J307" s="216"/>
      <c r="K307" s="216"/>
      <c r="L307" s="221"/>
      <c r="M307" s="222"/>
      <c r="N307" s="223"/>
      <c r="O307" s="223"/>
      <c r="P307" s="223"/>
      <c r="Q307" s="223"/>
      <c r="R307" s="223"/>
      <c r="S307" s="223"/>
      <c r="T307" s="224"/>
      <c r="AT307" s="225" t="s">
        <v>134</v>
      </c>
      <c r="AU307" s="225" t="s">
        <v>83</v>
      </c>
      <c r="AV307" s="11" t="s">
        <v>80</v>
      </c>
      <c r="AW307" s="11" t="s">
        <v>33</v>
      </c>
      <c r="AX307" s="11" t="s">
        <v>72</v>
      </c>
      <c r="AY307" s="225" t="s">
        <v>125</v>
      </c>
    </row>
    <row r="308" spans="2:51" s="12" customFormat="1" ht="12">
      <c r="B308" s="226"/>
      <c r="C308" s="227"/>
      <c r="D308" s="217" t="s">
        <v>134</v>
      </c>
      <c r="E308" s="228" t="s">
        <v>19</v>
      </c>
      <c r="F308" s="229" t="s">
        <v>375</v>
      </c>
      <c r="G308" s="227"/>
      <c r="H308" s="230">
        <v>30</v>
      </c>
      <c r="I308" s="231"/>
      <c r="J308" s="227"/>
      <c r="K308" s="227"/>
      <c r="L308" s="232"/>
      <c r="M308" s="233"/>
      <c r="N308" s="234"/>
      <c r="O308" s="234"/>
      <c r="P308" s="234"/>
      <c r="Q308" s="234"/>
      <c r="R308" s="234"/>
      <c r="S308" s="234"/>
      <c r="T308" s="235"/>
      <c r="AT308" s="236" t="s">
        <v>134</v>
      </c>
      <c r="AU308" s="236" t="s">
        <v>83</v>
      </c>
      <c r="AV308" s="12" t="s">
        <v>83</v>
      </c>
      <c r="AW308" s="12" t="s">
        <v>33</v>
      </c>
      <c r="AX308" s="12" t="s">
        <v>80</v>
      </c>
      <c r="AY308" s="236" t="s">
        <v>125</v>
      </c>
    </row>
    <row r="309" spans="2:51" s="11" customFormat="1" ht="12">
      <c r="B309" s="215"/>
      <c r="C309" s="216"/>
      <c r="D309" s="217" t="s">
        <v>134</v>
      </c>
      <c r="E309" s="218" t="s">
        <v>19</v>
      </c>
      <c r="F309" s="219" t="s">
        <v>229</v>
      </c>
      <c r="G309" s="216"/>
      <c r="H309" s="218" t="s">
        <v>19</v>
      </c>
      <c r="I309" s="220"/>
      <c r="J309" s="216"/>
      <c r="K309" s="216"/>
      <c r="L309" s="221"/>
      <c r="M309" s="222"/>
      <c r="N309" s="223"/>
      <c r="O309" s="223"/>
      <c r="P309" s="223"/>
      <c r="Q309" s="223"/>
      <c r="R309" s="223"/>
      <c r="S309" s="223"/>
      <c r="T309" s="224"/>
      <c r="AT309" s="225" t="s">
        <v>134</v>
      </c>
      <c r="AU309" s="225" t="s">
        <v>83</v>
      </c>
      <c r="AV309" s="11" t="s">
        <v>80</v>
      </c>
      <c r="AW309" s="11" t="s">
        <v>33</v>
      </c>
      <c r="AX309" s="11" t="s">
        <v>72</v>
      </c>
      <c r="AY309" s="225" t="s">
        <v>125</v>
      </c>
    </row>
    <row r="310" spans="2:51" s="11" customFormat="1" ht="12">
      <c r="B310" s="215"/>
      <c r="C310" s="216"/>
      <c r="D310" s="217" t="s">
        <v>134</v>
      </c>
      <c r="E310" s="218" t="s">
        <v>19</v>
      </c>
      <c r="F310" s="219" t="s">
        <v>464</v>
      </c>
      <c r="G310" s="216"/>
      <c r="H310" s="218" t="s">
        <v>19</v>
      </c>
      <c r="I310" s="220"/>
      <c r="J310" s="216"/>
      <c r="K310" s="216"/>
      <c r="L310" s="221"/>
      <c r="M310" s="222"/>
      <c r="N310" s="223"/>
      <c r="O310" s="223"/>
      <c r="P310" s="223"/>
      <c r="Q310" s="223"/>
      <c r="R310" s="223"/>
      <c r="S310" s="223"/>
      <c r="T310" s="224"/>
      <c r="AT310" s="225" t="s">
        <v>134</v>
      </c>
      <c r="AU310" s="225" t="s">
        <v>83</v>
      </c>
      <c r="AV310" s="11" t="s">
        <v>80</v>
      </c>
      <c r="AW310" s="11" t="s">
        <v>33</v>
      </c>
      <c r="AX310" s="11" t="s">
        <v>72</v>
      </c>
      <c r="AY310" s="225" t="s">
        <v>125</v>
      </c>
    </row>
    <row r="311" spans="2:51" s="11" customFormat="1" ht="12">
      <c r="B311" s="215"/>
      <c r="C311" s="216"/>
      <c r="D311" s="217" t="s">
        <v>134</v>
      </c>
      <c r="E311" s="218" t="s">
        <v>19</v>
      </c>
      <c r="F311" s="219" t="s">
        <v>465</v>
      </c>
      <c r="G311" s="216"/>
      <c r="H311" s="218" t="s">
        <v>19</v>
      </c>
      <c r="I311" s="220"/>
      <c r="J311" s="216"/>
      <c r="K311" s="216"/>
      <c r="L311" s="221"/>
      <c r="M311" s="222"/>
      <c r="N311" s="223"/>
      <c r="O311" s="223"/>
      <c r="P311" s="223"/>
      <c r="Q311" s="223"/>
      <c r="R311" s="223"/>
      <c r="S311" s="223"/>
      <c r="T311" s="224"/>
      <c r="AT311" s="225" t="s">
        <v>134</v>
      </c>
      <c r="AU311" s="225" t="s">
        <v>83</v>
      </c>
      <c r="AV311" s="11" t="s">
        <v>80</v>
      </c>
      <c r="AW311" s="11" t="s">
        <v>33</v>
      </c>
      <c r="AX311" s="11" t="s">
        <v>72</v>
      </c>
      <c r="AY311" s="225" t="s">
        <v>125</v>
      </c>
    </row>
    <row r="312" spans="2:51" s="11" customFormat="1" ht="12">
      <c r="B312" s="215"/>
      <c r="C312" s="216"/>
      <c r="D312" s="217" t="s">
        <v>134</v>
      </c>
      <c r="E312" s="218" t="s">
        <v>19</v>
      </c>
      <c r="F312" s="219" t="s">
        <v>466</v>
      </c>
      <c r="G312" s="216"/>
      <c r="H312" s="218" t="s">
        <v>19</v>
      </c>
      <c r="I312" s="220"/>
      <c r="J312" s="216"/>
      <c r="K312" s="216"/>
      <c r="L312" s="221"/>
      <c r="M312" s="222"/>
      <c r="N312" s="223"/>
      <c r="O312" s="223"/>
      <c r="P312" s="223"/>
      <c r="Q312" s="223"/>
      <c r="R312" s="223"/>
      <c r="S312" s="223"/>
      <c r="T312" s="224"/>
      <c r="AT312" s="225" t="s">
        <v>134</v>
      </c>
      <c r="AU312" s="225" t="s">
        <v>83</v>
      </c>
      <c r="AV312" s="11" t="s">
        <v>80</v>
      </c>
      <c r="AW312" s="11" t="s">
        <v>33</v>
      </c>
      <c r="AX312" s="11" t="s">
        <v>72</v>
      </c>
      <c r="AY312" s="225" t="s">
        <v>125</v>
      </c>
    </row>
    <row r="313" spans="2:65" s="1" customFormat="1" ht="16.5" customHeight="1">
      <c r="B313" s="37"/>
      <c r="C313" s="248" t="s">
        <v>467</v>
      </c>
      <c r="D313" s="248" t="s">
        <v>148</v>
      </c>
      <c r="E313" s="249" t="s">
        <v>468</v>
      </c>
      <c r="F313" s="250" t="s">
        <v>469</v>
      </c>
      <c r="G313" s="251" t="s">
        <v>333</v>
      </c>
      <c r="H313" s="252">
        <v>31</v>
      </c>
      <c r="I313" s="253"/>
      <c r="J313" s="254">
        <f>ROUND(I313*H313,2)</f>
        <v>0</v>
      </c>
      <c r="K313" s="250" t="s">
        <v>131</v>
      </c>
      <c r="L313" s="255"/>
      <c r="M313" s="256" t="s">
        <v>19</v>
      </c>
      <c r="N313" s="257" t="s">
        <v>43</v>
      </c>
      <c r="O313" s="78"/>
      <c r="P313" s="212">
        <f>O313*H313</f>
        <v>0</v>
      </c>
      <c r="Q313" s="212">
        <v>0.045</v>
      </c>
      <c r="R313" s="212">
        <f>Q313*H313</f>
        <v>1.395</v>
      </c>
      <c r="S313" s="212">
        <v>0</v>
      </c>
      <c r="T313" s="213">
        <f>S313*H313</f>
        <v>0</v>
      </c>
      <c r="AR313" s="16" t="s">
        <v>152</v>
      </c>
      <c r="AT313" s="16" t="s">
        <v>148</v>
      </c>
      <c r="AU313" s="16" t="s">
        <v>83</v>
      </c>
      <c r="AY313" s="16" t="s">
        <v>125</v>
      </c>
      <c r="BE313" s="214">
        <f>IF(N313="základní",J313,0)</f>
        <v>0</v>
      </c>
      <c r="BF313" s="214">
        <f>IF(N313="snížená",J313,0)</f>
        <v>0</v>
      </c>
      <c r="BG313" s="214">
        <f>IF(N313="zákl. přenesená",J313,0)</f>
        <v>0</v>
      </c>
      <c r="BH313" s="214">
        <f>IF(N313="sníž. přenesená",J313,0)</f>
        <v>0</v>
      </c>
      <c r="BI313" s="214">
        <f>IF(N313="nulová",J313,0)</f>
        <v>0</v>
      </c>
      <c r="BJ313" s="16" t="s">
        <v>80</v>
      </c>
      <c r="BK313" s="214">
        <f>ROUND(I313*H313,2)</f>
        <v>0</v>
      </c>
      <c r="BL313" s="16" t="s">
        <v>132</v>
      </c>
      <c r="BM313" s="16" t="s">
        <v>470</v>
      </c>
    </row>
    <row r="314" spans="2:51" s="11" customFormat="1" ht="12">
      <c r="B314" s="215"/>
      <c r="C314" s="216"/>
      <c r="D314" s="217" t="s">
        <v>134</v>
      </c>
      <c r="E314" s="218" t="s">
        <v>19</v>
      </c>
      <c r="F314" s="219" t="s">
        <v>471</v>
      </c>
      <c r="G314" s="216"/>
      <c r="H314" s="218" t="s">
        <v>19</v>
      </c>
      <c r="I314" s="220"/>
      <c r="J314" s="216"/>
      <c r="K314" s="216"/>
      <c r="L314" s="221"/>
      <c r="M314" s="222"/>
      <c r="N314" s="223"/>
      <c r="O314" s="223"/>
      <c r="P314" s="223"/>
      <c r="Q314" s="223"/>
      <c r="R314" s="223"/>
      <c r="S314" s="223"/>
      <c r="T314" s="224"/>
      <c r="AT314" s="225" t="s">
        <v>134</v>
      </c>
      <c r="AU314" s="225" t="s">
        <v>83</v>
      </c>
      <c r="AV314" s="11" t="s">
        <v>80</v>
      </c>
      <c r="AW314" s="11" t="s">
        <v>33</v>
      </c>
      <c r="AX314" s="11" t="s">
        <v>72</v>
      </c>
      <c r="AY314" s="225" t="s">
        <v>125</v>
      </c>
    </row>
    <row r="315" spans="2:51" s="12" customFormat="1" ht="12">
      <c r="B315" s="226"/>
      <c r="C315" s="227"/>
      <c r="D315" s="217" t="s">
        <v>134</v>
      </c>
      <c r="E315" s="228" t="s">
        <v>19</v>
      </c>
      <c r="F315" s="229" t="s">
        <v>472</v>
      </c>
      <c r="G315" s="227"/>
      <c r="H315" s="230">
        <v>31</v>
      </c>
      <c r="I315" s="231"/>
      <c r="J315" s="227"/>
      <c r="K315" s="227"/>
      <c r="L315" s="232"/>
      <c r="M315" s="233"/>
      <c r="N315" s="234"/>
      <c r="O315" s="234"/>
      <c r="P315" s="234"/>
      <c r="Q315" s="234"/>
      <c r="R315" s="234"/>
      <c r="S315" s="234"/>
      <c r="T315" s="235"/>
      <c r="AT315" s="236" t="s">
        <v>134</v>
      </c>
      <c r="AU315" s="236" t="s">
        <v>83</v>
      </c>
      <c r="AV315" s="12" t="s">
        <v>83</v>
      </c>
      <c r="AW315" s="12" t="s">
        <v>33</v>
      </c>
      <c r="AX315" s="12" t="s">
        <v>80</v>
      </c>
      <c r="AY315" s="236" t="s">
        <v>125</v>
      </c>
    </row>
    <row r="316" spans="2:65" s="1" customFormat="1" ht="22.5" customHeight="1">
      <c r="B316" s="37"/>
      <c r="C316" s="203" t="s">
        <v>473</v>
      </c>
      <c r="D316" s="203" t="s">
        <v>127</v>
      </c>
      <c r="E316" s="204" t="s">
        <v>474</v>
      </c>
      <c r="F316" s="205" t="s">
        <v>475</v>
      </c>
      <c r="G316" s="206" t="s">
        <v>242</v>
      </c>
      <c r="H316" s="207">
        <v>9</v>
      </c>
      <c r="I316" s="208"/>
      <c r="J316" s="209">
        <f>ROUND(I316*H316,2)</f>
        <v>0</v>
      </c>
      <c r="K316" s="205" t="s">
        <v>19</v>
      </c>
      <c r="L316" s="42"/>
      <c r="M316" s="210" t="s">
        <v>19</v>
      </c>
      <c r="N316" s="211" t="s">
        <v>43</v>
      </c>
      <c r="O316" s="78"/>
      <c r="P316" s="212">
        <f>O316*H316</f>
        <v>0</v>
      </c>
      <c r="Q316" s="212">
        <v>0</v>
      </c>
      <c r="R316" s="212">
        <f>Q316*H316</f>
        <v>0</v>
      </c>
      <c r="S316" s="212">
        <v>0</v>
      </c>
      <c r="T316" s="213">
        <f>S316*H316</f>
        <v>0</v>
      </c>
      <c r="AR316" s="16" t="s">
        <v>132</v>
      </c>
      <c r="AT316" s="16" t="s">
        <v>127</v>
      </c>
      <c r="AU316" s="16" t="s">
        <v>83</v>
      </c>
      <c r="AY316" s="16" t="s">
        <v>125</v>
      </c>
      <c r="BE316" s="214">
        <f>IF(N316="základní",J316,0)</f>
        <v>0</v>
      </c>
      <c r="BF316" s="214">
        <f>IF(N316="snížená",J316,0)</f>
        <v>0</v>
      </c>
      <c r="BG316" s="214">
        <f>IF(N316="zákl. přenesená",J316,0)</f>
        <v>0</v>
      </c>
      <c r="BH316" s="214">
        <f>IF(N316="sníž. přenesená",J316,0)</f>
        <v>0</v>
      </c>
      <c r="BI316" s="214">
        <f>IF(N316="nulová",J316,0)</f>
        <v>0</v>
      </c>
      <c r="BJ316" s="16" t="s">
        <v>80</v>
      </c>
      <c r="BK316" s="214">
        <f>ROUND(I316*H316,2)</f>
        <v>0</v>
      </c>
      <c r="BL316" s="16" t="s">
        <v>132</v>
      </c>
      <c r="BM316" s="16" t="s">
        <v>476</v>
      </c>
    </row>
    <row r="317" spans="2:51" s="11" customFormat="1" ht="12">
      <c r="B317" s="215"/>
      <c r="C317" s="216"/>
      <c r="D317" s="217" t="s">
        <v>134</v>
      </c>
      <c r="E317" s="218" t="s">
        <v>19</v>
      </c>
      <c r="F317" s="219" t="s">
        <v>477</v>
      </c>
      <c r="G317" s="216"/>
      <c r="H317" s="218" t="s">
        <v>19</v>
      </c>
      <c r="I317" s="220"/>
      <c r="J317" s="216"/>
      <c r="K317" s="216"/>
      <c r="L317" s="221"/>
      <c r="M317" s="222"/>
      <c r="N317" s="223"/>
      <c r="O317" s="223"/>
      <c r="P317" s="223"/>
      <c r="Q317" s="223"/>
      <c r="R317" s="223"/>
      <c r="S317" s="223"/>
      <c r="T317" s="224"/>
      <c r="AT317" s="225" t="s">
        <v>134</v>
      </c>
      <c r="AU317" s="225" t="s">
        <v>83</v>
      </c>
      <c r="AV317" s="11" t="s">
        <v>80</v>
      </c>
      <c r="AW317" s="11" t="s">
        <v>33</v>
      </c>
      <c r="AX317" s="11" t="s">
        <v>72</v>
      </c>
      <c r="AY317" s="225" t="s">
        <v>125</v>
      </c>
    </row>
    <row r="318" spans="2:51" s="11" customFormat="1" ht="12">
      <c r="B318" s="215"/>
      <c r="C318" s="216"/>
      <c r="D318" s="217" t="s">
        <v>134</v>
      </c>
      <c r="E318" s="218" t="s">
        <v>19</v>
      </c>
      <c r="F318" s="219" t="s">
        <v>478</v>
      </c>
      <c r="G318" s="216"/>
      <c r="H318" s="218" t="s">
        <v>19</v>
      </c>
      <c r="I318" s="220"/>
      <c r="J318" s="216"/>
      <c r="K318" s="216"/>
      <c r="L318" s="221"/>
      <c r="M318" s="222"/>
      <c r="N318" s="223"/>
      <c r="O318" s="223"/>
      <c r="P318" s="223"/>
      <c r="Q318" s="223"/>
      <c r="R318" s="223"/>
      <c r="S318" s="223"/>
      <c r="T318" s="224"/>
      <c r="AT318" s="225" t="s">
        <v>134</v>
      </c>
      <c r="AU318" s="225" t="s">
        <v>83</v>
      </c>
      <c r="AV318" s="11" t="s">
        <v>80</v>
      </c>
      <c r="AW318" s="11" t="s">
        <v>33</v>
      </c>
      <c r="AX318" s="11" t="s">
        <v>72</v>
      </c>
      <c r="AY318" s="225" t="s">
        <v>125</v>
      </c>
    </row>
    <row r="319" spans="2:51" s="12" customFormat="1" ht="12">
      <c r="B319" s="226"/>
      <c r="C319" s="227"/>
      <c r="D319" s="217" t="s">
        <v>134</v>
      </c>
      <c r="E319" s="228" t="s">
        <v>19</v>
      </c>
      <c r="F319" s="229" t="s">
        <v>190</v>
      </c>
      <c r="G319" s="227"/>
      <c r="H319" s="230">
        <v>9</v>
      </c>
      <c r="I319" s="231"/>
      <c r="J319" s="227"/>
      <c r="K319" s="227"/>
      <c r="L319" s="232"/>
      <c r="M319" s="233"/>
      <c r="N319" s="234"/>
      <c r="O319" s="234"/>
      <c r="P319" s="234"/>
      <c r="Q319" s="234"/>
      <c r="R319" s="234"/>
      <c r="S319" s="234"/>
      <c r="T319" s="235"/>
      <c r="AT319" s="236" t="s">
        <v>134</v>
      </c>
      <c r="AU319" s="236" t="s">
        <v>83</v>
      </c>
      <c r="AV319" s="12" t="s">
        <v>83</v>
      </c>
      <c r="AW319" s="12" t="s">
        <v>33</v>
      </c>
      <c r="AX319" s="12" t="s">
        <v>80</v>
      </c>
      <c r="AY319" s="236" t="s">
        <v>125</v>
      </c>
    </row>
    <row r="320" spans="2:65" s="1" customFormat="1" ht="16.5" customHeight="1">
      <c r="B320" s="37"/>
      <c r="C320" s="203" t="s">
        <v>479</v>
      </c>
      <c r="D320" s="203" t="s">
        <v>127</v>
      </c>
      <c r="E320" s="204" t="s">
        <v>480</v>
      </c>
      <c r="F320" s="205" t="s">
        <v>481</v>
      </c>
      <c r="G320" s="206" t="s">
        <v>333</v>
      </c>
      <c r="H320" s="207">
        <v>12</v>
      </c>
      <c r="I320" s="208"/>
      <c r="J320" s="209">
        <f>ROUND(I320*H320,2)</f>
        <v>0</v>
      </c>
      <c r="K320" s="205" t="s">
        <v>19</v>
      </c>
      <c r="L320" s="42"/>
      <c r="M320" s="210" t="s">
        <v>19</v>
      </c>
      <c r="N320" s="211" t="s">
        <v>43</v>
      </c>
      <c r="O320" s="78"/>
      <c r="P320" s="212">
        <f>O320*H320</f>
        <v>0</v>
      </c>
      <c r="Q320" s="212">
        <v>0</v>
      </c>
      <c r="R320" s="212">
        <f>Q320*H320</f>
        <v>0</v>
      </c>
      <c r="S320" s="212">
        <v>0</v>
      </c>
      <c r="T320" s="213">
        <f>S320*H320</f>
        <v>0</v>
      </c>
      <c r="AR320" s="16" t="s">
        <v>132</v>
      </c>
      <c r="AT320" s="16" t="s">
        <v>127</v>
      </c>
      <c r="AU320" s="16" t="s">
        <v>83</v>
      </c>
      <c r="AY320" s="16" t="s">
        <v>125</v>
      </c>
      <c r="BE320" s="214">
        <f>IF(N320="základní",J320,0)</f>
        <v>0</v>
      </c>
      <c r="BF320" s="214">
        <f>IF(N320="snížená",J320,0)</f>
        <v>0</v>
      </c>
      <c r="BG320" s="214">
        <f>IF(N320="zákl. přenesená",J320,0)</f>
        <v>0</v>
      </c>
      <c r="BH320" s="214">
        <f>IF(N320="sníž. přenesená",J320,0)</f>
        <v>0</v>
      </c>
      <c r="BI320" s="214">
        <f>IF(N320="nulová",J320,0)</f>
        <v>0</v>
      </c>
      <c r="BJ320" s="16" t="s">
        <v>80</v>
      </c>
      <c r="BK320" s="214">
        <f>ROUND(I320*H320,2)</f>
        <v>0</v>
      </c>
      <c r="BL320" s="16" t="s">
        <v>132</v>
      </c>
      <c r="BM320" s="16" t="s">
        <v>482</v>
      </c>
    </row>
    <row r="321" spans="2:51" s="11" customFormat="1" ht="12">
      <c r="B321" s="215"/>
      <c r="C321" s="216"/>
      <c r="D321" s="217" t="s">
        <v>134</v>
      </c>
      <c r="E321" s="218" t="s">
        <v>19</v>
      </c>
      <c r="F321" s="219" t="s">
        <v>483</v>
      </c>
      <c r="G321" s="216"/>
      <c r="H321" s="218" t="s">
        <v>19</v>
      </c>
      <c r="I321" s="220"/>
      <c r="J321" s="216"/>
      <c r="K321" s="216"/>
      <c r="L321" s="221"/>
      <c r="M321" s="222"/>
      <c r="N321" s="223"/>
      <c r="O321" s="223"/>
      <c r="P321" s="223"/>
      <c r="Q321" s="223"/>
      <c r="R321" s="223"/>
      <c r="S321" s="223"/>
      <c r="T321" s="224"/>
      <c r="AT321" s="225" t="s">
        <v>134</v>
      </c>
      <c r="AU321" s="225" t="s">
        <v>83</v>
      </c>
      <c r="AV321" s="11" t="s">
        <v>80</v>
      </c>
      <c r="AW321" s="11" t="s">
        <v>33</v>
      </c>
      <c r="AX321" s="11" t="s">
        <v>72</v>
      </c>
      <c r="AY321" s="225" t="s">
        <v>125</v>
      </c>
    </row>
    <row r="322" spans="2:51" s="12" customFormat="1" ht="12">
      <c r="B322" s="226"/>
      <c r="C322" s="227"/>
      <c r="D322" s="217" t="s">
        <v>134</v>
      </c>
      <c r="E322" s="228" t="s">
        <v>19</v>
      </c>
      <c r="F322" s="229" t="s">
        <v>484</v>
      </c>
      <c r="G322" s="227"/>
      <c r="H322" s="230">
        <v>12</v>
      </c>
      <c r="I322" s="231"/>
      <c r="J322" s="227"/>
      <c r="K322" s="227"/>
      <c r="L322" s="232"/>
      <c r="M322" s="233"/>
      <c r="N322" s="234"/>
      <c r="O322" s="234"/>
      <c r="P322" s="234"/>
      <c r="Q322" s="234"/>
      <c r="R322" s="234"/>
      <c r="S322" s="234"/>
      <c r="T322" s="235"/>
      <c r="AT322" s="236" t="s">
        <v>134</v>
      </c>
      <c r="AU322" s="236" t="s">
        <v>83</v>
      </c>
      <c r="AV322" s="12" t="s">
        <v>83</v>
      </c>
      <c r="AW322" s="12" t="s">
        <v>33</v>
      </c>
      <c r="AX322" s="12" t="s">
        <v>80</v>
      </c>
      <c r="AY322" s="236" t="s">
        <v>125</v>
      </c>
    </row>
    <row r="323" spans="2:65" s="1" customFormat="1" ht="16.5" customHeight="1">
      <c r="B323" s="37"/>
      <c r="C323" s="203" t="s">
        <v>485</v>
      </c>
      <c r="D323" s="203" t="s">
        <v>127</v>
      </c>
      <c r="E323" s="204" t="s">
        <v>486</v>
      </c>
      <c r="F323" s="205" t="s">
        <v>487</v>
      </c>
      <c r="G323" s="206" t="s">
        <v>333</v>
      </c>
      <c r="H323" s="207">
        <v>12</v>
      </c>
      <c r="I323" s="208"/>
      <c r="J323" s="209">
        <f>ROUND(I323*H323,2)</f>
        <v>0</v>
      </c>
      <c r="K323" s="205" t="s">
        <v>19</v>
      </c>
      <c r="L323" s="42"/>
      <c r="M323" s="210" t="s">
        <v>19</v>
      </c>
      <c r="N323" s="211" t="s">
        <v>43</v>
      </c>
      <c r="O323" s="78"/>
      <c r="P323" s="212">
        <f>O323*H323</f>
        <v>0</v>
      </c>
      <c r="Q323" s="212">
        <v>0</v>
      </c>
      <c r="R323" s="212">
        <f>Q323*H323</f>
        <v>0</v>
      </c>
      <c r="S323" s="212">
        <v>0</v>
      </c>
      <c r="T323" s="213">
        <f>S323*H323</f>
        <v>0</v>
      </c>
      <c r="AR323" s="16" t="s">
        <v>132</v>
      </c>
      <c r="AT323" s="16" t="s">
        <v>127</v>
      </c>
      <c r="AU323" s="16" t="s">
        <v>83</v>
      </c>
      <c r="AY323" s="16" t="s">
        <v>125</v>
      </c>
      <c r="BE323" s="214">
        <f>IF(N323="základní",J323,0)</f>
        <v>0</v>
      </c>
      <c r="BF323" s="214">
        <f>IF(N323="snížená",J323,0)</f>
        <v>0</v>
      </c>
      <c r="BG323" s="214">
        <f>IF(N323="zákl. přenesená",J323,0)</f>
        <v>0</v>
      </c>
      <c r="BH323" s="214">
        <f>IF(N323="sníž. přenesená",J323,0)</f>
        <v>0</v>
      </c>
      <c r="BI323" s="214">
        <f>IF(N323="nulová",J323,0)</f>
        <v>0</v>
      </c>
      <c r="BJ323" s="16" t="s">
        <v>80</v>
      </c>
      <c r="BK323" s="214">
        <f>ROUND(I323*H323,2)</f>
        <v>0</v>
      </c>
      <c r="BL323" s="16" t="s">
        <v>132</v>
      </c>
      <c r="BM323" s="16" t="s">
        <v>488</v>
      </c>
    </row>
    <row r="324" spans="2:65" s="1" customFormat="1" ht="16.5" customHeight="1">
      <c r="B324" s="37"/>
      <c r="C324" s="203" t="s">
        <v>489</v>
      </c>
      <c r="D324" s="203" t="s">
        <v>127</v>
      </c>
      <c r="E324" s="204" t="s">
        <v>490</v>
      </c>
      <c r="F324" s="205" t="s">
        <v>491</v>
      </c>
      <c r="G324" s="206" t="s">
        <v>492</v>
      </c>
      <c r="H324" s="207">
        <v>1</v>
      </c>
      <c r="I324" s="208"/>
      <c r="J324" s="209">
        <f>ROUND(I324*H324,2)</f>
        <v>0</v>
      </c>
      <c r="K324" s="205" t="s">
        <v>19</v>
      </c>
      <c r="L324" s="42"/>
      <c r="M324" s="210" t="s">
        <v>19</v>
      </c>
      <c r="N324" s="211" t="s">
        <v>43</v>
      </c>
      <c r="O324" s="78"/>
      <c r="P324" s="212">
        <f>O324*H324</f>
        <v>0</v>
      </c>
      <c r="Q324" s="212">
        <v>0</v>
      </c>
      <c r="R324" s="212">
        <f>Q324*H324</f>
        <v>0</v>
      </c>
      <c r="S324" s="212">
        <v>0</v>
      </c>
      <c r="T324" s="213">
        <f>S324*H324</f>
        <v>0</v>
      </c>
      <c r="AR324" s="16" t="s">
        <v>132</v>
      </c>
      <c r="AT324" s="16" t="s">
        <v>127</v>
      </c>
      <c r="AU324" s="16" t="s">
        <v>83</v>
      </c>
      <c r="AY324" s="16" t="s">
        <v>125</v>
      </c>
      <c r="BE324" s="214">
        <f>IF(N324="základní",J324,0)</f>
        <v>0</v>
      </c>
      <c r="BF324" s="214">
        <f>IF(N324="snížená",J324,0)</f>
        <v>0</v>
      </c>
      <c r="BG324" s="214">
        <f>IF(N324="zákl. přenesená",J324,0)</f>
        <v>0</v>
      </c>
      <c r="BH324" s="214">
        <f>IF(N324="sníž. přenesená",J324,0)</f>
        <v>0</v>
      </c>
      <c r="BI324" s="214">
        <f>IF(N324="nulová",J324,0)</f>
        <v>0</v>
      </c>
      <c r="BJ324" s="16" t="s">
        <v>80</v>
      </c>
      <c r="BK324" s="214">
        <f>ROUND(I324*H324,2)</f>
        <v>0</v>
      </c>
      <c r="BL324" s="16" t="s">
        <v>132</v>
      </c>
      <c r="BM324" s="16" t="s">
        <v>493</v>
      </c>
    </row>
    <row r="325" spans="2:63" s="10" customFormat="1" ht="22.8" customHeight="1">
      <c r="B325" s="187"/>
      <c r="C325" s="188"/>
      <c r="D325" s="189" t="s">
        <v>71</v>
      </c>
      <c r="E325" s="201" t="s">
        <v>494</v>
      </c>
      <c r="F325" s="201" t="s">
        <v>495</v>
      </c>
      <c r="G325" s="188"/>
      <c r="H325" s="188"/>
      <c r="I325" s="191"/>
      <c r="J325" s="202">
        <f>BK325</f>
        <v>0</v>
      </c>
      <c r="K325" s="188"/>
      <c r="L325" s="193"/>
      <c r="M325" s="194"/>
      <c r="N325" s="195"/>
      <c r="O325" s="195"/>
      <c r="P325" s="196">
        <f>SUM(P326:P357)</f>
        <v>0</v>
      </c>
      <c r="Q325" s="195"/>
      <c r="R325" s="196">
        <f>SUM(R326:R357)</f>
        <v>0</v>
      </c>
      <c r="S325" s="195"/>
      <c r="T325" s="197">
        <f>SUM(T326:T357)</f>
        <v>174.33640000000003</v>
      </c>
      <c r="AR325" s="198" t="s">
        <v>80</v>
      </c>
      <c r="AT325" s="199" t="s">
        <v>71</v>
      </c>
      <c r="AU325" s="199" t="s">
        <v>80</v>
      </c>
      <c r="AY325" s="198" t="s">
        <v>125</v>
      </c>
      <c r="BK325" s="200">
        <f>SUM(BK326:BK357)</f>
        <v>0</v>
      </c>
    </row>
    <row r="326" spans="2:65" s="1" customFormat="1" ht="22.5" customHeight="1">
      <c r="B326" s="37"/>
      <c r="C326" s="203" t="s">
        <v>496</v>
      </c>
      <c r="D326" s="203" t="s">
        <v>127</v>
      </c>
      <c r="E326" s="204" t="s">
        <v>497</v>
      </c>
      <c r="F326" s="205" t="s">
        <v>498</v>
      </c>
      <c r="G326" s="206" t="s">
        <v>242</v>
      </c>
      <c r="H326" s="207">
        <v>12</v>
      </c>
      <c r="I326" s="208"/>
      <c r="J326" s="209">
        <f>ROUND(I326*H326,2)</f>
        <v>0</v>
      </c>
      <c r="K326" s="205" t="s">
        <v>19</v>
      </c>
      <c r="L326" s="42"/>
      <c r="M326" s="210" t="s">
        <v>19</v>
      </c>
      <c r="N326" s="211" t="s">
        <v>43</v>
      </c>
      <c r="O326" s="78"/>
      <c r="P326" s="212">
        <f>O326*H326</f>
        <v>0</v>
      </c>
      <c r="Q326" s="212">
        <v>0</v>
      </c>
      <c r="R326" s="212">
        <f>Q326*H326</f>
        <v>0</v>
      </c>
      <c r="S326" s="212">
        <v>0.03</v>
      </c>
      <c r="T326" s="213">
        <f>S326*H326</f>
        <v>0.36</v>
      </c>
      <c r="AR326" s="16" t="s">
        <v>132</v>
      </c>
      <c r="AT326" s="16" t="s">
        <v>127</v>
      </c>
      <c r="AU326" s="16" t="s">
        <v>83</v>
      </c>
      <c r="AY326" s="16" t="s">
        <v>125</v>
      </c>
      <c r="BE326" s="214">
        <f>IF(N326="základní",J326,0)</f>
        <v>0</v>
      </c>
      <c r="BF326" s="214">
        <f>IF(N326="snížená",J326,0)</f>
        <v>0</v>
      </c>
      <c r="BG326" s="214">
        <f>IF(N326="zákl. přenesená",J326,0)</f>
        <v>0</v>
      </c>
      <c r="BH326" s="214">
        <f>IF(N326="sníž. přenesená",J326,0)</f>
        <v>0</v>
      </c>
      <c r="BI326" s="214">
        <f>IF(N326="nulová",J326,0)</f>
        <v>0</v>
      </c>
      <c r="BJ326" s="16" t="s">
        <v>80</v>
      </c>
      <c r="BK326" s="214">
        <f>ROUND(I326*H326,2)</f>
        <v>0</v>
      </c>
      <c r="BL326" s="16" t="s">
        <v>132</v>
      </c>
      <c r="BM326" s="16" t="s">
        <v>499</v>
      </c>
    </row>
    <row r="327" spans="2:65" s="1" customFormat="1" ht="22.5" customHeight="1">
      <c r="B327" s="37"/>
      <c r="C327" s="203" t="s">
        <v>500</v>
      </c>
      <c r="D327" s="203" t="s">
        <v>127</v>
      </c>
      <c r="E327" s="204" t="s">
        <v>501</v>
      </c>
      <c r="F327" s="205" t="s">
        <v>502</v>
      </c>
      <c r="G327" s="206" t="s">
        <v>333</v>
      </c>
      <c r="H327" s="207">
        <v>312</v>
      </c>
      <c r="I327" s="208"/>
      <c r="J327" s="209">
        <f>ROUND(I327*H327,2)</f>
        <v>0</v>
      </c>
      <c r="K327" s="205" t="s">
        <v>19</v>
      </c>
      <c r="L327" s="42"/>
      <c r="M327" s="210" t="s">
        <v>19</v>
      </c>
      <c r="N327" s="211" t="s">
        <v>43</v>
      </c>
      <c r="O327" s="78"/>
      <c r="P327" s="212">
        <f>O327*H327</f>
        <v>0</v>
      </c>
      <c r="Q327" s="212">
        <v>0</v>
      </c>
      <c r="R327" s="212">
        <f>Q327*H327</f>
        <v>0</v>
      </c>
      <c r="S327" s="212">
        <v>0.025</v>
      </c>
      <c r="T327" s="213">
        <f>S327*H327</f>
        <v>7.800000000000001</v>
      </c>
      <c r="AR327" s="16" t="s">
        <v>132</v>
      </c>
      <c r="AT327" s="16" t="s">
        <v>127</v>
      </c>
      <c r="AU327" s="16" t="s">
        <v>83</v>
      </c>
      <c r="AY327" s="16" t="s">
        <v>125</v>
      </c>
      <c r="BE327" s="214">
        <f>IF(N327="základní",J327,0)</f>
        <v>0</v>
      </c>
      <c r="BF327" s="214">
        <f>IF(N327="snížená",J327,0)</f>
        <v>0</v>
      </c>
      <c r="BG327" s="214">
        <f>IF(N327="zákl. přenesená",J327,0)</f>
        <v>0</v>
      </c>
      <c r="BH327" s="214">
        <f>IF(N327="sníž. přenesená",J327,0)</f>
        <v>0</v>
      </c>
      <c r="BI327" s="214">
        <f>IF(N327="nulová",J327,0)</f>
        <v>0</v>
      </c>
      <c r="BJ327" s="16" t="s">
        <v>80</v>
      </c>
      <c r="BK327" s="214">
        <f>ROUND(I327*H327,2)</f>
        <v>0</v>
      </c>
      <c r="BL327" s="16" t="s">
        <v>132</v>
      </c>
      <c r="BM327" s="16" t="s">
        <v>503</v>
      </c>
    </row>
    <row r="328" spans="2:51" s="12" customFormat="1" ht="12">
      <c r="B328" s="226"/>
      <c r="C328" s="227"/>
      <c r="D328" s="217" t="s">
        <v>134</v>
      </c>
      <c r="E328" s="228" t="s">
        <v>19</v>
      </c>
      <c r="F328" s="229" t="s">
        <v>504</v>
      </c>
      <c r="G328" s="227"/>
      <c r="H328" s="230">
        <v>312</v>
      </c>
      <c r="I328" s="231"/>
      <c r="J328" s="227"/>
      <c r="K328" s="227"/>
      <c r="L328" s="232"/>
      <c r="M328" s="233"/>
      <c r="N328" s="234"/>
      <c r="O328" s="234"/>
      <c r="P328" s="234"/>
      <c r="Q328" s="234"/>
      <c r="R328" s="234"/>
      <c r="S328" s="234"/>
      <c r="T328" s="235"/>
      <c r="AT328" s="236" t="s">
        <v>134</v>
      </c>
      <c r="AU328" s="236" t="s">
        <v>83</v>
      </c>
      <c r="AV328" s="12" t="s">
        <v>83</v>
      </c>
      <c r="AW328" s="12" t="s">
        <v>33</v>
      </c>
      <c r="AX328" s="12" t="s">
        <v>80</v>
      </c>
      <c r="AY328" s="236" t="s">
        <v>125</v>
      </c>
    </row>
    <row r="329" spans="2:65" s="1" customFormat="1" ht="22.5" customHeight="1">
      <c r="B329" s="37"/>
      <c r="C329" s="203" t="s">
        <v>505</v>
      </c>
      <c r="D329" s="203" t="s">
        <v>127</v>
      </c>
      <c r="E329" s="204" t="s">
        <v>506</v>
      </c>
      <c r="F329" s="205" t="s">
        <v>507</v>
      </c>
      <c r="G329" s="206" t="s">
        <v>193</v>
      </c>
      <c r="H329" s="207">
        <v>550</v>
      </c>
      <c r="I329" s="208"/>
      <c r="J329" s="209">
        <f>ROUND(I329*H329,2)</f>
        <v>0</v>
      </c>
      <c r="K329" s="205" t="s">
        <v>19</v>
      </c>
      <c r="L329" s="42"/>
      <c r="M329" s="210" t="s">
        <v>19</v>
      </c>
      <c r="N329" s="211" t="s">
        <v>43</v>
      </c>
      <c r="O329" s="78"/>
      <c r="P329" s="212">
        <f>O329*H329</f>
        <v>0</v>
      </c>
      <c r="Q329" s="212">
        <v>0</v>
      </c>
      <c r="R329" s="212">
        <f>Q329*H329</f>
        <v>0</v>
      </c>
      <c r="S329" s="212">
        <v>0.25</v>
      </c>
      <c r="T329" s="213">
        <f>S329*H329</f>
        <v>137.5</v>
      </c>
      <c r="AR329" s="16" t="s">
        <v>132</v>
      </c>
      <c r="AT329" s="16" t="s">
        <v>127</v>
      </c>
      <c r="AU329" s="16" t="s">
        <v>83</v>
      </c>
      <c r="AY329" s="16" t="s">
        <v>125</v>
      </c>
      <c r="BE329" s="214">
        <f>IF(N329="základní",J329,0)</f>
        <v>0</v>
      </c>
      <c r="BF329" s="214">
        <f>IF(N329="snížená",J329,0)</f>
        <v>0</v>
      </c>
      <c r="BG329" s="214">
        <f>IF(N329="zákl. přenesená",J329,0)</f>
        <v>0</v>
      </c>
      <c r="BH329" s="214">
        <f>IF(N329="sníž. přenesená",J329,0)</f>
        <v>0</v>
      </c>
      <c r="BI329" s="214">
        <f>IF(N329="nulová",J329,0)</f>
        <v>0</v>
      </c>
      <c r="BJ329" s="16" t="s">
        <v>80</v>
      </c>
      <c r="BK329" s="214">
        <f>ROUND(I329*H329,2)</f>
        <v>0</v>
      </c>
      <c r="BL329" s="16" t="s">
        <v>132</v>
      </c>
      <c r="BM329" s="16" t="s">
        <v>508</v>
      </c>
    </row>
    <row r="330" spans="2:51" s="11" customFormat="1" ht="12">
      <c r="B330" s="215"/>
      <c r="C330" s="216"/>
      <c r="D330" s="217" t="s">
        <v>134</v>
      </c>
      <c r="E330" s="218" t="s">
        <v>19</v>
      </c>
      <c r="F330" s="219" t="s">
        <v>509</v>
      </c>
      <c r="G330" s="216"/>
      <c r="H330" s="218" t="s">
        <v>19</v>
      </c>
      <c r="I330" s="220"/>
      <c r="J330" s="216"/>
      <c r="K330" s="216"/>
      <c r="L330" s="221"/>
      <c r="M330" s="222"/>
      <c r="N330" s="223"/>
      <c r="O330" s="223"/>
      <c r="P330" s="223"/>
      <c r="Q330" s="223"/>
      <c r="R330" s="223"/>
      <c r="S330" s="223"/>
      <c r="T330" s="224"/>
      <c r="AT330" s="225" t="s">
        <v>134</v>
      </c>
      <c r="AU330" s="225" t="s">
        <v>83</v>
      </c>
      <c r="AV330" s="11" t="s">
        <v>80</v>
      </c>
      <c r="AW330" s="11" t="s">
        <v>33</v>
      </c>
      <c r="AX330" s="11" t="s">
        <v>72</v>
      </c>
      <c r="AY330" s="225" t="s">
        <v>125</v>
      </c>
    </row>
    <row r="331" spans="2:51" s="11" customFormat="1" ht="12">
      <c r="B331" s="215"/>
      <c r="C331" s="216"/>
      <c r="D331" s="217" t="s">
        <v>134</v>
      </c>
      <c r="E331" s="218" t="s">
        <v>19</v>
      </c>
      <c r="F331" s="219" t="s">
        <v>510</v>
      </c>
      <c r="G331" s="216"/>
      <c r="H331" s="218" t="s">
        <v>19</v>
      </c>
      <c r="I331" s="220"/>
      <c r="J331" s="216"/>
      <c r="K331" s="216"/>
      <c r="L331" s="221"/>
      <c r="M331" s="222"/>
      <c r="N331" s="223"/>
      <c r="O331" s="223"/>
      <c r="P331" s="223"/>
      <c r="Q331" s="223"/>
      <c r="R331" s="223"/>
      <c r="S331" s="223"/>
      <c r="T331" s="224"/>
      <c r="AT331" s="225" t="s">
        <v>134</v>
      </c>
      <c r="AU331" s="225" t="s">
        <v>83</v>
      </c>
      <c r="AV331" s="11" t="s">
        <v>80</v>
      </c>
      <c r="AW331" s="11" t="s">
        <v>33</v>
      </c>
      <c r="AX331" s="11" t="s">
        <v>72</v>
      </c>
      <c r="AY331" s="225" t="s">
        <v>125</v>
      </c>
    </row>
    <row r="332" spans="2:51" s="12" customFormat="1" ht="12">
      <c r="B332" s="226"/>
      <c r="C332" s="227"/>
      <c r="D332" s="217" t="s">
        <v>134</v>
      </c>
      <c r="E332" s="228" t="s">
        <v>19</v>
      </c>
      <c r="F332" s="229" t="s">
        <v>511</v>
      </c>
      <c r="G332" s="227"/>
      <c r="H332" s="230">
        <v>359.1</v>
      </c>
      <c r="I332" s="231"/>
      <c r="J332" s="227"/>
      <c r="K332" s="227"/>
      <c r="L332" s="232"/>
      <c r="M332" s="233"/>
      <c r="N332" s="234"/>
      <c r="O332" s="234"/>
      <c r="P332" s="234"/>
      <c r="Q332" s="234"/>
      <c r="R332" s="234"/>
      <c r="S332" s="234"/>
      <c r="T332" s="235"/>
      <c r="AT332" s="236" t="s">
        <v>134</v>
      </c>
      <c r="AU332" s="236" t="s">
        <v>83</v>
      </c>
      <c r="AV332" s="12" t="s">
        <v>83</v>
      </c>
      <c r="AW332" s="12" t="s">
        <v>33</v>
      </c>
      <c r="AX332" s="12" t="s">
        <v>72</v>
      </c>
      <c r="AY332" s="236" t="s">
        <v>125</v>
      </c>
    </row>
    <row r="333" spans="2:51" s="11" customFormat="1" ht="12">
      <c r="B333" s="215"/>
      <c r="C333" s="216"/>
      <c r="D333" s="217" t="s">
        <v>134</v>
      </c>
      <c r="E333" s="218" t="s">
        <v>19</v>
      </c>
      <c r="F333" s="219" t="s">
        <v>512</v>
      </c>
      <c r="G333" s="216"/>
      <c r="H333" s="218" t="s">
        <v>19</v>
      </c>
      <c r="I333" s="220"/>
      <c r="J333" s="216"/>
      <c r="K333" s="216"/>
      <c r="L333" s="221"/>
      <c r="M333" s="222"/>
      <c r="N333" s="223"/>
      <c r="O333" s="223"/>
      <c r="P333" s="223"/>
      <c r="Q333" s="223"/>
      <c r="R333" s="223"/>
      <c r="S333" s="223"/>
      <c r="T333" s="224"/>
      <c r="AT333" s="225" t="s">
        <v>134</v>
      </c>
      <c r="AU333" s="225" t="s">
        <v>83</v>
      </c>
      <c r="AV333" s="11" t="s">
        <v>80</v>
      </c>
      <c r="AW333" s="11" t="s">
        <v>33</v>
      </c>
      <c r="AX333" s="11" t="s">
        <v>72</v>
      </c>
      <c r="AY333" s="225" t="s">
        <v>125</v>
      </c>
    </row>
    <row r="334" spans="2:51" s="12" customFormat="1" ht="12">
      <c r="B334" s="226"/>
      <c r="C334" s="227"/>
      <c r="D334" s="217" t="s">
        <v>134</v>
      </c>
      <c r="E334" s="228" t="s">
        <v>19</v>
      </c>
      <c r="F334" s="229" t="s">
        <v>513</v>
      </c>
      <c r="G334" s="227"/>
      <c r="H334" s="230">
        <v>186.3</v>
      </c>
      <c r="I334" s="231"/>
      <c r="J334" s="227"/>
      <c r="K334" s="227"/>
      <c r="L334" s="232"/>
      <c r="M334" s="233"/>
      <c r="N334" s="234"/>
      <c r="O334" s="234"/>
      <c r="P334" s="234"/>
      <c r="Q334" s="234"/>
      <c r="R334" s="234"/>
      <c r="S334" s="234"/>
      <c r="T334" s="235"/>
      <c r="AT334" s="236" t="s">
        <v>134</v>
      </c>
      <c r="AU334" s="236" t="s">
        <v>83</v>
      </c>
      <c r="AV334" s="12" t="s">
        <v>83</v>
      </c>
      <c r="AW334" s="12" t="s">
        <v>33</v>
      </c>
      <c r="AX334" s="12" t="s">
        <v>72</v>
      </c>
      <c r="AY334" s="236" t="s">
        <v>125</v>
      </c>
    </row>
    <row r="335" spans="2:51" s="12" customFormat="1" ht="12">
      <c r="B335" s="226"/>
      <c r="C335" s="227"/>
      <c r="D335" s="217" t="s">
        <v>134</v>
      </c>
      <c r="E335" s="228" t="s">
        <v>19</v>
      </c>
      <c r="F335" s="229" t="s">
        <v>514</v>
      </c>
      <c r="G335" s="227"/>
      <c r="H335" s="230">
        <v>4.6</v>
      </c>
      <c r="I335" s="231"/>
      <c r="J335" s="227"/>
      <c r="K335" s="227"/>
      <c r="L335" s="232"/>
      <c r="M335" s="233"/>
      <c r="N335" s="234"/>
      <c r="O335" s="234"/>
      <c r="P335" s="234"/>
      <c r="Q335" s="234"/>
      <c r="R335" s="234"/>
      <c r="S335" s="234"/>
      <c r="T335" s="235"/>
      <c r="AT335" s="236" t="s">
        <v>134</v>
      </c>
      <c r="AU335" s="236" t="s">
        <v>83</v>
      </c>
      <c r="AV335" s="12" t="s">
        <v>83</v>
      </c>
      <c r="AW335" s="12" t="s">
        <v>33</v>
      </c>
      <c r="AX335" s="12" t="s">
        <v>72</v>
      </c>
      <c r="AY335" s="236" t="s">
        <v>125</v>
      </c>
    </row>
    <row r="336" spans="2:51" s="13" customFormat="1" ht="12">
      <c r="B336" s="237"/>
      <c r="C336" s="238"/>
      <c r="D336" s="217" t="s">
        <v>134</v>
      </c>
      <c r="E336" s="239" t="s">
        <v>19</v>
      </c>
      <c r="F336" s="240" t="s">
        <v>147</v>
      </c>
      <c r="G336" s="238"/>
      <c r="H336" s="241">
        <v>550.0000000000001</v>
      </c>
      <c r="I336" s="242"/>
      <c r="J336" s="238"/>
      <c r="K336" s="238"/>
      <c r="L336" s="243"/>
      <c r="M336" s="244"/>
      <c r="N336" s="245"/>
      <c r="O336" s="245"/>
      <c r="P336" s="245"/>
      <c r="Q336" s="245"/>
      <c r="R336" s="245"/>
      <c r="S336" s="245"/>
      <c r="T336" s="246"/>
      <c r="AT336" s="247" t="s">
        <v>134</v>
      </c>
      <c r="AU336" s="247" t="s">
        <v>83</v>
      </c>
      <c r="AV336" s="13" t="s">
        <v>132</v>
      </c>
      <c r="AW336" s="13" t="s">
        <v>33</v>
      </c>
      <c r="AX336" s="13" t="s">
        <v>80</v>
      </c>
      <c r="AY336" s="247" t="s">
        <v>125</v>
      </c>
    </row>
    <row r="337" spans="2:65" s="1" customFormat="1" ht="22.5" customHeight="1">
      <c r="B337" s="37"/>
      <c r="C337" s="203" t="s">
        <v>515</v>
      </c>
      <c r="D337" s="203" t="s">
        <v>127</v>
      </c>
      <c r="E337" s="204" t="s">
        <v>516</v>
      </c>
      <c r="F337" s="205" t="s">
        <v>517</v>
      </c>
      <c r="G337" s="206" t="s">
        <v>193</v>
      </c>
      <c r="H337" s="207">
        <v>1265</v>
      </c>
      <c r="I337" s="208"/>
      <c r="J337" s="209">
        <f>ROUND(I337*H337,2)</f>
        <v>0</v>
      </c>
      <c r="K337" s="205" t="s">
        <v>19</v>
      </c>
      <c r="L337" s="42"/>
      <c r="M337" s="210" t="s">
        <v>19</v>
      </c>
      <c r="N337" s="211" t="s">
        <v>43</v>
      </c>
      <c r="O337" s="78"/>
      <c r="P337" s="212">
        <f>O337*H337</f>
        <v>0</v>
      </c>
      <c r="Q337" s="212">
        <v>0</v>
      </c>
      <c r="R337" s="212">
        <f>Q337*H337</f>
        <v>0</v>
      </c>
      <c r="S337" s="212">
        <v>0.008</v>
      </c>
      <c r="T337" s="213">
        <f>S337*H337</f>
        <v>10.120000000000001</v>
      </c>
      <c r="AR337" s="16" t="s">
        <v>132</v>
      </c>
      <c r="AT337" s="16" t="s">
        <v>127</v>
      </c>
      <c r="AU337" s="16" t="s">
        <v>83</v>
      </c>
      <c r="AY337" s="16" t="s">
        <v>125</v>
      </c>
      <c r="BE337" s="214">
        <f>IF(N337="základní",J337,0)</f>
        <v>0</v>
      </c>
      <c r="BF337" s="214">
        <f>IF(N337="snížená",J337,0)</f>
        <v>0</v>
      </c>
      <c r="BG337" s="214">
        <f>IF(N337="zákl. přenesená",J337,0)</f>
        <v>0</v>
      </c>
      <c r="BH337" s="214">
        <f>IF(N337="sníž. přenesená",J337,0)</f>
        <v>0</v>
      </c>
      <c r="BI337" s="214">
        <f>IF(N337="nulová",J337,0)</f>
        <v>0</v>
      </c>
      <c r="BJ337" s="16" t="s">
        <v>80</v>
      </c>
      <c r="BK337" s="214">
        <f>ROUND(I337*H337,2)</f>
        <v>0</v>
      </c>
      <c r="BL337" s="16" t="s">
        <v>132</v>
      </c>
      <c r="BM337" s="16" t="s">
        <v>518</v>
      </c>
    </row>
    <row r="338" spans="2:51" s="11" customFormat="1" ht="12">
      <c r="B338" s="215"/>
      <c r="C338" s="216"/>
      <c r="D338" s="217" t="s">
        <v>134</v>
      </c>
      <c r="E338" s="218" t="s">
        <v>19</v>
      </c>
      <c r="F338" s="219" t="s">
        <v>519</v>
      </c>
      <c r="G338" s="216"/>
      <c r="H338" s="218" t="s">
        <v>19</v>
      </c>
      <c r="I338" s="220"/>
      <c r="J338" s="216"/>
      <c r="K338" s="216"/>
      <c r="L338" s="221"/>
      <c r="M338" s="222"/>
      <c r="N338" s="223"/>
      <c r="O338" s="223"/>
      <c r="P338" s="223"/>
      <c r="Q338" s="223"/>
      <c r="R338" s="223"/>
      <c r="S338" s="223"/>
      <c r="T338" s="224"/>
      <c r="AT338" s="225" t="s">
        <v>134</v>
      </c>
      <c r="AU338" s="225" t="s">
        <v>83</v>
      </c>
      <c r="AV338" s="11" t="s">
        <v>80</v>
      </c>
      <c r="AW338" s="11" t="s">
        <v>33</v>
      </c>
      <c r="AX338" s="11" t="s">
        <v>72</v>
      </c>
      <c r="AY338" s="225" t="s">
        <v>125</v>
      </c>
    </row>
    <row r="339" spans="2:51" s="12" customFormat="1" ht="12">
      <c r="B339" s="226"/>
      <c r="C339" s="227"/>
      <c r="D339" s="217" t="s">
        <v>134</v>
      </c>
      <c r="E339" s="228" t="s">
        <v>19</v>
      </c>
      <c r="F339" s="229" t="s">
        <v>520</v>
      </c>
      <c r="G339" s="227"/>
      <c r="H339" s="230">
        <v>1100</v>
      </c>
      <c r="I339" s="231"/>
      <c r="J339" s="227"/>
      <c r="K339" s="227"/>
      <c r="L339" s="232"/>
      <c r="M339" s="233"/>
      <c r="N339" s="234"/>
      <c r="O339" s="234"/>
      <c r="P339" s="234"/>
      <c r="Q339" s="234"/>
      <c r="R339" s="234"/>
      <c r="S339" s="234"/>
      <c r="T339" s="235"/>
      <c r="AT339" s="236" t="s">
        <v>134</v>
      </c>
      <c r="AU339" s="236" t="s">
        <v>83</v>
      </c>
      <c r="AV339" s="12" t="s">
        <v>83</v>
      </c>
      <c r="AW339" s="12" t="s">
        <v>33</v>
      </c>
      <c r="AX339" s="12" t="s">
        <v>72</v>
      </c>
      <c r="AY339" s="236" t="s">
        <v>125</v>
      </c>
    </row>
    <row r="340" spans="2:51" s="11" customFormat="1" ht="12">
      <c r="B340" s="215"/>
      <c r="C340" s="216"/>
      <c r="D340" s="217" t="s">
        <v>134</v>
      </c>
      <c r="E340" s="218" t="s">
        <v>19</v>
      </c>
      <c r="F340" s="219" t="s">
        <v>521</v>
      </c>
      <c r="G340" s="216"/>
      <c r="H340" s="218" t="s">
        <v>19</v>
      </c>
      <c r="I340" s="220"/>
      <c r="J340" s="216"/>
      <c r="K340" s="216"/>
      <c r="L340" s="221"/>
      <c r="M340" s="222"/>
      <c r="N340" s="223"/>
      <c r="O340" s="223"/>
      <c r="P340" s="223"/>
      <c r="Q340" s="223"/>
      <c r="R340" s="223"/>
      <c r="S340" s="223"/>
      <c r="T340" s="224"/>
      <c r="AT340" s="225" t="s">
        <v>134</v>
      </c>
      <c r="AU340" s="225" t="s">
        <v>83</v>
      </c>
      <c r="AV340" s="11" t="s">
        <v>80</v>
      </c>
      <c r="AW340" s="11" t="s">
        <v>33</v>
      </c>
      <c r="AX340" s="11" t="s">
        <v>72</v>
      </c>
      <c r="AY340" s="225" t="s">
        <v>125</v>
      </c>
    </row>
    <row r="341" spans="2:51" s="12" customFormat="1" ht="12">
      <c r="B341" s="226"/>
      <c r="C341" s="227"/>
      <c r="D341" s="217" t="s">
        <v>134</v>
      </c>
      <c r="E341" s="228" t="s">
        <v>19</v>
      </c>
      <c r="F341" s="229" t="s">
        <v>522</v>
      </c>
      <c r="G341" s="227"/>
      <c r="H341" s="230">
        <v>165</v>
      </c>
      <c r="I341" s="231"/>
      <c r="J341" s="227"/>
      <c r="K341" s="227"/>
      <c r="L341" s="232"/>
      <c r="M341" s="233"/>
      <c r="N341" s="234"/>
      <c r="O341" s="234"/>
      <c r="P341" s="234"/>
      <c r="Q341" s="234"/>
      <c r="R341" s="234"/>
      <c r="S341" s="234"/>
      <c r="T341" s="235"/>
      <c r="AT341" s="236" t="s">
        <v>134</v>
      </c>
      <c r="AU341" s="236" t="s">
        <v>83</v>
      </c>
      <c r="AV341" s="12" t="s">
        <v>83</v>
      </c>
      <c r="AW341" s="12" t="s">
        <v>33</v>
      </c>
      <c r="AX341" s="12" t="s">
        <v>72</v>
      </c>
      <c r="AY341" s="236" t="s">
        <v>125</v>
      </c>
    </row>
    <row r="342" spans="2:51" s="13" customFormat="1" ht="12">
      <c r="B342" s="237"/>
      <c r="C342" s="238"/>
      <c r="D342" s="217" t="s">
        <v>134</v>
      </c>
      <c r="E342" s="239" t="s">
        <v>19</v>
      </c>
      <c r="F342" s="240" t="s">
        <v>147</v>
      </c>
      <c r="G342" s="238"/>
      <c r="H342" s="241">
        <v>1265</v>
      </c>
      <c r="I342" s="242"/>
      <c r="J342" s="238"/>
      <c r="K342" s="238"/>
      <c r="L342" s="243"/>
      <c r="M342" s="244"/>
      <c r="N342" s="245"/>
      <c r="O342" s="245"/>
      <c r="P342" s="245"/>
      <c r="Q342" s="245"/>
      <c r="R342" s="245"/>
      <c r="S342" s="245"/>
      <c r="T342" s="246"/>
      <c r="AT342" s="247" t="s">
        <v>134</v>
      </c>
      <c r="AU342" s="247" t="s">
        <v>83</v>
      </c>
      <c r="AV342" s="13" t="s">
        <v>132</v>
      </c>
      <c r="AW342" s="13" t="s">
        <v>33</v>
      </c>
      <c r="AX342" s="13" t="s">
        <v>80</v>
      </c>
      <c r="AY342" s="247" t="s">
        <v>125</v>
      </c>
    </row>
    <row r="343" spans="2:65" s="1" customFormat="1" ht="22.5" customHeight="1">
      <c r="B343" s="37"/>
      <c r="C343" s="203" t="s">
        <v>523</v>
      </c>
      <c r="D343" s="203" t="s">
        <v>127</v>
      </c>
      <c r="E343" s="204" t="s">
        <v>524</v>
      </c>
      <c r="F343" s="205" t="s">
        <v>525</v>
      </c>
      <c r="G343" s="206" t="s">
        <v>130</v>
      </c>
      <c r="H343" s="207">
        <v>5.06</v>
      </c>
      <c r="I343" s="208"/>
      <c r="J343" s="209">
        <f>ROUND(I343*H343,2)</f>
        <v>0</v>
      </c>
      <c r="K343" s="205" t="s">
        <v>131</v>
      </c>
      <c r="L343" s="42"/>
      <c r="M343" s="210" t="s">
        <v>19</v>
      </c>
      <c r="N343" s="211" t="s">
        <v>43</v>
      </c>
      <c r="O343" s="78"/>
      <c r="P343" s="212">
        <f>O343*H343</f>
        <v>0</v>
      </c>
      <c r="Q343" s="212">
        <v>0</v>
      </c>
      <c r="R343" s="212">
        <f>Q343*H343</f>
        <v>0</v>
      </c>
      <c r="S343" s="212">
        <v>2.4</v>
      </c>
      <c r="T343" s="213">
        <f>S343*H343</f>
        <v>12.143999999999998</v>
      </c>
      <c r="AR343" s="16" t="s">
        <v>132</v>
      </c>
      <c r="AT343" s="16" t="s">
        <v>127</v>
      </c>
      <c r="AU343" s="16" t="s">
        <v>83</v>
      </c>
      <c r="AY343" s="16" t="s">
        <v>125</v>
      </c>
      <c r="BE343" s="214">
        <f>IF(N343="základní",J343,0)</f>
        <v>0</v>
      </c>
      <c r="BF343" s="214">
        <f>IF(N343="snížená",J343,0)</f>
        <v>0</v>
      </c>
      <c r="BG343" s="214">
        <f>IF(N343="zákl. přenesená",J343,0)</f>
        <v>0</v>
      </c>
      <c r="BH343" s="214">
        <f>IF(N343="sníž. přenesená",J343,0)</f>
        <v>0</v>
      </c>
      <c r="BI343" s="214">
        <f>IF(N343="nulová",J343,0)</f>
        <v>0</v>
      </c>
      <c r="BJ343" s="16" t="s">
        <v>80</v>
      </c>
      <c r="BK343" s="214">
        <f>ROUND(I343*H343,2)</f>
        <v>0</v>
      </c>
      <c r="BL343" s="16" t="s">
        <v>132</v>
      </c>
      <c r="BM343" s="16" t="s">
        <v>526</v>
      </c>
    </row>
    <row r="344" spans="2:51" s="11" customFormat="1" ht="12">
      <c r="B344" s="215"/>
      <c r="C344" s="216"/>
      <c r="D344" s="217" t="s">
        <v>134</v>
      </c>
      <c r="E344" s="218" t="s">
        <v>19</v>
      </c>
      <c r="F344" s="219" t="s">
        <v>527</v>
      </c>
      <c r="G344" s="216"/>
      <c r="H344" s="218" t="s">
        <v>19</v>
      </c>
      <c r="I344" s="220"/>
      <c r="J344" s="216"/>
      <c r="K344" s="216"/>
      <c r="L344" s="221"/>
      <c r="M344" s="222"/>
      <c r="N344" s="223"/>
      <c r="O344" s="223"/>
      <c r="P344" s="223"/>
      <c r="Q344" s="223"/>
      <c r="R344" s="223"/>
      <c r="S344" s="223"/>
      <c r="T344" s="224"/>
      <c r="AT344" s="225" t="s">
        <v>134</v>
      </c>
      <c r="AU344" s="225" t="s">
        <v>83</v>
      </c>
      <c r="AV344" s="11" t="s">
        <v>80</v>
      </c>
      <c r="AW344" s="11" t="s">
        <v>33</v>
      </c>
      <c r="AX344" s="11" t="s">
        <v>72</v>
      </c>
      <c r="AY344" s="225" t="s">
        <v>125</v>
      </c>
    </row>
    <row r="345" spans="2:51" s="11" customFormat="1" ht="12">
      <c r="B345" s="215"/>
      <c r="C345" s="216"/>
      <c r="D345" s="217" t="s">
        <v>134</v>
      </c>
      <c r="E345" s="218" t="s">
        <v>19</v>
      </c>
      <c r="F345" s="219" t="s">
        <v>528</v>
      </c>
      <c r="G345" s="216"/>
      <c r="H345" s="218" t="s">
        <v>19</v>
      </c>
      <c r="I345" s="220"/>
      <c r="J345" s="216"/>
      <c r="K345" s="216"/>
      <c r="L345" s="221"/>
      <c r="M345" s="222"/>
      <c r="N345" s="223"/>
      <c r="O345" s="223"/>
      <c r="P345" s="223"/>
      <c r="Q345" s="223"/>
      <c r="R345" s="223"/>
      <c r="S345" s="223"/>
      <c r="T345" s="224"/>
      <c r="AT345" s="225" t="s">
        <v>134</v>
      </c>
      <c r="AU345" s="225" t="s">
        <v>83</v>
      </c>
      <c r="AV345" s="11" t="s">
        <v>80</v>
      </c>
      <c r="AW345" s="11" t="s">
        <v>33</v>
      </c>
      <c r="AX345" s="11" t="s">
        <v>72</v>
      </c>
      <c r="AY345" s="225" t="s">
        <v>125</v>
      </c>
    </row>
    <row r="346" spans="2:51" s="11" customFormat="1" ht="12">
      <c r="B346" s="215"/>
      <c r="C346" s="216"/>
      <c r="D346" s="217" t="s">
        <v>134</v>
      </c>
      <c r="E346" s="218" t="s">
        <v>19</v>
      </c>
      <c r="F346" s="219" t="s">
        <v>529</v>
      </c>
      <c r="G346" s="216"/>
      <c r="H346" s="218" t="s">
        <v>19</v>
      </c>
      <c r="I346" s="220"/>
      <c r="J346" s="216"/>
      <c r="K346" s="216"/>
      <c r="L346" s="221"/>
      <c r="M346" s="222"/>
      <c r="N346" s="223"/>
      <c r="O346" s="223"/>
      <c r="P346" s="223"/>
      <c r="Q346" s="223"/>
      <c r="R346" s="223"/>
      <c r="S346" s="223"/>
      <c r="T346" s="224"/>
      <c r="AT346" s="225" t="s">
        <v>134</v>
      </c>
      <c r="AU346" s="225" t="s">
        <v>83</v>
      </c>
      <c r="AV346" s="11" t="s">
        <v>80</v>
      </c>
      <c r="AW346" s="11" t="s">
        <v>33</v>
      </c>
      <c r="AX346" s="11" t="s">
        <v>72</v>
      </c>
      <c r="AY346" s="225" t="s">
        <v>125</v>
      </c>
    </row>
    <row r="347" spans="2:51" s="11" customFormat="1" ht="12">
      <c r="B347" s="215"/>
      <c r="C347" s="216"/>
      <c r="D347" s="217" t="s">
        <v>134</v>
      </c>
      <c r="E347" s="218" t="s">
        <v>19</v>
      </c>
      <c r="F347" s="219" t="s">
        <v>530</v>
      </c>
      <c r="G347" s="216"/>
      <c r="H347" s="218" t="s">
        <v>19</v>
      </c>
      <c r="I347" s="220"/>
      <c r="J347" s="216"/>
      <c r="K347" s="216"/>
      <c r="L347" s="221"/>
      <c r="M347" s="222"/>
      <c r="N347" s="223"/>
      <c r="O347" s="223"/>
      <c r="P347" s="223"/>
      <c r="Q347" s="223"/>
      <c r="R347" s="223"/>
      <c r="S347" s="223"/>
      <c r="T347" s="224"/>
      <c r="AT347" s="225" t="s">
        <v>134</v>
      </c>
      <c r="AU347" s="225" t="s">
        <v>83</v>
      </c>
      <c r="AV347" s="11" t="s">
        <v>80</v>
      </c>
      <c r="AW347" s="11" t="s">
        <v>33</v>
      </c>
      <c r="AX347" s="11" t="s">
        <v>72</v>
      </c>
      <c r="AY347" s="225" t="s">
        <v>125</v>
      </c>
    </row>
    <row r="348" spans="2:51" s="11" customFormat="1" ht="12">
      <c r="B348" s="215"/>
      <c r="C348" s="216"/>
      <c r="D348" s="217" t="s">
        <v>134</v>
      </c>
      <c r="E348" s="218" t="s">
        <v>19</v>
      </c>
      <c r="F348" s="219" t="s">
        <v>531</v>
      </c>
      <c r="G348" s="216"/>
      <c r="H348" s="218" t="s">
        <v>19</v>
      </c>
      <c r="I348" s="220"/>
      <c r="J348" s="216"/>
      <c r="K348" s="216"/>
      <c r="L348" s="221"/>
      <c r="M348" s="222"/>
      <c r="N348" s="223"/>
      <c r="O348" s="223"/>
      <c r="P348" s="223"/>
      <c r="Q348" s="223"/>
      <c r="R348" s="223"/>
      <c r="S348" s="223"/>
      <c r="T348" s="224"/>
      <c r="AT348" s="225" t="s">
        <v>134</v>
      </c>
      <c r="AU348" s="225" t="s">
        <v>83</v>
      </c>
      <c r="AV348" s="11" t="s">
        <v>80</v>
      </c>
      <c r="AW348" s="11" t="s">
        <v>33</v>
      </c>
      <c r="AX348" s="11" t="s">
        <v>72</v>
      </c>
      <c r="AY348" s="225" t="s">
        <v>125</v>
      </c>
    </row>
    <row r="349" spans="2:51" s="12" customFormat="1" ht="12">
      <c r="B349" s="226"/>
      <c r="C349" s="227"/>
      <c r="D349" s="217" t="s">
        <v>134</v>
      </c>
      <c r="E349" s="228" t="s">
        <v>19</v>
      </c>
      <c r="F349" s="229" t="s">
        <v>532</v>
      </c>
      <c r="G349" s="227"/>
      <c r="H349" s="230">
        <v>5.06</v>
      </c>
      <c r="I349" s="231"/>
      <c r="J349" s="227"/>
      <c r="K349" s="227"/>
      <c r="L349" s="232"/>
      <c r="M349" s="233"/>
      <c r="N349" s="234"/>
      <c r="O349" s="234"/>
      <c r="P349" s="234"/>
      <c r="Q349" s="234"/>
      <c r="R349" s="234"/>
      <c r="S349" s="234"/>
      <c r="T349" s="235"/>
      <c r="AT349" s="236" t="s">
        <v>134</v>
      </c>
      <c r="AU349" s="236" t="s">
        <v>83</v>
      </c>
      <c r="AV349" s="12" t="s">
        <v>83</v>
      </c>
      <c r="AW349" s="12" t="s">
        <v>33</v>
      </c>
      <c r="AX349" s="12" t="s">
        <v>80</v>
      </c>
      <c r="AY349" s="236" t="s">
        <v>125</v>
      </c>
    </row>
    <row r="350" spans="2:65" s="1" customFormat="1" ht="16.5" customHeight="1">
      <c r="B350" s="37"/>
      <c r="C350" s="203" t="s">
        <v>533</v>
      </c>
      <c r="D350" s="203" t="s">
        <v>127</v>
      </c>
      <c r="E350" s="204" t="s">
        <v>534</v>
      </c>
      <c r="F350" s="205" t="s">
        <v>535</v>
      </c>
      <c r="G350" s="206" t="s">
        <v>130</v>
      </c>
      <c r="H350" s="207">
        <v>4</v>
      </c>
      <c r="I350" s="208"/>
      <c r="J350" s="209">
        <f>ROUND(I350*H350,2)</f>
        <v>0</v>
      </c>
      <c r="K350" s="205" t="s">
        <v>131</v>
      </c>
      <c r="L350" s="42"/>
      <c r="M350" s="210" t="s">
        <v>19</v>
      </c>
      <c r="N350" s="211" t="s">
        <v>43</v>
      </c>
      <c r="O350" s="78"/>
      <c r="P350" s="212">
        <f>O350*H350</f>
        <v>0</v>
      </c>
      <c r="Q350" s="212">
        <v>0</v>
      </c>
      <c r="R350" s="212">
        <f>Q350*H350</f>
        <v>0</v>
      </c>
      <c r="S350" s="212">
        <v>1.6</v>
      </c>
      <c r="T350" s="213">
        <f>S350*H350</f>
        <v>6.4</v>
      </c>
      <c r="AR350" s="16" t="s">
        <v>132</v>
      </c>
      <c r="AT350" s="16" t="s">
        <v>127</v>
      </c>
      <c r="AU350" s="16" t="s">
        <v>83</v>
      </c>
      <c r="AY350" s="16" t="s">
        <v>125</v>
      </c>
      <c r="BE350" s="214">
        <f>IF(N350="základní",J350,0)</f>
        <v>0</v>
      </c>
      <c r="BF350" s="214">
        <f>IF(N350="snížená",J350,0)</f>
        <v>0</v>
      </c>
      <c r="BG350" s="214">
        <f>IF(N350="zákl. přenesená",J350,0)</f>
        <v>0</v>
      </c>
      <c r="BH350" s="214">
        <f>IF(N350="sníž. přenesená",J350,0)</f>
        <v>0</v>
      </c>
      <c r="BI350" s="214">
        <f>IF(N350="nulová",J350,0)</f>
        <v>0</v>
      </c>
      <c r="BJ350" s="16" t="s">
        <v>80</v>
      </c>
      <c r="BK350" s="214">
        <f>ROUND(I350*H350,2)</f>
        <v>0</v>
      </c>
      <c r="BL350" s="16" t="s">
        <v>132</v>
      </c>
      <c r="BM350" s="16" t="s">
        <v>536</v>
      </c>
    </row>
    <row r="351" spans="2:51" s="11" customFormat="1" ht="12">
      <c r="B351" s="215"/>
      <c r="C351" s="216"/>
      <c r="D351" s="217" t="s">
        <v>134</v>
      </c>
      <c r="E351" s="218" t="s">
        <v>19</v>
      </c>
      <c r="F351" s="219" t="s">
        <v>537</v>
      </c>
      <c r="G351" s="216"/>
      <c r="H351" s="218" t="s">
        <v>19</v>
      </c>
      <c r="I351" s="220"/>
      <c r="J351" s="216"/>
      <c r="K351" s="216"/>
      <c r="L351" s="221"/>
      <c r="M351" s="222"/>
      <c r="N351" s="223"/>
      <c r="O351" s="223"/>
      <c r="P351" s="223"/>
      <c r="Q351" s="223"/>
      <c r="R351" s="223"/>
      <c r="S351" s="223"/>
      <c r="T351" s="224"/>
      <c r="AT351" s="225" t="s">
        <v>134</v>
      </c>
      <c r="AU351" s="225" t="s">
        <v>83</v>
      </c>
      <c r="AV351" s="11" t="s">
        <v>80</v>
      </c>
      <c r="AW351" s="11" t="s">
        <v>33</v>
      </c>
      <c r="AX351" s="11" t="s">
        <v>72</v>
      </c>
      <c r="AY351" s="225" t="s">
        <v>125</v>
      </c>
    </row>
    <row r="352" spans="2:51" s="11" customFormat="1" ht="12">
      <c r="B352" s="215"/>
      <c r="C352" s="216"/>
      <c r="D352" s="217" t="s">
        <v>134</v>
      </c>
      <c r="E352" s="218" t="s">
        <v>19</v>
      </c>
      <c r="F352" s="219" t="s">
        <v>528</v>
      </c>
      <c r="G352" s="216"/>
      <c r="H352" s="218" t="s">
        <v>19</v>
      </c>
      <c r="I352" s="220"/>
      <c r="J352" s="216"/>
      <c r="K352" s="216"/>
      <c r="L352" s="221"/>
      <c r="M352" s="222"/>
      <c r="N352" s="223"/>
      <c r="O352" s="223"/>
      <c r="P352" s="223"/>
      <c r="Q352" s="223"/>
      <c r="R352" s="223"/>
      <c r="S352" s="223"/>
      <c r="T352" s="224"/>
      <c r="AT352" s="225" t="s">
        <v>134</v>
      </c>
      <c r="AU352" s="225" t="s">
        <v>83</v>
      </c>
      <c r="AV352" s="11" t="s">
        <v>80</v>
      </c>
      <c r="AW352" s="11" t="s">
        <v>33</v>
      </c>
      <c r="AX352" s="11" t="s">
        <v>72</v>
      </c>
      <c r="AY352" s="225" t="s">
        <v>125</v>
      </c>
    </row>
    <row r="353" spans="2:51" s="11" customFormat="1" ht="12">
      <c r="B353" s="215"/>
      <c r="C353" s="216"/>
      <c r="D353" s="217" t="s">
        <v>134</v>
      </c>
      <c r="E353" s="218" t="s">
        <v>19</v>
      </c>
      <c r="F353" s="219" t="s">
        <v>529</v>
      </c>
      <c r="G353" s="216"/>
      <c r="H353" s="218" t="s">
        <v>19</v>
      </c>
      <c r="I353" s="220"/>
      <c r="J353" s="216"/>
      <c r="K353" s="216"/>
      <c r="L353" s="221"/>
      <c r="M353" s="222"/>
      <c r="N353" s="223"/>
      <c r="O353" s="223"/>
      <c r="P353" s="223"/>
      <c r="Q353" s="223"/>
      <c r="R353" s="223"/>
      <c r="S353" s="223"/>
      <c r="T353" s="224"/>
      <c r="AT353" s="225" t="s">
        <v>134</v>
      </c>
      <c r="AU353" s="225" t="s">
        <v>83</v>
      </c>
      <c r="AV353" s="11" t="s">
        <v>80</v>
      </c>
      <c r="AW353" s="11" t="s">
        <v>33</v>
      </c>
      <c r="AX353" s="11" t="s">
        <v>72</v>
      </c>
      <c r="AY353" s="225" t="s">
        <v>125</v>
      </c>
    </row>
    <row r="354" spans="2:51" s="11" customFormat="1" ht="12">
      <c r="B354" s="215"/>
      <c r="C354" s="216"/>
      <c r="D354" s="217" t="s">
        <v>134</v>
      </c>
      <c r="E354" s="218" t="s">
        <v>19</v>
      </c>
      <c r="F354" s="219" t="s">
        <v>538</v>
      </c>
      <c r="G354" s="216"/>
      <c r="H354" s="218" t="s">
        <v>19</v>
      </c>
      <c r="I354" s="220"/>
      <c r="J354" s="216"/>
      <c r="K354" s="216"/>
      <c r="L354" s="221"/>
      <c r="M354" s="222"/>
      <c r="N354" s="223"/>
      <c r="O354" s="223"/>
      <c r="P354" s="223"/>
      <c r="Q354" s="223"/>
      <c r="R354" s="223"/>
      <c r="S354" s="223"/>
      <c r="T354" s="224"/>
      <c r="AT354" s="225" t="s">
        <v>134</v>
      </c>
      <c r="AU354" s="225" t="s">
        <v>83</v>
      </c>
      <c r="AV354" s="11" t="s">
        <v>80</v>
      </c>
      <c r="AW354" s="11" t="s">
        <v>33</v>
      </c>
      <c r="AX354" s="11" t="s">
        <v>72</v>
      </c>
      <c r="AY354" s="225" t="s">
        <v>125</v>
      </c>
    </row>
    <row r="355" spans="2:51" s="11" customFormat="1" ht="12">
      <c r="B355" s="215"/>
      <c r="C355" s="216"/>
      <c r="D355" s="217" t="s">
        <v>134</v>
      </c>
      <c r="E355" s="218" t="s">
        <v>19</v>
      </c>
      <c r="F355" s="219" t="s">
        <v>531</v>
      </c>
      <c r="G355" s="216"/>
      <c r="H355" s="218" t="s">
        <v>19</v>
      </c>
      <c r="I355" s="220"/>
      <c r="J355" s="216"/>
      <c r="K355" s="216"/>
      <c r="L355" s="221"/>
      <c r="M355" s="222"/>
      <c r="N355" s="223"/>
      <c r="O355" s="223"/>
      <c r="P355" s="223"/>
      <c r="Q355" s="223"/>
      <c r="R355" s="223"/>
      <c r="S355" s="223"/>
      <c r="T355" s="224"/>
      <c r="AT355" s="225" t="s">
        <v>134</v>
      </c>
      <c r="AU355" s="225" t="s">
        <v>83</v>
      </c>
      <c r="AV355" s="11" t="s">
        <v>80</v>
      </c>
      <c r="AW355" s="11" t="s">
        <v>33</v>
      </c>
      <c r="AX355" s="11" t="s">
        <v>72</v>
      </c>
      <c r="AY355" s="225" t="s">
        <v>125</v>
      </c>
    </row>
    <row r="356" spans="2:51" s="12" customFormat="1" ht="12">
      <c r="B356" s="226"/>
      <c r="C356" s="227"/>
      <c r="D356" s="217" t="s">
        <v>134</v>
      </c>
      <c r="E356" s="228" t="s">
        <v>19</v>
      </c>
      <c r="F356" s="229" t="s">
        <v>539</v>
      </c>
      <c r="G356" s="227"/>
      <c r="H356" s="230">
        <v>4</v>
      </c>
      <c r="I356" s="231"/>
      <c r="J356" s="227"/>
      <c r="K356" s="227"/>
      <c r="L356" s="232"/>
      <c r="M356" s="233"/>
      <c r="N356" s="234"/>
      <c r="O356" s="234"/>
      <c r="P356" s="234"/>
      <c r="Q356" s="234"/>
      <c r="R356" s="234"/>
      <c r="S356" s="234"/>
      <c r="T356" s="235"/>
      <c r="AT356" s="236" t="s">
        <v>134</v>
      </c>
      <c r="AU356" s="236" t="s">
        <v>83</v>
      </c>
      <c r="AV356" s="12" t="s">
        <v>83</v>
      </c>
      <c r="AW356" s="12" t="s">
        <v>33</v>
      </c>
      <c r="AX356" s="12" t="s">
        <v>80</v>
      </c>
      <c r="AY356" s="236" t="s">
        <v>125</v>
      </c>
    </row>
    <row r="357" spans="2:65" s="1" customFormat="1" ht="16.5" customHeight="1">
      <c r="B357" s="37"/>
      <c r="C357" s="203" t="s">
        <v>540</v>
      </c>
      <c r="D357" s="203" t="s">
        <v>127</v>
      </c>
      <c r="E357" s="204" t="s">
        <v>541</v>
      </c>
      <c r="F357" s="205" t="s">
        <v>542</v>
      </c>
      <c r="G357" s="206" t="s">
        <v>130</v>
      </c>
      <c r="H357" s="207">
        <v>4</v>
      </c>
      <c r="I357" s="208"/>
      <c r="J357" s="209">
        <f>ROUND(I357*H357,2)</f>
        <v>0</v>
      </c>
      <c r="K357" s="205" t="s">
        <v>131</v>
      </c>
      <c r="L357" s="42"/>
      <c r="M357" s="210" t="s">
        <v>19</v>
      </c>
      <c r="N357" s="211" t="s">
        <v>43</v>
      </c>
      <c r="O357" s="78"/>
      <c r="P357" s="212">
        <f>O357*H357</f>
        <v>0</v>
      </c>
      <c r="Q357" s="212">
        <v>0</v>
      </c>
      <c r="R357" s="212">
        <f>Q357*H357</f>
        <v>0</v>
      </c>
      <c r="S357" s="212">
        <v>0.0031</v>
      </c>
      <c r="T357" s="213">
        <f>S357*H357</f>
        <v>0.0124</v>
      </c>
      <c r="AR357" s="16" t="s">
        <v>132</v>
      </c>
      <c r="AT357" s="16" t="s">
        <v>127</v>
      </c>
      <c r="AU357" s="16" t="s">
        <v>83</v>
      </c>
      <c r="AY357" s="16" t="s">
        <v>125</v>
      </c>
      <c r="BE357" s="214">
        <f>IF(N357="základní",J357,0)</f>
        <v>0</v>
      </c>
      <c r="BF357" s="214">
        <f>IF(N357="snížená",J357,0)</f>
        <v>0</v>
      </c>
      <c r="BG357" s="214">
        <f>IF(N357="zákl. přenesená",J357,0)</f>
        <v>0</v>
      </c>
      <c r="BH357" s="214">
        <f>IF(N357="sníž. přenesená",J357,0)</f>
        <v>0</v>
      </c>
      <c r="BI357" s="214">
        <f>IF(N357="nulová",J357,0)</f>
        <v>0</v>
      </c>
      <c r="BJ357" s="16" t="s">
        <v>80</v>
      </c>
      <c r="BK357" s="214">
        <f>ROUND(I357*H357,2)</f>
        <v>0</v>
      </c>
      <c r="BL357" s="16" t="s">
        <v>132</v>
      </c>
      <c r="BM357" s="16" t="s">
        <v>543</v>
      </c>
    </row>
    <row r="358" spans="2:63" s="10" customFormat="1" ht="22.8" customHeight="1">
      <c r="B358" s="187"/>
      <c r="C358" s="188"/>
      <c r="D358" s="189" t="s">
        <v>71</v>
      </c>
      <c r="E358" s="201" t="s">
        <v>544</v>
      </c>
      <c r="F358" s="201" t="s">
        <v>545</v>
      </c>
      <c r="G358" s="188"/>
      <c r="H358" s="188"/>
      <c r="I358" s="191"/>
      <c r="J358" s="202">
        <f>BK358</f>
        <v>0</v>
      </c>
      <c r="K358" s="188"/>
      <c r="L358" s="193"/>
      <c r="M358" s="194"/>
      <c r="N358" s="195"/>
      <c r="O358" s="195"/>
      <c r="P358" s="196">
        <f>SUM(P359:P375)</f>
        <v>0</v>
      </c>
      <c r="Q358" s="195"/>
      <c r="R358" s="196">
        <f>SUM(R359:R375)</f>
        <v>0</v>
      </c>
      <c r="S358" s="195"/>
      <c r="T358" s="197">
        <f>SUM(T359:T375)</f>
        <v>12810.7</v>
      </c>
      <c r="AR358" s="198" t="s">
        <v>80</v>
      </c>
      <c r="AT358" s="199" t="s">
        <v>71</v>
      </c>
      <c r="AU358" s="199" t="s">
        <v>80</v>
      </c>
      <c r="AY358" s="198" t="s">
        <v>125</v>
      </c>
      <c r="BK358" s="200">
        <f>SUM(BK359:BK375)</f>
        <v>0</v>
      </c>
    </row>
    <row r="359" spans="2:65" s="1" customFormat="1" ht="22.5" customHeight="1">
      <c r="B359" s="37"/>
      <c r="C359" s="203" t="s">
        <v>546</v>
      </c>
      <c r="D359" s="203" t="s">
        <v>127</v>
      </c>
      <c r="E359" s="204" t="s">
        <v>547</v>
      </c>
      <c r="F359" s="205" t="s">
        <v>548</v>
      </c>
      <c r="G359" s="206" t="s">
        <v>130</v>
      </c>
      <c r="H359" s="207">
        <v>30100</v>
      </c>
      <c r="I359" s="208"/>
      <c r="J359" s="209">
        <f>ROUND(I359*H359,2)</f>
        <v>0</v>
      </c>
      <c r="K359" s="205" t="s">
        <v>131</v>
      </c>
      <c r="L359" s="42"/>
      <c r="M359" s="210" t="s">
        <v>19</v>
      </c>
      <c r="N359" s="211" t="s">
        <v>43</v>
      </c>
      <c r="O359" s="78"/>
      <c r="P359" s="212">
        <f>O359*H359</f>
        <v>0</v>
      </c>
      <c r="Q359" s="212">
        <v>0</v>
      </c>
      <c r="R359" s="212">
        <f>Q359*H359</f>
        <v>0</v>
      </c>
      <c r="S359" s="212">
        <v>0.42</v>
      </c>
      <c r="T359" s="213">
        <f>S359*H359</f>
        <v>12642</v>
      </c>
      <c r="AR359" s="16" t="s">
        <v>132</v>
      </c>
      <c r="AT359" s="16" t="s">
        <v>127</v>
      </c>
      <c r="AU359" s="16" t="s">
        <v>83</v>
      </c>
      <c r="AY359" s="16" t="s">
        <v>125</v>
      </c>
      <c r="BE359" s="214">
        <f>IF(N359="základní",J359,0)</f>
        <v>0</v>
      </c>
      <c r="BF359" s="214">
        <f>IF(N359="snížená",J359,0)</f>
        <v>0</v>
      </c>
      <c r="BG359" s="214">
        <f>IF(N359="zákl. přenesená",J359,0)</f>
        <v>0</v>
      </c>
      <c r="BH359" s="214">
        <f>IF(N359="sníž. přenesená",J359,0)</f>
        <v>0</v>
      </c>
      <c r="BI359" s="214">
        <f>IF(N359="nulová",J359,0)</f>
        <v>0</v>
      </c>
      <c r="BJ359" s="16" t="s">
        <v>80</v>
      </c>
      <c r="BK359" s="214">
        <f>ROUND(I359*H359,2)</f>
        <v>0</v>
      </c>
      <c r="BL359" s="16" t="s">
        <v>132</v>
      </c>
      <c r="BM359" s="16" t="s">
        <v>549</v>
      </c>
    </row>
    <row r="360" spans="2:51" s="11" customFormat="1" ht="12">
      <c r="B360" s="215"/>
      <c r="C360" s="216"/>
      <c r="D360" s="217" t="s">
        <v>134</v>
      </c>
      <c r="E360" s="218" t="s">
        <v>19</v>
      </c>
      <c r="F360" s="219" t="s">
        <v>550</v>
      </c>
      <c r="G360" s="216"/>
      <c r="H360" s="218" t="s">
        <v>19</v>
      </c>
      <c r="I360" s="220"/>
      <c r="J360" s="216"/>
      <c r="K360" s="216"/>
      <c r="L360" s="221"/>
      <c r="M360" s="222"/>
      <c r="N360" s="223"/>
      <c r="O360" s="223"/>
      <c r="P360" s="223"/>
      <c r="Q360" s="223"/>
      <c r="R360" s="223"/>
      <c r="S360" s="223"/>
      <c r="T360" s="224"/>
      <c r="AT360" s="225" t="s">
        <v>134</v>
      </c>
      <c r="AU360" s="225" t="s">
        <v>83</v>
      </c>
      <c r="AV360" s="11" t="s">
        <v>80</v>
      </c>
      <c r="AW360" s="11" t="s">
        <v>33</v>
      </c>
      <c r="AX360" s="11" t="s">
        <v>72</v>
      </c>
      <c r="AY360" s="225" t="s">
        <v>125</v>
      </c>
    </row>
    <row r="361" spans="2:51" s="12" customFormat="1" ht="12">
      <c r="B361" s="226"/>
      <c r="C361" s="227"/>
      <c r="D361" s="217" t="s">
        <v>134</v>
      </c>
      <c r="E361" s="228" t="s">
        <v>19</v>
      </c>
      <c r="F361" s="229" t="s">
        <v>551</v>
      </c>
      <c r="G361" s="227"/>
      <c r="H361" s="230">
        <v>30100</v>
      </c>
      <c r="I361" s="231"/>
      <c r="J361" s="227"/>
      <c r="K361" s="227"/>
      <c r="L361" s="232"/>
      <c r="M361" s="233"/>
      <c r="N361" s="234"/>
      <c r="O361" s="234"/>
      <c r="P361" s="234"/>
      <c r="Q361" s="234"/>
      <c r="R361" s="234"/>
      <c r="S361" s="234"/>
      <c r="T361" s="235"/>
      <c r="AT361" s="236" t="s">
        <v>134</v>
      </c>
      <c r="AU361" s="236" t="s">
        <v>83</v>
      </c>
      <c r="AV361" s="12" t="s">
        <v>83</v>
      </c>
      <c r="AW361" s="12" t="s">
        <v>33</v>
      </c>
      <c r="AX361" s="12" t="s">
        <v>80</v>
      </c>
      <c r="AY361" s="236" t="s">
        <v>125</v>
      </c>
    </row>
    <row r="362" spans="2:51" s="11" customFormat="1" ht="12">
      <c r="B362" s="215"/>
      <c r="C362" s="216"/>
      <c r="D362" s="217" t="s">
        <v>134</v>
      </c>
      <c r="E362" s="218" t="s">
        <v>19</v>
      </c>
      <c r="F362" s="219" t="s">
        <v>552</v>
      </c>
      <c r="G362" s="216"/>
      <c r="H362" s="218" t="s">
        <v>19</v>
      </c>
      <c r="I362" s="220"/>
      <c r="J362" s="216"/>
      <c r="K362" s="216"/>
      <c r="L362" s="221"/>
      <c r="M362" s="222"/>
      <c r="N362" s="223"/>
      <c r="O362" s="223"/>
      <c r="P362" s="223"/>
      <c r="Q362" s="223"/>
      <c r="R362" s="223"/>
      <c r="S362" s="223"/>
      <c r="T362" s="224"/>
      <c r="AT362" s="225" t="s">
        <v>134</v>
      </c>
      <c r="AU362" s="225" t="s">
        <v>83</v>
      </c>
      <c r="AV362" s="11" t="s">
        <v>80</v>
      </c>
      <c r="AW362" s="11" t="s">
        <v>33</v>
      </c>
      <c r="AX362" s="11" t="s">
        <v>72</v>
      </c>
      <c r="AY362" s="225" t="s">
        <v>125</v>
      </c>
    </row>
    <row r="363" spans="2:51" s="11" customFormat="1" ht="12">
      <c r="B363" s="215"/>
      <c r="C363" s="216"/>
      <c r="D363" s="217" t="s">
        <v>134</v>
      </c>
      <c r="E363" s="218" t="s">
        <v>19</v>
      </c>
      <c r="F363" s="219" t="s">
        <v>553</v>
      </c>
      <c r="G363" s="216"/>
      <c r="H363" s="218" t="s">
        <v>19</v>
      </c>
      <c r="I363" s="220"/>
      <c r="J363" s="216"/>
      <c r="K363" s="216"/>
      <c r="L363" s="221"/>
      <c r="M363" s="222"/>
      <c r="N363" s="223"/>
      <c r="O363" s="223"/>
      <c r="P363" s="223"/>
      <c r="Q363" s="223"/>
      <c r="R363" s="223"/>
      <c r="S363" s="223"/>
      <c r="T363" s="224"/>
      <c r="AT363" s="225" t="s">
        <v>134</v>
      </c>
      <c r="AU363" s="225" t="s">
        <v>83</v>
      </c>
      <c r="AV363" s="11" t="s">
        <v>80</v>
      </c>
      <c r="AW363" s="11" t="s">
        <v>33</v>
      </c>
      <c r="AX363" s="11" t="s">
        <v>72</v>
      </c>
      <c r="AY363" s="225" t="s">
        <v>125</v>
      </c>
    </row>
    <row r="364" spans="2:51" s="11" customFormat="1" ht="12">
      <c r="B364" s="215"/>
      <c r="C364" s="216"/>
      <c r="D364" s="217" t="s">
        <v>134</v>
      </c>
      <c r="E364" s="218" t="s">
        <v>19</v>
      </c>
      <c r="F364" s="219" t="s">
        <v>554</v>
      </c>
      <c r="G364" s="216"/>
      <c r="H364" s="218" t="s">
        <v>19</v>
      </c>
      <c r="I364" s="220"/>
      <c r="J364" s="216"/>
      <c r="K364" s="216"/>
      <c r="L364" s="221"/>
      <c r="M364" s="222"/>
      <c r="N364" s="223"/>
      <c r="O364" s="223"/>
      <c r="P364" s="223"/>
      <c r="Q364" s="223"/>
      <c r="R364" s="223"/>
      <c r="S364" s="223"/>
      <c r="T364" s="224"/>
      <c r="AT364" s="225" t="s">
        <v>134</v>
      </c>
      <c r="AU364" s="225" t="s">
        <v>83</v>
      </c>
      <c r="AV364" s="11" t="s">
        <v>80</v>
      </c>
      <c r="AW364" s="11" t="s">
        <v>33</v>
      </c>
      <c r="AX364" s="11" t="s">
        <v>72</v>
      </c>
      <c r="AY364" s="225" t="s">
        <v>125</v>
      </c>
    </row>
    <row r="365" spans="2:65" s="1" customFormat="1" ht="16.5" customHeight="1">
      <c r="B365" s="37"/>
      <c r="C365" s="203" t="s">
        <v>555</v>
      </c>
      <c r="D365" s="203" t="s">
        <v>127</v>
      </c>
      <c r="E365" s="204" t="s">
        <v>556</v>
      </c>
      <c r="F365" s="205" t="s">
        <v>557</v>
      </c>
      <c r="G365" s="206" t="s">
        <v>130</v>
      </c>
      <c r="H365" s="207">
        <v>70</v>
      </c>
      <c r="I365" s="208"/>
      <c r="J365" s="209">
        <f>ROUND(I365*H365,2)</f>
        <v>0</v>
      </c>
      <c r="K365" s="205" t="s">
        <v>131</v>
      </c>
      <c r="L365" s="42"/>
      <c r="M365" s="210" t="s">
        <v>19</v>
      </c>
      <c r="N365" s="211" t="s">
        <v>43</v>
      </c>
      <c r="O365" s="78"/>
      <c r="P365" s="212">
        <f>O365*H365</f>
        <v>0</v>
      </c>
      <c r="Q365" s="212">
        <v>0</v>
      </c>
      <c r="R365" s="212">
        <f>Q365*H365</f>
        <v>0</v>
      </c>
      <c r="S365" s="212">
        <v>2.41</v>
      </c>
      <c r="T365" s="213">
        <f>S365*H365</f>
        <v>168.70000000000002</v>
      </c>
      <c r="AR365" s="16" t="s">
        <v>132</v>
      </c>
      <c r="AT365" s="16" t="s">
        <v>127</v>
      </c>
      <c r="AU365" s="16" t="s">
        <v>83</v>
      </c>
      <c r="AY365" s="16" t="s">
        <v>125</v>
      </c>
      <c r="BE365" s="214">
        <f>IF(N365="základní",J365,0)</f>
        <v>0</v>
      </c>
      <c r="BF365" s="214">
        <f>IF(N365="snížená",J365,0)</f>
        <v>0</v>
      </c>
      <c r="BG365" s="214">
        <f>IF(N365="zákl. přenesená",J365,0)</f>
        <v>0</v>
      </c>
      <c r="BH365" s="214">
        <f>IF(N365="sníž. přenesená",J365,0)</f>
        <v>0</v>
      </c>
      <c r="BI365" s="214">
        <f>IF(N365="nulová",J365,0)</f>
        <v>0</v>
      </c>
      <c r="BJ365" s="16" t="s">
        <v>80</v>
      </c>
      <c r="BK365" s="214">
        <f>ROUND(I365*H365,2)</f>
        <v>0</v>
      </c>
      <c r="BL365" s="16" t="s">
        <v>132</v>
      </c>
      <c r="BM365" s="16" t="s">
        <v>558</v>
      </c>
    </row>
    <row r="366" spans="2:51" s="11" customFormat="1" ht="12">
      <c r="B366" s="215"/>
      <c r="C366" s="216"/>
      <c r="D366" s="217" t="s">
        <v>134</v>
      </c>
      <c r="E366" s="218" t="s">
        <v>19</v>
      </c>
      <c r="F366" s="219" t="s">
        <v>559</v>
      </c>
      <c r="G366" s="216"/>
      <c r="H366" s="218" t="s">
        <v>19</v>
      </c>
      <c r="I366" s="220"/>
      <c r="J366" s="216"/>
      <c r="K366" s="216"/>
      <c r="L366" s="221"/>
      <c r="M366" s="222"/>
      <c r="N366" s="223"/>
      <c r="O366" s="223"/>
      <c r="P366" s="223"/>
      <c r="Q366" s="223"/>
      <c r="R366" s="223"/>
      <c r="S366" s="223"/>
      <c r="T366" s="224"/>
      <c r="AT366" s="225" t="s">
        <v>134</v>
      </c>
      <c r="AU366" s="225" t="s">
        <v>83</v>
      </c>
      <c r="AV366" s="11" t="s">
        <v>80</v>
      </c>
      <c r="AW366" s="11" t="s">
        <v>33</v>
      </c>
      <c r="AX366" s="11" t="s">
        <v>72</v>
      </c>
      <c r="AY366" s="225" t="s">
        <v>125</v>
      </c>
    </row>
    <row r="367" spans="2:51" s="12" customFormat="1" ht="12">
      <c r="B367" s="226"/>
      <c r="C367" s="227"/>
      <c r="D367" s="217" t="s">
        <v>134</v>
      </c>
      <c r="E367" s="228" t="s">
        <v>19</v>
      </c>
      <c r="F367" s="229" t="s">
        <v>560</v>
      </c>
      <c r="G367" s="227"/>
      <c r="H367" s="230">
        <v>70</v>
      </c>
      <c r="I367" s="231"/>
      <c r="J367" s="227"/>
      <c r="K367" s="227"/>
      <c r="L367" s="232"/>
      <c r="M367" s="233"/>
      <c r="N367" s="234"/>
      <c r="O367" s="234"/>
      <c r="P367" s="234"/>
      <c r="Q367" s="234"/>
      <c r="R367" s="234"/>
      <c r="S367" s="234"/>
      <c r="T367" s="235"/>
      <c r="AT367" s="236" t="s">
        <v>134</v>
      </c>
      <c r="AU367" s="236" t="s">
        <v>83</v>
      </c>
      <c r="AV367" s="12" t="s">
        <v>83</v>
      </c>
      <c r="AW367" s="12" t="s">
        <v>33</v>
      </c>
      <c r="AX367" s="12" t="s">
        <v>80</v>
      </c>
      <c r="AY367" s="236" t="s">
        <v>125</v>
      </c>
    </row>
    <row r="368" spans="2:51" s="11" customFormat="1" ht="12">
      <c r="B368" s="215"/>
      <c r="C368" s="216"/>
      <c r="D368" s="217" t="s">
        <v>134</v>
      </c>
      <c r="E368" s="218" t="s">
        <v>19</v>
      </c>
      <c r="F368" s="219" t="s">
        <v>561</v>
      </c>
      <c r="G368" s="216"/>
      <c r="H368" s="218" t="s">
        <v>19</v>
      </c>
      <c r="I368" s="220"/>
      <c r="J368" s="216"/>
      <c r="K368" s="216"/>
      <c r="L368" s="221"/>
      <c r="M368" s="222"/>
      <c r="N368" s="223"/>
      <c r="O368" s="223"/>
      <c r="P368" s="223"/>
      <c r="Q368" s="223"/>
      <c r="R368" s="223"/>
      <c r="S368" s="223"/>
      <c r="T368" s="224"/>
      <c r="AT368" s="225" t="s">
        <v>134</v>
      </c>
      <c r="AU368" s="225" t="s">
        <v>83</v>
      </c>
      <c r="AV368" s="11" t="s">
        <v>80</v>
      </c>
      <c r="AW368" s="11" t="s">
        <v>33</v>
      </c>
      <c r="AX368" s="11" t="s">
        <v>72</v>
      </c>
      <c r="AY368" s="225" t="s">
        <v>125</v>
      </c>
    </row>
    <row r="369" spans="2:51" s="11" customFormat="1" ht="12">
      <c r="B369" s="215"/>
      <c r="C369" s="216"/>
      <c r="D369" s="217" t="s">
        <v>134</v>
      </c>
      <c r="E369" s="218" t="s">
        <v>19</v>
      </c>
      <c r="F369" s="219" t="s">
        <v>553</v>
      </c>
      <c r="G369" s="216"/>
      <c r="H369" s="218" t="s">
        <v>19</v>
      </c>
      <c r="I369" s="220"/>
      <c r="J369" s="216"/>
      <c r="K369" s="216"/>
      <c r="L369" s="221"/>
      <c r="M369" s="222"/>
      <c r="N369" s="223"/>
      <c r="O369" s="223"/>
      <c r="P369" s="223"/>
      <c r="Q369" s="223"/>
      <c r="R369" s="223"/>
      <c r="S369" s="223"/>
      <c r="T369" s="224"/>
      <c r="AT369" s="225" t="s">
        <v>134</v>
      </c>
      <c r="AU369" s="225" t="s">
        <v>83</v>
      </c>
      <c r="AV369" s="11" t="s">
        <v>80</v>
      </c>
      <c r="AW369" s="11" t="s">
        <v>33</v>
      </c>
      <c r="AX369" s="11" t="s">
        <v>72</v>
      </c>
      <c r="AY369" s="225" t="s">
        <v>125</v>
      </c>
    </row>
    <row r="370" spans="2:51" s="11" customFormat="1" ht="12">
      <c r="B370" s="215"/>
      <c r="C370" s="216"/>
      <c r="D370" s="217" t="s">
        <v>134</v>
      </c>
      <c r="E370" s="218" t="s">
        <v>19</v>
      </c>
      <c r="F370" s="219" t="s">
        <v>554</v>
      </c>
      <c r="G370" s="216"/>
      <c r="H370" s="218" t="s">
        <v>19</v>
      </c>
      <c r="I370" s="220"/>
      <c r="J370" s="216"/>
      <c r="K370" s="216"/>
      <c r="L370" s="221"/>
      <c r="M370" s="222"/>
      <c r="N370" s="223"/>
      <c r="O370" s="223"/>
      <c r="P370" s="223"/>
      <c r="Q370" s="223"/>
      <c r="R370" s="223"/>
      <c r="S370" s="223"/>
      <c r="T370" s="224"/>
      <c r="AT370" s="225" t="s">
        <v>134</v>
      </c>
      <c r="AU370" s="225" t="s">
        <v>83</v>
      </c>
      <c r="AV370" s="11" t="s">
        <v>80</v>
      </c>
      <c r="AW370" s="11" t="s">
        <v>33</v>
      </c>
      <c r="AX370" s="11" t="s">
        <v>72</v>
      </c>
      <c r="AY370" s="225" t="s">
        <v>125</v>
      </c>
    </row>
    <row r="371" spans="2:65" s="1" customFormat="1" ht="22.5" customHeight="1">
      <c r="B371" s="37"/>
      <c r="C371" s="203" t="s">
        <v>562</v>
      </c>
      <c r="D371" s="203" t="s">
        <v>127</v>
      </c>
      <c r="E371" s="204" t="s">
        <v>563</v>
      </c>
      <c r="F371" s="205" t="s">
        <v>564</v>
      </c>
      <c r="G371" s="206" t="s">
        <v>492</v>
      </c>
      <c r="H371" s="207">
        <v>1</v>
      </c>
      <c r="I371" s="208"/>
      <c r="J371" s="209">
        <f>ROUND(I371*H371,2)</f>
        <v>0</v>
      </c>
      <c r="K371" s="205" t="s">
        <v>19</v>
      </c>
      <c r="L371" s="42"/>
      <c r="M371" s="210" t="s">
        <v>19</v>
      </c>
      <c r="N371" s="211" t="s">
        <v>43</v>
      </c>
      <c r="O371" s="78"/>
      <c r="P371" s="212">
        <f>O371*H371</f>
        <v>0</v>
      </c>
      <c r="Q371" s="212">
        <v>0</v>
      </c>
      <c r="R371" s="212">
        <f>Q371*H371</f>
        <v>0</v>
      </c>
      <c r="S371" s="212">
        <v>0</v>
      </c>
      <c r="T371" s="213">
        <f>S371*H371</f>
        <v>0</v>
      </c>
      <c r="AR371" s="16" t="s">
        <v>132</v>
      </c>
      <c r="AT371" s="16" t="s">
        <v>127</v>
      </c>
      <c r="AU371" s="16" t="s">
        <v>83</v>
      </c>
      <c r="AY371" s="16" t="s">
        <v>125</v>
      </c>
      <c r="BE371" s="214">
        <f>IF(N371="základní",J371,0)</f>
        <v>0</v>
      </c>
      <c r="BF371" s="214">
        <f>IF(N371="snížená",J371,0)</f>
        <v>0</v>
      </c>
      <c r="BG371" s="214">
        <f>IF(N371="zákl. přenesená",J371,0)</f>
        <v>0</v>
      </c>
      <c r="BH371" s="214">
        <f>IF(N371="sníž. přenesená",J371,0)</f>
        <v>0</v>
      </c>
      <c r="BI371" s="214">
        <f>IF(N371="nulová",J371,0)</f>
        <v>0</v>
      </c>
      <c r="BJ371" s="16" t="s">
        <v>80</v>
      </c>
      <c r="BK371" s="214">
        <f>ROUND(I371*H371,2)</f>
        <v>0</v>
      </c>
      <c r="BL371" s="16" t="s">
        <v>132</v>
      </c>
      <c r="BM371" s="16" t="s">
        <v>565</v>
      </c>
    </row>
    <row r="372" spans="2:51" s="11" customFormat="1" ht="12">
      <c r="B372" s="215"/>
      <c r="C372" s="216"/>
      <c r="D372" s="217" t="s">
        <v>134</v>
      </c>
      <c r="E372" s="218" t="s">
        <v>19</v>
      </c>
      <c r="F372" s="219" t="s">
        <v>566</v>
      </c>
      <c r="G372" s="216"/>
      <c r="H372" s="218" t="s">
        <v>19</v>
      </c>
      <c r="I372" s="220"/>
      <c r="J372" s="216"/>
      <c r="K372" s="216"/>
      <c r="L372" s="221"/>
      <c r="M372" s="222"/>
      <c r="N372" s="223"/>
      <c r="O372" s="223"/>
      <c r="P372" s="223"/>
      <c r="Q372" s="223"/>
      <c r="R372" s="223"/>
      <c r="S372" s="223"/>
      <c r="T372" s="224"/>
      <c r="AT372" s="225" t="s">
        <v>134</v>
      </c>
      <c r="AU372" s="225" t="s">
        <v>83</v>
      </c>
      <c r="AV372" s="11" t="s">
        <v>80</v>
      </c>
      <c r="AW372" s="11" t="s">
        <v>33</v>
      </c>
      <c r="AX372" s="11" t="s">
        <v>72</v>
      </c>
      <c r="AY372" s="225" t="s">
        <v>125</v>
      </c>
    </row>
    <row r="373" spans="2:51" s="11" customFormat="1" ht="12">
      <c r="B373" s="215"/>
      <c r="C373" s="216"/>
      <c r="D373" s="217" t="s">
        <v>134</v>
      </c>
      <c r="E373" s="218" t="s">
        <v>19</v>
      </c>
      <c r="F373" s="219" t="s">
        <v>567</v>
      </c>
      <c r="G373" s="216"/>
      <c r="H373" s="218" t="s">
        <v>19</v>
      </c>
      <c r="I373" s="220"/>
      <c r="J373" s="216"/>
      <c r="K373" s="216"/>
      <c r="L373" s="221"/>
      <c r="M373" s="222"/>
      <c r="N373" s="223"/>
      <c r="O373" s="223"/>
      <c r="P373" s="223"/>
      <c r="Q373" s="223"/>
      <c r="R373" s="223"/>
      <c r="S373" s="223"/>
      <c r="T373" s="224"/>
      <c r="AT373" s="225" t="s">
        <v>134</v>
      </c>
      <c r="AU373" s="225" t="s">
        <v>83</v>
      </c>
      <c r="AV373" s="11" t="s">
        <v>80</v>
      </c>
      <c r="AW373" s="11" t="s">
        <v>33</v>
      </c>
      <c r="AX373" s="11" t="s">
        <v>72</v>
      </c>
      <c r="AY373" s="225" t="s">
        <v>125</v>
      </c>
    </row>
    <row r="374" spans="2:51" s="11" customFormat="1" ht="12">
      <c r="B374" s="215"/>
      <c r="C374" s="216"/>
      <c r="D374" s="217" t="s">
        <v>134</v>
      </c>
      <c r="E374" s="218" t="s">
        <v>19</v>
      </c>
      <c r="F374" s="219" t="s">
        <v>568</v>
      </c>
      <c r="G374" s="216"/>
      <c r="H374" s="218" t="s">
        <v>19</v>
      </c>
      <c r="I374" s="220"/>
      <c r="J374" s="216"/>
      <c r="K374" s="216"/>
      <c r="L374" s="221"/>
      <c r="M374" s="222"/>
      <c r="N374" s="223"/>
      <c r="O374" s="223"/>
      <c r="P374" s="223"/>
      <c r="Q374" s="223"/>
      <c r="R374" s="223"/>
      <c r="S374" s="223"/>
      <c r="T374" s="224"/>
      <c r="AT374" s="225" t="s">
        <v>134</v>
      </c>
      <c r="AU374" s="225" t="s">
        <v>83</v>
      </c>
      <c r="AV374" s="11" t="s">
        <v>80</v>
      </c>
      <c r="AW374" s="11" t="s">
        <v>33</v>
      </c>
      <c r="AX374" s="11" t="s">
        <v>72</v>
      </c>
      <c r="AY374" s="225" t="s">
        <v>125</v>
      </c>
    </row>
    <row r="375" spans="2:51" s="12" customFormat="1" ht="12">
      <c r="B375" s="226"/>
      <c r="C375" s="227"/>
      <c r="D375" s="217" t="s">
        <v>134</v>
      </c>
      <c r="E375" s="228" t="s">
        <v>19</v>
      </c>
      <c r="F375" s="229" t="s">
        <v>80</v>
      </c>
      <c r="G375" s="227"/>
      <c r="H375" s="230">
        <v>1</v>
      </c>
      <c r="I375" s="231"/>
      <c r="J375" s="227"/>
      <c r="K375" s="227"/>
      <c r="L375" s="232"/>
      <c r="M375" s="233"/>
      <c r="N375" s="234"/>
      <c r="O375" s="234"/>
      <c r="P375" s="234"/>
      <c r="Q375" s="234"/>
      <c r="R375" s="234"/>
      <c r="S375" s="234"/>
      <c r="T375" s="235"/>
      <c r="AT375" s="236" t="s">
        <v>134</v>
      </c>
      <c r="AU375" s="236" t="s">
        <v>83</v>
      </c>
      <c r="AV375" s="12" t="s">
        <v>83</v>
      </c>
      <c r="AW375" s="12" t="s">
        <v>33</v>
      </c>
      <c r="AX375" s="12" t="s">
        <v>80</v>
      </c>
      <c r="AY375" s="236" t="s">
        <v>125</v>
      </c>
    </row>
    <row r="376" spans="2:63" s="10" customFormat="1" ht="22.8" customHeight="1">
      <c r="B376" s="187"/>
      <c r="C376" s="188"/>
      <c r="D376" s="189" t="s">
        <v>71</v>
      </c>
      <c r="E376" s="201" t="s">
        <v>569</v>
      </c>
      <c r="F376" s="201" t="s">
        <v>570</v>
      </c>
      <c r="G376" s="188"/>
      <c r="H376" s="188"/>
      <c r="I376" s="191"/>
      <c r="J376" s="202">
        <f>BK376</f>
        <v>0</v>
      </c>
      <c r="K376" s="188"/>
      <c r="L376" s="193"/>
      <c r="M376" s="194"/>
      <c r="N376" s="195"/>
      <c r="O376" s="195"/>
      <c r="P376" s="196">
        <f>SUM(P377:P442)</f>
        <v>0</v>
      </c>
      <c r="Q376" s="195"/>
      <c r="R376" s="196">
        <f>SUM(R377:R442)</f>
        <v>0</v>
      </c>
      <c r="S376" s="195"/>
      <c r="T376" s="197">
        <f>SUM(T377:T442)</f>
        <v>0</v>
      </c>
      <c r="AR376" s="198" t="s">
        <v>80</v>
      </c>
      <c r="AT376" s="199" t="s">
        <v>71</v>
      </c>
      <c r="AU376" s="199" t="s">
        <v>80</v>
      </c>
      <c r="AY376" s="198" t="s">
        <v>125</v>
      </c>
      <c r="BK376" s="200">
        <f>SUM(BK377:BK442)</f>
        <v>0</v>
      </c>
    </row>
    <row r="377" spans="2:65" s="1" customFormat="1" ht="22.5" customHeight="1">
      <c r="B377" s="37"/>
      <c r="C377" s="203" t="s">
        <v>571</v>
      </c>
      <c r="D377" s="203" t="s">
        <v>127</v>
      </c>
      <c r="E377" s="204" t="s">
        <v>572</v>
      </c>
      <c r="F377" s="205" t="s">
        <v>573</v>
      </c>
      <c r="G377" s="206" t="s">
        <v>151</v>
      </c>
      <c r="H377" s="207">
        <v>155.78</v>
      </c>
      <c r="I377" s="208"/>
      <c r="J377" s="209">
        <f>ROUND(I377*H377,2)</f>
        <v>0</v>
      </c>
      <c r="K377" s="205" t="s">
        <v>131</v>
      </c>
      <c r="L377" s="42"/>
      <c r="M377" s="210" t="s">
        <v>19</v>
      </c>
      <c r="N377" s="211" t="s">
        <v>43</v>
      </c>
      <c r="O377" s="78"/>
      <c r="P377" s="212">
        <f>O377*H377</f>
        <v>0</v>
      </c>
      <c r="Q377" s="212">
        <v>0</v>
      </c>
      <c r="R377" s="212">
        <f>Q377*H377</f>
        <v>0</v>
      </c>
      <c r="S377" s="212">
        <v>0</v>
      </c>
      <c r="T377" s="213">
        <f>S377*H377</f>
        <v>0</v>
      </c>
      <c r="AR377" s="16" t="s">
        <v>132</v>
      </c>
      <c r="AT377" s="16" t="s">
        <v>127</v>
      </c>
      <c r="AU377" s="16" t="s">
        <v>83</v>
      </c>
      <c r="AY377" s="16" t="s">
        <v>125</v>
      </c>
      <c r="BE377" s="214">
        <f>IF(N377="základní",J377,0)</f>
        <v>0</v>
      </c>
      <c r="BF377" s="214">
        <f>IF(N377="snížená",J377,0)</f>
        <v>0</v>
      </c>
      <c r="BG377" s="214">
        <f>IF(N377="zákl. přenesená",J377,0)</f>
        <v>0</v>
      </c>
      <c r="BH377" s="214">
        <f>IF(N377="sníž. přenesená",J377,0)</f>
        <v>0</v>
      </c>
      <c r="BI377" s="214">
        <f>IF(N377="nulová",J377,0)</f>
        <v>0</v>
      </c>
      <c r="BJ377" s="16" t="s">
        <v>80</v>
      </c>
      <c r="BK377" s="214">
        <f>ROUND(I377*H377,2)</f>
        <v>0</v>
      </c>
      <c r="BL377" s="16" t="s">
        <v>132</v>
      </c>
      <c r="BM377" s="16" t="s">
        <v>574</v>
      </c>
    </row>
    <row r="378" spans="2:51" s="11" customFormat="1" ht="12">
      <c r="B378" s="215"/>
      <c r="C378" s="216"/>
      <c r="D378" s="217" t="s">
        <v>134</v>
      </c>
      <c r="E378" s="218" t="s">
        <v>19</v>
      </c>
      <c r="F378" s="219" t="s">
        <v>575</v>
      </c>
      <c r="G378" s="216"/>
      <c r="H378" s="218" t="s">
        <v>19</v>
      </c>
      <c r="I378" s="220"/>
      <c r="J378" s="216"/>
      <c r="K378" s="216"/>
      <c r="L378" s="221"/>
      <c r="M378" s="222"/>
      <c r="N378" s="223"/>
      <c r="O378" s="223"/>
      <c r="P378" s="223"/>
      <c r="Q378" s="223"/>
      <c r="R378" s="223"/>
      <c r="S378" s="223"/>
      <c r="T378" s="224"/>
      <c r="AT378" s="225" t="s">
        <v>134</v>
      </c>
      <c r="AU378" s="225" t="s">
        <v>83</v>
      </c>
      <c r="AV378" s="11" t="s">
        <v>80</v>
      </c>
      <c r="AW378" s="11" t="s">
        <v>33</v>
      </c>
      <c r="AX378" s="11" t="s">
        <v>72</v>
      </c>
      <c r="AY378" s="225" t="s">
        <v>125</v>
      </c>
    </row>
    <row r="379" spans="2:51" s="11" customFormat="1" ht="12">
      <c r="B379" s="215"/>
      <c r="C379" s="216"/>
      <c r="D379" s="217" t="s">
        <v>134</v>
      </c>
      <c r="E379" s="218" t="s">
        <v>19</v>
      </c>
      <c r="F379" s="219" t="s">
        <v>576</v>
      </c>
      <c r="G379" s="216"/>
      <c r="H379" s="218" t="s">
        <v>19</v>
      </c>
      <c r="I379" s="220"/>
      <c r="J379" s="216"/>
      <c r="K379" s="216"/>
      <c r="L379" s="221"/>
      <c r="M379" s="222"/>
      <c r="N379" s="223"/>
      <c r="O379" s="223"/>
      <c r="P379" s="223"/>
      <c r="Q379" s="223"/>
      <c r="R379" s="223"/>
      <c r="S379" s="223"/>
      <c r="T379" s="224"/>
      <c r="AT379" s="225" t="s">
        <v>134</v>
      </c>
      <c r="AU379" s="225" t="s">
        <v>83</v>
      </c>
      <c r="AV379" s="11" t="s">
        <v>80</v>
      </c>
      <c r="AW379" s="11" t="s">
        <v>33</v>
      </c>
      <c r="AX379" s="11" t="s">
        <v>72</v>
      </c>
      <c r="AY379" s="225" t="s">
        <v>125</v>
      </c>
    </row>
    <row r="380" spans="2:51" s="12" customFormat="1" ht="12">
      <c r="B380" s="226"/>
      <c r="C380" s="227"/>
      <c r="D380" s="217" t="s">
        <v>134</v>
      </c>
      <c r="E380" s="228" t="s">
        <v>19</v>
      </c>
      <c r="F380" s="229" t="s">
        <v>577</v>
      </c>
      <c r="G380" s="227"/>
      <c r="H380" s="230">
        <v>155.78</v>
      </c>
      <c r="I380" s="231"/>
      <c r="J380" s="227"/>
      <c r="K380" s="227"/>
      <c r="L380" s="232"/>
      <c r="M380" s="233"/>
      <c r="N380" s="234"/>
      <c r="O380" s="234"/>
      <c r="P380" s="234"/>
      <c r="Q380" s="234"/>
      <c r="R380" s="234"/>
      <c r="S380" s="234"/>
      <c r="T380" s="235"/>
      <c r="AT380" s="236" t="s">
        <v>134</v>
      </c>
      <c r="AU380" s="236" t="s">
        <v>83</v>
      </c>
      <c r="AV380" s="12" t="s">
        <v>83</v>
      </c>
      <c r="AW380" s="12" t="s">
        <v>33</v>
      </c>
      <c r="AX380" s="12" t="s">
        <v>80</v>
      </c>
      <c r="AY380" s="236" t="s">
        <v>125</v>
      </c>
    </row>
    <row r="381" spans="2:65" s="1" customFormat="1" ht="16.5" customHeight="1">
      <c r="B381" s="37"/>
      <c r="C381" s="203" t="s">
        <v>578</v>
      </c>
      <c r="D381" s="203" t="s">
        <v>127</v>
      </c>
      <c r="E381" s="204" t="s">
        <v>579</v>
      </c>
      <c r="F381" s="205" t="s">
        <v>580</v>
      </c>
      <c r="G381" s="206" t="s">
        <v>151</v>
      </c>
      <c r="H381" s="207">
        <v>155.78</v>
      </c>
      <c r="I381" s="208"/>
      <c r="J381" s="209">
        <f>ROUND(I381*H381,2)</f>
        <v>0</v>
      </c>
      <c r="K381" s="205" t="s">
        <v>131</v>
      </c>
      <c r="L381" s="42"/>
      <c r="M381" s="210" t="s">
        <v>19</v>
      </c>
      <c r="N381" s="211" t="s">
        <v>43</v>
      </c>
      <c r="O381" s="78"/>
      <c r="P381" s="212">
        <f>O381*H381</f>
        <v>0</v>
      </c>
      <c r="Q381" s="212">
        <v>0</v>
      </c>
      <c r="R381" s="212">
        <f>Q381*H381</f>
        <v>0</v>
      </c>
      <c r="S381" s="212">
        <v>0</v>
      </c>
      <c r="T381" s="213">
        <f>S381*H381</f>
        <v>0</v>
      </c>
      <c r="AR381" s="16" t="s">
        <v>132</v>
      </c>
      <c r="AT381" s="16" t="s">
        <v>127</v>
      </c>
      <c r="AU381" s="16" t="s">
        <v>83</v>
      </c>
      <c r="AY381" s="16" t="s">
        <v>125</v>
      </c>
      <c r="BE381" s="214">
        <f>IF(N381="základní",J381,0)</f>
        <v>0</v>
      </c>
      <c r="BF381" s="214">
        <f>IF(N381="snížená",J381,0)</f>
        <v>0</v>
      </c>
      <c r="BG381" s="214">
        <f>IF(N381="zákl. přenesená",J381,0)</f>
        <v>0</v>
      </c>
      <c r="BH381" s="214">
        <f>IF(N381="sníž. přenesená",J381,0)</f>
        <v>0</v>
      </c>
      <c r="BI381" s="214">
        <f>IF(N381="nulová",J381,0)</f>
        <v>0</v>
      </c>
      <c r="BJ381" s="16" t="s">
        <v>80</v>
      </c>
      <c r="BK381" s="214">
        <f>ROUND(I381*H381,2)</f>
        <v>0</v>
      </c>
      <c r="BL381" s="16" t="s">
        <v>132</v>
      </c>
      <c r="BM381" s="16" t="s">
        <v>581</v>
      </c>
    </row>
    <row r="382" spans="2:51" s="11" customFormat="1" ht="12">
      <c r="B382" s="215"/>
      <c r="C382" s="216"/>
      <c r="D382" s="217" t="s">
        <v>134</v>
      </c>
      <c r="E382" s="218" t="s">
        <v>19</v>
      </c>
      <c r="F382" s="219" t="s">
        <v>575</v>
      </c>
      <c r="G382" s="216"/>
      <c r="H382" s="218" t="s">
        <v>19</v>
      </c>
      <c r="I382" s="220"/>
      <c r="J382" s="216"/>
      <c r="K382" s="216"/>
      <c r="L382" s="221"/>
      <c r="M382" s="222"/>
      <c r="N382" s="223"/>
      <c r="O382" s="223"/>
      <c r="P382" s="223"/>
      <c r="Q382" s="223"/>
      <c r="R382" s="223"/>
      <c r="S382" s="223"/>
      <c r="T382" s="224"/>
      <c r="AT382" s="225" t="s">
        <v>134</v>
      </c>
      <c r="AU382" s="225" t="s">
        <v>83</v>
      </c>
      <c r="AV382" s="11" t="s">
        <v>80</v>
      </c>
      <c r="AW382" s="11" t="s">
        <v>33</v>
      </c>
      <c r="AX382" s="11" t="s">
        <v>72</v>
      </c>
      <c r="AY382" s="225" t="s">
        <v>125</v>
      </c>
    </row>
    <row r="383" spans="2:51" s="11" customFormat="1" ht="12">
      <c r="B383" s="215"/>
      <c r="C383" s="216"/>
      <c r="D383" s="217" t="s">
        <v>134</v>
      </c>
      <c r="E383" s="218" t="s">
        <v>19</v>
      </c>
      <c r="F383" s="219" t="s">
        <v>582</v>
      </c>
      <c r="G383" s="216"/>
      <c r="H383" s="218" t="s">
        <v>19</v>
      </c>
      <c r="I383" s="220"/>
      <c r="J383" s="216"/>
      <c r="K383" s="216"/>
      <c r="L383" s="221"/>
      <c r="M383" s="222"/>
      <c r="N383" s="223"/>
      <c r="O383" s="223"/>
      <c r="P383" s="223"/>
      <c r="Q383" s="223"/>
      <c r="R383" s="223"/>
      <c r="S383" s="223"/>
      <c r="T383" s="224"/>
      <c r="AT383" s="225" t="s">
        <v>134</v>
      </c>
      <c r="AU383" s="225" t="s">
        <v>83</v>
      </c>
      <c r="AV383" s="11" t="s">
        <v>80</v>
      </c>
      <c r="AW383" s="11" t="s">
        <v>33</v>
      </c>
      <c r="AX383" s="11" t="s">
        <v>72</v>
      </c>
      <c r="AY383" s="225" t="s">
        <v>125</v>
      </c>
    </row>
    <row r="384" spans="2:51" s="12" customFormat="1" ht="12">
      <c r="B384" s="226"/>
      <c r="C384" s="227"/>
      <c r="D384" s="217" t="s">
        <v>134</v>
      </c>
      <c r="E384" s="228" t="s">
        <v>19</v>
      </c>
      <c r="F384" s="229" t="s">
        <v>583</v>
      </c>
      <c r="G384" s="227"/>
      <c r="H384" s="230">
        <v>155.78</v>
      </c>
      <c r="I384" s="231"/>
      <c r="J384" s="227"/>
      <c r="K384" s="227"/>
      <c r="L384" s="232"/>
      <c r="M384" s="233"/>
      <c r="N384" s="234"/>
      <c r="O384" s="234"/>
      <c r="P384" s="234"/>
      <c r="Q384" s="234"/>
      <c r="R384" s="234"/>
      <c r="S384" s="234"/>
      <c r="T384" s="235"/>
      <c r="AT384" s="236" t="s">
        <v>134</v>
      </c>
      <c r="AU384" s="236" t="s">
        <v>83</v>
      </c>
      <c r="AV384" s="12" t="s">
        <v>83</v>
      </c>
      <c r="AW384" s="12" t="s">
        <v>33</v>
      </c>
      <c r="AX384" s="12" t="s">
        <v>80</v>
      </c>
      <c r="AY384" s="236" t="s">
        <v>125</v>
      </c>
    </row>
    <row r="385" spans="2:65" s="1" customFormat="1" ht="22.5" customHeight="1">
      <c r="B385" s="37"/>
      <c r="C385" s="203" t="s">
        <v>584</v>
      </c>
      <c r="D385" s="203" t="s">
        <v>127</v>
      </c>
      <c r="E385" s="204" t="s">
        <v>585</v>
      </c>
      <c r="F385" s="205" t="s">
        <v>586</v>
      </c>
      <c r="G385" s="206" t="s">
        <v>151</v>
      </c>
      <c r="H385" s="207">
        <v>623.12</v>
      </c>
      <c r="I385" s="208"/>
      <c r="J385" s="209">
        <f>ROUND(I385*H385,2)</f>
        <v>0</v>
      </c>
      <c r="K385" s="205" t="s">
        <v>131</v>
      </c>
      <c r="L385" s="42"/>
      <c r="M385" s="210" t="s">
        <v>19</v>
      </c>
      <c r="N385" s="211" t="s">
        <v>43</v>
      </c>
      <c r="O385" s="78"/>
      <c r="P385" s="212">
        <f>O385*H385</f>
        <v>0</v>
      </c>
      <c r="Q385" s="212">
        <v>0</v>
      </c>
      <c r="R385" s="212">
        <f>Q385*H385</f>
        <v>0</v>
      </c>
      <c r="S385" s="212">
        <v>0</v>
      </c>
      <c r="T385" s="213">
        <f>S385*H385</f>
        <v>0</v>
      </c>
      <c r="AR385" s="16" t="s">
        <v>132</v>
      </c>
      <c r="AT385" s="16" t="s">
        <v>127</v>
      </c>
      <c r="AU385" s="16" t="s">
        <v>83</v>
      </c>
      <c r="AY385" s="16" t="s">
        <v>125</v>
      </c>
      <c r="BE385" s="214">
        <f>IF(N385="základní",J385,0)</f>
        <v>0</v>
      </c>
      <c r="BF385" s="214">
        <f>IF(N385="snížená",J385,0)</f>
        <v>0</v>
      </c>
      <c r="BG385" s="214">
        <f>IF(N385="zákl. přenesená",J385,0)</f>
        <v>0</v>
      </c>
      <c r="BH385" s="214">
        <f>IF(N385="sníž. přenesená",J385,0)</f>
        <v>0</v>
      </c>
      <c r="BI385" s="214">
        <f>IF(N385="nulová",J385,0)</f>
        <v>0</v>
      </c>
      <c r="BJ385" s="16" t="s">
        <v>80</v>
      </c>
      <c r="BK385" s="214">
        <f>ROUND(I385*H385,2)</f>
        <v>0</v>
      </c>
      <c r="BL385" s="16" t="s">
        <v>132</v>
      </c>
      <c r="BM385" s="16" t="s">
        <v>587</v>
      </c>
    </row>
    <row r="386" spans="2:51" s="11" customFormat="1" ht="12">
      <c r="B386" s="215"/>
      <c r="C386" s="216"/>
      <c r="D386" s="217" t="s">
        <v>134</v>
      </c>
      <c r="E386" s="218" t="s">
        <v>19</v>
      </c>
      <c r="F386" s="219" t="s">
        <v>588</v>
      </c>
      <c r="G386" s="216"/>
      <c r="H386" s="218" t="s">
        <v>19</v>
      </c>
      <c r="I386" s="220"/>
      <c r="J386" s="216"/>
      <c r="K386" s="216"/>
      <c r="L386" s="221"/>
      <c r="M386" s="222"/>
      <c r="N386" s="223"/>
      <c r="O386" s="223"/>
      <c r="P386" s="223"/>
      <c r="Q386" s="223"/>
      <c r="R386" s="223"/>
      <c r="S386" s="223"/>
      <c r="T386" s="224"/>
      <c r="AT386" s="225" t="s">
        <v>134</v>
      </c>
      <c r="AU386" s="225" t="s">
        <v>83</v>
      </c>
      <c r="AV386" s="11" t="s">
        <v>80</v>
      </c>
      <c r="AW386" s="11" t="s">
        <v>33</v>
      </c>
      <c r="AX386" s="11" t="s">
        <v>72</v>
      </c>
      <c r="AY386" s="225" t="s">
        <v>125</v>
      </c>
    </row>
    <row r="387" spans="2:51" s="12" customFormat="1" ht="12">
      <c r="B387" s="226"/>
      <c r="C387" s="227"/>
      <c r="D387" s="217" t="s">
        <v>134</v>
      </c>
      <c r="E387" s="228" t="s">
        <v>19</v>
      </c>
      <c r="F387" s="229" t="s">
        <v>589</v>
      </c>
      <c r="G387" s="227"/>
      <c r="H387" s="230">
        <v>623.12</v>
      </c>
      <c r="I387" s="231"/>
      <c r="J387" s="227"/>
      <c r="K387" s="227"/>
      <c r="L387" s="232"/>
      <c r="M387" s="233"/>
      <c r="N387" s="234"/>
      <c r="O387" s="234"/>
      <c r="P387" s="234"/>
      <c r="Q387" s="234"/>
      <c r="R387" s="234"/>
      <c r="S387" s="234"/>
      <c r="T387" s="235"/>
      <c r="AT387" s="236" t="s">
        <v>134</v>
      </c>
      <c r="AU387" s="236" t="s">
        <v>83</v>
      </c>
      <c r="AV387" s="12" t="s">
        <v>83</v>
      </c>
      <c r="AW387" s="12" t="s">
        <v>33</v>
      </c>
      <c r="AX387" s="12" t="s">
        <v>80</v>
      </c>
      <c r="AY387" s="236" t="s">
        <v>125</v>
      </c>
    </row>
    <row r="388" spans="2:65" s="1" customFormat="1" ht="22.5" customHeight="1">
      <c r="B388" s="37"/>
      <c r="C388" s="203" t="s">
        <v>590</v>
      </c>
      <c r="D388" s="203" t="s">
        <v>127</v>
      </c>
      <c r="E388" s="204" t="s">
        <v>591</v>
      </c>
      <c r="F388" s="205" t="s">
        <v>592</v>
      </c>
      <c r="G388" s="206" t="s">
        <v>151</v>
      </c>
      <c r="H388" s="207">
        <v>155.78</v>
      </c>
      <c r="I388" s="208"/>
      <c r="J388" s="209">
        <f>ROUND(I388*H388,2)</f>
        <v>0</v>
      </c>
      <c r="K388" s="205" t="s">
        <v>19</v>
      </c>
      <c r="L388" s="42"/>
      <c r="M388" s="210" t="s">
        <v>19</v>
      </c>
      <c r="N388" s="211" t="s">
        <v>43</v>
      </c>
      <c r="O388" s="78"/>
      <c r="P388" s="212">
        <f>O388*H388</f>
        <v>0</v>
      </c>
      <c r="Q388" s="212">
        <v>0</v>
      </c>
      <c r="R388" s="212">
        <f>Q388*H388</f>
        <v>0</v>
      </c>
      <c r="S388" s="212">
        <v>0</v>
      </c>
      <c r="T388" s="213">
        <f>S388*H388</f>
        <v>0</v>
      </c>
      <c r="AR388" s="16" t="s">
        <v>132</v>
      </c>
      <c r="AT388" s="16" t="s">
        <v>127</v>
      </c>
      <c r="AU388" s="16" t="s">
        <v>83</v>
      </c>
      <c r="AY388" s="16" t="s">
        <v>125</v>
      </c>
      <c r="BE388" s="214">
        <f>IF(N388="základní",J388,0)</f>
        <v>0</v>
      </c>
      <c r="BF388" s="214">
        <f>IF(N388="snížená",J388,0)</f>
        <v>0</v>
      </c>
      <c r="BG388" s="214">
        <f>IF(N388="zákl. přenesená",J388,0)</f>
        <v>0</v>
      </c>
      <c r="BH388" s="214">
        <f>IF(N388="sníž. přenesená",J388,0)</f>
        <v>0</v>
      </c>
      <c r="BI388" s="214">
        <f>IF(N388="nulová",J388,0)</f>
        <v>0</v>
      </c>
      <c r="BJ388" s="16" t="s">
        <v>80</v>
      </c>
      <c r="BK388" s="214">
        <f>ROUND(I388*H388,2)</f>
        <v>0</v>
      </c>
      <c r="BL388" s="16" t="s">
        <v>132</v>
      </c>
      <c r="BM388" s="16" t="s">
        <v>593</v>
      </c>
    </row>
    <row r="389" spans="2:65" s="1" customFormat="1" ht="22.5" customHeight="1">
      <c r="B389" s="37"/>
      <c r="C389" s="203" t="s">
        <v>594</v>
      </c>
      <c r="D389" s="203" t="s">
        <v>127</v>
      </c>
      <c r="E389" s="204" t="s">
        <v>595</v>
      </c>
      <c r="F389" s="205" t="s">
        <v>596</v>
      </c>
      <c r="G389" s="206" t="s">
        <v>151</v>
      </c>
      <c r="H389" s="207">
        <v>9312.133</v>
      </c>
      <c r="I389" s="208"/>
      <c r="J389" s="209">
        <f>ROUND(I389*H389,2)</f>
        <v>0</v>
      </c>
      <c r="K389" s="205" t="s">
        <v>19</v>
      </c>
      <c r="L389" s="42"/>
      <c r="M389" s="210" t="s">
        <v>19</v>
      </c>
      <c r="N389" s="211" t="s">
        <v>43</v>
      </c>
      <c r="O389" s="78"/>
      <c r="P389" s="212">
        <f>O389*H389</f>
        <v>0</v>
      </c>
      <c r="Q389" s="212">
        <v>0</v>
      </c>
      <c r="R389" s="212">
        <f>Q389*H389</f>
        <v>0</v>
      </c>
      <c r="S389" s="212">
        <v>0</v>
      </c>
      <c r="T389" s="213">
        <f>S389*H389</f>
        <v>0</v>
      </c>
      <c r="AR389" s="16" t="s">
        <v>132</v>
      </c>
      <c r="AT389" s="16" t="s">
        <v>127</v>
      </c>
      <c r="AU389" s="16" t="s">
        <v>83</v>
      </c>
      <c r="AY389" s="16" t="s">
        <v>125</v>
      </c>
      <c r="BE389" s="214">
        <f>IF(N389="základní",J389,0)</f>
        <v>0</v>
      </c>
      <c r="BF389" s="214">
        <f>IF(N389="snížená",J389,0)</f>
        <v>0</v>
      </c>
      <c r="BG389" s="214">
        <f>IF(N389="zákl. přenesená",J389,0)</f>
        <v>0</v>
      </c>
      <c r="BH389" s="214">
        <f>IF(N389="sníž. přenesená",J389,0)</f>
        <v>0</v>
      </c>
      <c r="BI389" s="214">
        <f>IF(N389="nulová",J389,0)</f>
        <v>0</v>
      </c>
      <c r="BJ389" s="16" t="s">
        <v>80</v>
      </c>
      <c r="BK389" s="214">
        <f>ROUND(I389*H389,2)</f>
        <v>0</v>
      </c>
      <c r="BL389" s="16" t="s">
        <v>132</v>
      </c>
      <c r="BM389" s="16" t="s">
        <v>597</v>
      </c>
    </row>
    <row r="390" spans="2:51" s="11" customFormat="1" ht="12">
      <c r="B390" s="215"/>
      <c r="C390" s="216"/>
      <c r="D390" s="217" t="s">
        <v>134</v>
      </c>
      <c r="E390" s="218" t="s">
        <v>19</v>
      </c>
      <c r="F390" s="219" t="s">
        <v>598</v>
      </c>
      <c r="G390" s="216"/>
      <c r="H390" s="218" t="s">
        <v>19</v>
      </c>
      <c r="I390" s="220"/>
      <c r="J390" s="216"/>
      <c r="K390" s="216"/>
      <c r="L390" s="221"/>
      <c r="M390" s="222"/>
      <c r="N390" s="223"/>
      <c r="O390" s="223"/>
      <c r="P390" s="223"/>
      <c r="Q390" s="223"/>
      <c r="R390" s="223"/>
      <c r="S390" s="223"/>
      <c r="T390" s="224"/>
      <c r="AT390" s="225" t="s">
        <v>134</v>
      </c>
      <c r="AU390" s="225" t="s">
        <v>83</v>
      </c>
      <c r="AV390" s="11" t="s">
        <v>80</v>
      </c>
      <c r="AW390" s="11" t="s">
        <v>33</v>
      </c>
      <c r="AX390" s="11" t="s">
        <v>72</v>
      </c>
      <c r="AY390" s="225" t="s">
        <v>125</v>
      </c>
    </row>
    <row r="391" spans="2:51" s="11" customFormat="1" ht="12">
      <c r="B391" s="215"/>
      <c r="C391" s="216"/>
      <c r="D391" s="217" t="s">
        <v>134</v>
      </c>
      <c r="E391" s="218" t="s">
        <v>19</v>
      </c>
      <c r="F391" s="219" t="s">
        <v>599</v>
      </c>
      <c r="G391" s="216"/>
      <c r="H391" s="218" t="s">
        <v>19</v>
      </c>
      <c r="I391" s="220"/>
      <c r="J391" s="216"/>
      <c r="K391" s="216"/>
      <c r="L391" s="221"/>
      <c r="M391" s="222"/>
      <c r="N391" s="223"/>
      <c r="O391" s="223"/>
      <c r="P391" s="223"/>
      <c r="Q391" s="223"/>
      <c r="R391" s="223"/>
      <c r="S391" s="223"/>
      <c r="T391" s="224"/>
      <c r="AT391" s="225" t="s">
        <v>134</v>
      </c>
      <c r="AU391" s="225" t="s">
        <v>83</v>
      </c>
      <c r="AV391" s="11" t="s">
        <v>80</v>
      </c>
      <c r="AW391" s="11" t="s">
        <v>33</v>
      </c>
      <c r="AX391" s="11" t="s">
        <v>72</v>
      </c>
      <c r="AY391" s="225" t="s">
        <v>125</v>
      </c>
    </row>
    <row r="392" spans="2:51" s="11" customFormat="1" ht="12">
      <c r="B392" s="215"/>
      <c r="C392" s="216"/>
      <c r="D392" s="217" t="s">
        <v>134</v>
      </c>
      <c r="E392" s="218" t="s">
        <v>19</v>
      </c>
      <c r="F392" s="219" t="s">
        <v>600</v>
      </c>
      <c r="G392" s="216"/>
      <c r="H392" s="218" t="s">
        <v>19</v>
      </c>
      <c r="I392" s="220"/>
      <c r="J392" s="216"/>
      <c r="K392" s="216"/>
      <c r="L392" s="221"/>
      <c r="M392" s="222"/>
      <c r="N392" s="223"/>
      <c r="O392" s="223"/>
      <c r="P392" s="223"/>
      <c r="Q392" s="223"/>
      <c r="R392" s="223"/>
      <c r="S392" s="223"/>
      <c r="T392" s="224"/>
      <c r="AT392" s="225" t="s">
        <v>134</v>
      </c>
      <c r="AU392" s="225" t="s">
        <v>83</v>
      </c>
      <c r="AV392" s="11" t="s">
        <v>80</v>
      </c>
      <c r="AW392" s="11" t="s">
        <v>33</v>
      </c>
      <c r="AX392" s="11" t="s">
        <v>72</v>
      </c>
      <c r="AY392" s="225" t="s">
        <v>125</v>
      </c>
    </row>
    <row r="393" spans="2:51" s="12" customFormat="1" ht="12">
      <c r="B393" s="226"/>
      <c r="C393" s="227"/>
      <c r="D393" s="217" t="s">
        <v>134</v>
      </c>
      <c r="E393" s="228" t="s">
        <v>19</v>
      </c>
      <c r="F393" s="229" t="s">
        <v>601</v>
      </c>
      <c r="G393" s="227"/>
      <c r="H393" s="230">
        <v>11640.166</v>
      </c>
      <c r="I393" s="231"/>
      <c r="J393" s="227"/>
      <c r="K393" s="227"/>
      <c r="L393" s="232"/>
      <c r="M393" s="233"/>
      <c r="N393" s="234"/>
      <c r="O393" s="234"/>
      <c r="P393" s="234"/>
      <c r="Q393" s="234"/>
      <c r="R393" s="234"/>
      <c r="S393" s="234"/>
      <c r="T393" s="235"/>
      <c r="AT393" s="236" t="s">
        <v>134</v>
      </c>
      <c r="AU393" s="236" t="s">
        <v>83</v>
      </c>
      <c r="AV393" s="12" t="s">
        <v>83</v>
      </c>
      <c r="AW393" s="12" t="s">
        <v>33</v>
      </c>
      <c r="AX393" s="12" t="s">
        <v>72</v>
      </c>
      <c r="AY393" s="236" t="s">
        <v>125</v>
      </c>
    </row>
    <row r="394" spans="2:51" s="14" customFormat="1" ht="12">
      <c r="B394" s="258"/>
      <c r="C394" s="259"/>
      <c r="D394" s="217" t="s">
        <v>134</v>
      </c>
      <c r="E394" s="260" t="s">
        <v>19</v>
      </c>
      <c r="F394" s="261" t="s">
        <v>602</v>
      </c>
      <c r="G394" s="259"/>
      <c r="H394" s="262">
        <v>11640.166</v>
      </c>
      <c r="I394" s="263"/>
      <c r="J394" s="259"/>
      <c r="K394" s="259"/>
      <c r="L394" s="264"/>
      <c r="M394" s="265"/>
      <c r="N394" s="266"/>
      <c r="O394" s="266"/>
      <c r="P394" s="266"/>
      <c r="Q394" s="266"/>
      <c r="R394" s="266"/>
      <c r="S394" s="266"/>
      <c r="T394" s="267"/>
      <c r="AT394" s="268" t="s">
        <v>134</v>
      </c>
      <c r="AU394" s="268" t="s">
        <v>83</v>
      </c>
      <c r="AV394" s="14" t="s">
        <v>156</v>
      </c>
      <c r="AW394" s="14" t="s">
        <v>33</v>
      </c>
      <c r="AX394" s="14" t="s">
        <v>72</v>
      </c>
      <c r="AY394" s="268" t="s">
        <v>125</v>
      </c>
    </row>
    <row r="395" spans="2:51" s="11" customFormat="1" ht="12">
      <c r="B395" s="215"/>
      <c r="C395" s="216"/>
      <c r="D395" s="217" t="s">
        <v>134</v>
      </c>
      <c r="E395" s="218" t="s">
        <v>19</v>
      </c>
      <c r="F395" s="219" t="s">
        <v>603</v>
      </c>
      <c r="G395" s="216"/>
      <c r="H395" s="218" t="s">
        <v>19</v>
      </c>
      <c r="I395" s="220"/>
      <c r="J395" s="216"/>
      <c r="K395" s="216"/>
      <c r="L395" s="221"/>
      <c r="M395" s="222"/>
      <c r="N395" s="223"/>
      <c r="O395" s="223"/>
      <c r="P395" s="223"/>
      <c r="Q395" s="223"/>
      <c r="R395" s="223"/>
      <c r="S395" s="223"/>
      <c r="T395" s="224"/>
      <c r="AT395" s="225" t="s">
        <v>134</v>
      </c>
      <c r="AU395" s="225" t="s">
        <v>83</v>
      </c>
      <c r="AV395" s="11" t="s">
        <v>80</v>
      </c>
      <c r="AW395" s="11" t="s">
        <v>33</v>
      </c>
      <c r="AX395" s="11" t="s">
        <v>72</v>
      </c>
      <c r="AY395" s="225" t="s">
        <v>125</v>
      </c>
    </row>
    <row r="396" spans="2:51" s="12" customFormat="1" ht="12">
      <c r="B396" s="226"/>
      <c r="C396" s="227"/>
      <c r="D396" s="217" t="s">
        <v>134</v>
      </c>
      <c r="E396" s="228" t="s">
        <v>19</v>
      </c>
      <c r="F396" s="229" t="s">
        <v>604</v>
      </c>
      <c r="G396" s="227"/>
      <c r="H396" s="230">
        <v>9312.133</v>
      </c>
      <c r="I396" s="231"/>
      <c r="J396" s="227"/>
      <c r="K396" s="227"/>
      <c r="L396" s="232"/>
      <c r="M396" s="233"/>
      <c r="N396" s="234"/>
      <c r="O396" s="234"/>
      <c r="P396" s="234"/>
      <c r="Q396" s="234"/>
      <c r="R396" s="234"/>
      <c r="S396" s="234"/>
      <c r="T396" s="235"/>
      <c r="AT396" s="236" t="s">
        <v>134</v>
      </c>
      <c r="AU396" s="236" t="s">
        <v>83</v>
      </c>
      <c r="AV396" s="12" t="s">
        <v>83</v>
      </c>
      <c r="AW396" s="12" t="s">
        <v>33</v>
      </c>
      <c r="AX396" s="12" t="s">
        <v>72</v>
      </c>
      <c r="AY396" s="236" t="s">
        <v>125</v>
      </c>
    </row>
    <row r="397" spans="2:51" s="14" customFormat="1" ht="12">
      <c r="B397" s="258"/>
      <c r="C397" s="259"/>
      <c r="D397" s="217" t="s">
        <v>134</v>
      </c>
      <c r="E397" s="260" t="s">
        <v>19</v>
      </c>
      <c r="F397" s="261" t="s">
        <v>605</v>
      </c>
      <c r="G397" s="259"/>
      <c r="H397" s="262">
        <v>9312.133</v>
      </c>
      <c r="I397" s="263"/>
      <c r="J397" s="259"/>
      <c r="K397" s="259"/>
      <c r="L397" s="264"/>
      <c r="M397" s="265"/>
      <c r="N397" s="266"/>
      <c r="O397" s="266"/>
      <c r="P397" s="266"/>
      <c r="Q397" s="266"/>
      <c r="R397" s="266"/>
      <c r="S397" s="266"/>
      <c r="T397" s="267"/>
      <c r="AT397" s="268" t="s">
        <v>134</v>
      </c>
      <c r="AU397" s="268" t="s">
        <v>83</v>
      </c>
      <c r="AV397" s="14" t="s">
        <v>156</v>
      </c>
      <c r="AW397" s="14" t="s">
        <v>33</v>
      </c>
      <c r="AX397" s="14" t="s">
        <v>80</v>
      </c>
      <c r="AY397" s="268" t="s">
        <v>125</v>
      </c>
    </row>
    <row r="398" spans="2:51" s="11" customFormat="1" ht="12">
      <c r="B398" s="215"/>
      <c r="C398" s="216"/>
      <c r="D398" s="217" t="s">
        <v>134</v>
      </c>
      <c r="E398" s="218" t="s">
        <v>19</v>
      </c>
      <c r="F398" s="219" t="s">
        <v>229</v>
      </c>
      <c r="G398" s="216"/>
      <c r="H398" s="218" t="s">
        <v>19</v>
      </c>
      <c r="I398" s="220"/>
      <c r="J398" s="216"/>
      <c r="K398" s="216"/>
      <c r="L398" s="221"/>
      <c r="M398" s="222"/>
      <c r="N398" s="223"/>
      <c r="O398" s="223"/>
      <c r="P398" s="223"/>
      <c r="Q398" s="223"/>
      <c r="R398" s="223"/>
      <c r="S398" s="223"/>
      <c r="T398" s="224"/>
      <c r="AT398" s="225" t="s">
        <v>134</v>
      </c>
      <c r="AU398" s="225" t="s">
        <v>83</v>
      </c>
      <c r="AV398" s="11" t="s">
        <v>80</v>
      </c>
      <c r="AW398" s="11" t="s">
        <v>33</v>
      </c>
      <c r="AX398" s="11" t="s">
        <v>72</v>
      </c>
      <c r="AY398" s="225" t="s">
        <v>125</v>
      </c>
    </row>
    <row r="399" spans="2:51" s="11" customFormat="1" ht="12">
      <c r="B399" s="215"/>
      <c r="C399" s="216"/>
      <c r="D399" s="217" t="s">
        <v>134</v>
      </c>
      <c r="E399" s="218" t="s">
        <v>19</v>
      </c>
      <c r="F399" s="219" t="s">
        <v>606</v>
      </c>
      <c r="G399" s="216"/>
      <c r="H399" s="218" t="s">
        <v>19</v>
      </c>
      <c r="I399" s="220"/>
      <c r="J399" s="216"/>
      <c r="K399" s="216"/>
      <c r="L399" s="221"/>
      <c r="M399" s="222"/>
      <c r="N399" s="223"/>
      <c r="O399" s="223"/>
      <c r="P399" s="223"/>
      <c r="Q399" s="223"/>
      <c r="R399" s="223"/>
      <c r="S399" s="223"/>
      <c r="T399" s="224"/>
      <c r="AT399" s="225" t="s">
        <v>134</v>
      </c>
      <c r="AU399" s="225" t="s">
        <v>83</v>
      </c>
      <c r="AV399" s="11" t="s">
        <v>80</v>
      </c>
      <c r="AW399" s="11" t="s">
        <v>33</v>
      </c>
      <c r="AX399" s="11" t="s">
        <v>72</v>
      </c>
      <c r="AY399" s="225" t="s">
        <v>125</v>
      </c>
    </row>
    <row r="400" spans="2:51" s="11" customFormat="1" ht="12">
      <c r="B400" s="215"/>
      <c r="C400" s="216"/>
      <c r="D400" s="217" t="s">
        <v>134</v>
      </c>
      <c r="E400" s="218" t="s">
        <v>19</v>
      </c>
      <c r="F400" s="219" t="s">
        <v>607</v>
      </c>
      <c r="G400" s="216"/>
      <c r="H400" s="218" t="s">
        <v>19</v>
      </c>
      <c r="I400" s="220"/>
      <c r="J400" s="216"/>
      <c r="K400" s="216"/>
      <c r="L400" s="221"/>
      <c r="M400" s="222"/>
      <c r="N400" s="223"/>
      <c r="O400" s="223"/>
      <c r="P400" s="223"/>
      <c r="Q400" s="223"/>
      <c r="R400" s="223"/>
      <c r="S400" s="223"/>
      <c r="T400" s="224"/>
      <c r="AT400" s="225" t="s">
        <v>134</v>
      </c>
      <c r="AU400" s="225" t="s">
        <v>83</v>
      </c>
      <c r="AV400" s="11" t="s">
        <v>80</v>
      </c>
      <c r="AW400" s="11" t="s">
        <v>33</v>
      </c>
      <c r="AX400" s="11" t="s">
        <v>72</v>
      </c>
      <c r="AY400" s="225" t="s">
        <v>125</v>
      </c>
    </row>
    <row r="401" spans="2:51" s="11" customFormat="1" ht="12">
      <c r="B401" s="215"/>
      <c r="C401" s="216"/>
      <c r="D401" s="217" t="s">
        <v>134</v>
      </c>
      <c r="E401" s="218" t="s">
        <v>19</v>
      </c>
      <c r="F401" s="219" t="s">
        <v>608</v>
      </c>
      <c r="G401" s="216"/>
      <c r="H401" s="218" t="s">
        <v>19</v>
      </c>
      <c r="I401" s="220"/>
      <c r="J401" s="216"/>
      <c r="K401" s="216"/>
      <c r="L401" s="221"/>
      <c r="M401" s="222"/>
      <c r="N401" s="223"/>
      <c r="O401" s="223"/>
      <c r="P401" s="223"/>
      <c r="Q401" s="223"/>
      <c r="R401" s="223"/>
      <c r="S401" s="223"/>
      <c r="T401" s="224"/>
      <c r="AT401" s="225" t="s">
        <v>134</v>
      </c>
      <c r="AU401" s="225" t="s">
        <v>83</v>
      </c>
      <c r="AV401" s="11" t="s">
        <v>80</v>
      </c>
      <c r="AW401" s="11" t="s">
        <v>33</v>
      </c>
      <c r="AX401" s="11" t="s">
        <v>72</v>
      </c>
      <c r="AY401" s="225" t="s">
        <v>125</v>
      </c>
    </row>
    <row r="402" spans="2:65" s="1" customFormat="1" ht="16.5" customHeight="1">
      <c r="B402" s="37"/>
      <c r="C402" s="203" t="s">
        <v>609</v>
      </c>
      <c r="D402" s="203" t="s">
        <v>127</v>
      </c>
      <c r="E402" s="204" t="s">
        <v>610</v>
      </c>
      <c r="F402" s="205" t="s">
        <v>611</v>
      </c>
      <c r="G402" s="206" t="s">
        <v>492</v>
      </c>
      <c r="H402" s="207">
        <v>1</v>
      </c>
      <c r="I402" s="208"/>
      <c r="J402" s="209">
        <f>ROUND(I402*H402,2)</f>
        <v>0</v>
      </c>
      <c r="K402" s="205" t="s">
        <v>19</v>
      </c>
      <c r="L402" s="42"/>
      <c r="M402" s="210" t="s">
        <v>19</v>
      </c>
      <c r="N402" s="211" t="s">
        <v>43</v>
      </c>
      <c r="O402" s="78"/>
      <c r="P402" s="212">
        <f>O402*H402</f>
        <v>0</v>
      </c>
      <c r="Q402" s="212">
        <v>0</v>
      </c>
      <c r="R402" s="212">
        <f>Q402*H402</f>
        <v>0</v>
      </c>
      <c r="S402" s="212">
        <v>0</v>
      </c>
      <c r="T402" s="213">
        <f>S402*H402</f>
        <v>0</v>
      </c>
      <c r="AR402" s="16" t="s">
        <v>132</v>
      </c>
      <c r="AT402" s="16" t="s">
        <v>127</v>
      </c>
      <c r="AU402" s="16" t="s">
        <v>83</v>
      </c>
      <c r="AY402" s="16" t="s">
        <v>125</v>
      </c>
      <c r="BE402" s="214">
        <f>IF(N402="základní",J402,0)</f>
        <v>0</v>
      </c>
      <c r="BF402" s="214">
        <f>IF(N402="snížená",J402,0)</f>
        <v>0</v>
      </c>
      <c r="BG402" s="214">
        <f>IF(N402="zákl. přenesená",J402,0)</f>
        <v>0</v>
      </c>
      <c r="BH402" s="214">
        <f>IF(N402="sníž. přenesená",J402,0)</f>
        <v>0</v>
      </c>
      <c r="BI402" s="214">
        <f>IF(N402="nulová",J402,0)</f>
        <v>0</v>
      </c>
      <c r="BJ402" s="16" t="s">
        <v>80</v>
      </c>
      <c r="BK402" s="214">
        <f>ROUND(I402*H402,2)</f>
        <v>0</v>
      </c>
      <c r="BL402" s="16" t="s">
        <v>132</v>
      </c>
      <c r="BM402" s="16" t="s">
        <v>612</v>
      </c>
    </row>
    <row r="403" spans="2:65" s="1" customFormat="1" ht="16.5" customHeight="1">
      <c r="B403" s="37"/>
      <c r="C403" s="203" t="s">
        <v>613</v>
      </c>
      <c r="D403" s="203" t="s">
        <v>127</v>
      </c>
      <c r="E403" s="204" t="s">
        <v>614</v>
      </c>
      <c r="F403" s="205" t="s">
        <v>615</v>
      </c>
      <c r="G403" s="206" t="s">
        <v>151</v>
      </c>
      <c r="H403" s="207">
        <v>3511.2</v>
      </c>
      <c r="I403" s="208"/>
      <c r="J403" s="209">
        <f>ROUND(I403*H403,2)</f>
        <v>0</v>
      </c>
      <c r="K403" s="205" t="s">
        <v>131</v>
      </c>
      <c r="L403" s="42"/>
      <c r="M403" s="210" t="s">
        <v>19</v>
      </c>
      <c r="N403" s="211" t="s">
        <v>43</v>
      </c>
      <c r="O403" s="78"/>
      <c r="P403" s="212">
        <f>O403*H403</f>
        <v>0</v>
      </c>
      <c r="Q403" s="212">
        <v>0</v>
      </c>
      <c r="R403" s="212">
        <f>Q403*H403</f>
        <v>0</v>
      </c>
      <c r="S403" s="212">
        <v>0</v>
      </c>
      <c r="T403" s="213">
        <f>S403*H403</f>
        <v>0</v>
      </c>
      <c r="AR403" s="16" t="s">
        <v>132</v>
      </c>
      <c r="AT403" s="16" t="s">
        <v>127</v>
      </c>
      <c r="AU403" s="16" t="s">
        <v>83</v>
      </c>
      <c r="AY403" s="16" t="s">
        <v>125</v>
      </c>
      <c r="BE403" s="214">
        <f>IF(N403="základní",J403,0)</f>
        <v>0</v>
      </c>
      <c r="BF403" s="214">
        <f>IF(N403="snížená",J403,0)</f>
        <v>0</v>
      </c>
      <c r="BG403" s="214">
        <f>IF(N403="zákl. přenesená",J403,0)</f>
        <v>0</v>
      </c>
      <c r="BH403" s="214">
        <f>IF(N403="sníž. přenesená",J403,0)</f>
        <v>0</v>
      </c>
      <c r="BI403" s="214">
        <f>IF(N403="nulová",J403,0)</f>
        <v>0</v>
      </c>
      <c r="BJ403" s="16" t="s">
        <v>80</v>
      </c>
      <c r="BK403" s="214">
        <f>ROUND(I403*H403,2)</f>
        <v>0</v>
      </c>
      <c r="BL403" s="16" t="s">
        <v>132</v>
      </c>
      <c r="BM403" s="16" t="s">
        <v>616</v>
      </c>
    </row>
    <row r="404" spans="2:51" s="11" customFormat="1" ht="12">
      <c r="B404" s="215"/>
      <c r="C404" s="216"/>
      <c r="D404" s="217" t="s">
        <v>134</v>
      </c>
      <c r="E404" s="218" t="s">
        <v>19</v>
      </c>
      <c r="F404" s="219" t="s">
        <v>617</v>
      </c>
      <c r="G404" s="216"/>
      <c r="H404" s="218" t="s">
        <v>19</v>
      </c>
      <c r="I404" s="220"/>
      <c r="J404" s="216"/>
      <c r="K404" s="216"/>
      <c r="L404" s="221"/>
      <c r="M404" s="222"/>
      <c r="N404" s="223"/>
      <c r="O404" s="223"/>
      <c r="P404" s="223"/>
      <c r="Q404" s="223"/>
      <c r="R404" s="223"/>
      <c r="S404" s="223"/>
      <c r="T404" s="224"/>
      <c r="AT404" s="225" t="s">
        <v>134</v>
      </c>
      <c r="AU404" s="225" t="s">
        <v>83</v>
      </c>
      <c r="AV404" s="11" t="s">
        <v>80</v>
      </c>
      <c r="AW404" s="11" t="s">
        <v>33</v>
      </c>
      <c r="AX404" s="11" t="s">
        <v>72</v>
      </c>
      <c r="AY404" s="225" t="s">
        <v>125</v>
      </c>
    </row>
    <row r="405" spans="2:51" s="11" customFormat="1" ht="12">
      <c r="B405" s="215"/>
      <c r="C405" s="216"/>
      <c r="D405" s="217" t="s">
        <v>134</v>
      </c>
      <c r="E405" s="218" t="s">
        <v>19</v>
      </c>
      <c r="F405" s="219" t="s">
        <v>618</v>
      </c>
      <c r="G405" s="216"/>
      <c r="H405" s="218" t="s">
        <v>19</v>
      </c>
      <c r="I405" s="220"/>
      <c r="J405" s="216"/>
      <c r="K405" s="216"/>
      <c r="L405" s="221"/>
      <c r="M405" s="222"/>
      <c r="N405" s="223"/>
      <c r="O405" s="223"/>
      <c r="P405" s="223"/>
      <c r="Q405" s="223"/>
      <c r="R405" s="223"/>
      <c r="S405" s="223"/>
      <c r="T405" s="224"/>
      <c r="AT405" s="225" t="s">
        <v>134</v>
      </c>
      <c r="AU405" s="225" t="s">
        <v>83</v>
      </c>
      <c r="AV405" s="11" t="s">
        <v>80</v>
      </c>
      <c r="AW405" s="11" t="s">
        <v>33</v>
      </c>
      <c r="AX405" s="11" t="s">
        <v>72</v>
      </c>
      <c r="AY405" s="225" t="s">
        <v>125</v>
      </c>
    </row>
    <row r="406" spans="2:51" s="11" customFormat="1" ht="12">
      <c r="B406" s="215"/>
      <c r="C406" s="216"/>
      <c r="D406" s="217" t="s">
        <v>134</v>
      </c>
      <c r="E406" s="218" t="s">
        <v>19</v>
      </c>
      <c r="F406" s="219" t="s">
        <v>619</v>
      </c>
      <c r="G406" s="216"/>
      <c r="H406" s="218" t="s">
        <v>19</v>
      </c>
      <c r="I406" s="220"/>
      <c r="J406" s="216"/>
      <c r="K406" s="216"/>
      <c r="L406" s="221"/>
      <c r="M406" s="222"/>
      <c r="N406" s="223"/>
      <c r="O406" s="223"/>
      <c r="P406" s="223"/>
      <c r="Q406" s="223"/>
      <c r="R406" s="223"/>
      <c r="S406" s="223"/>
      <c r="T406" s="224"/>
      <c r="AT406" s="225" t="s">
        <v>134</v>
      </c>
      <c r="AU406" s="225" t="s">
        <v>83</v>
      </c>
      <c r="AV406" s="11" t="s">
        <v>80</v>
      </c>
      <c r="AW406" s="11" t="s">
        <v>33</v>
      </c>
      <c r="AX406" s="11" t="s">
        <v>72</v>
      </c>
      <c r="AY406" s="225" t="s">
        <v>125</v>
      </c>
    </row>
    <row r="407" spans="2:51" s="11" customFormat="1" ht="12">
      <c r="B407" s="215"/>
      <c r="C407" s="216"/>
      <c r="D407" s="217" t="s">
        <v>134</v>
      </c>
      <c r="E407" s="218" t="s">
        <v>19</v>
      </c>
      <c r="F407" s="219" t="s">
        <v>187</v>
      </c>
      <c r="G407" s="216"/>
      <c r="H407" s="218" t="s">
        <v>19</v>
      </c>
      <c r="I407" s="220"/>
      <c r="J407" s="216"/>
      <c r="K407" s="216"/>
      <c r="L407" s="221"/>
      <c r="M407" s="222"/>
      <c r="N407" s="223"/>
      <c r="O407" s="223"/>
      <c r="P407" s="223"/>
      <c r="Q407" s="223"/>
      <c r="R407" s="223"/>
      <c r="S407" s="223"/>
      <c r="T407" s="224"/>
      <c r="AT407" s="225" t="s">
        <v>134</v>
      </c>
      <c r="AU407" s="225" t="s">
        <v>83</v>
      </c>
      <c r="AV407" s="11" t="s">
        <v>80</v>
      </c>
      <c r="AW407" s="11" t="s">
        <v>33</v>
      </c>
      <c r="AX407" s="11" t="s">
        <v>72</v>
      </c>
      <c r="AY407" s="225" t="s">
        <v>125</v>
      </c>
    </row>
    <row r="408" spans="2:51" s="12" customFormat="1" ht="12">
      <c r="B408" s="226"/>
      <c r="C408" s="227"/>
      <c r="D408" s="217" t="s">
        <v>134</v>
      </c>
      <c r="E408" s="228" t="s">
        <v>19</v>
      </c>
      <c r="F408" s="229" t="s">
        <v>620</v>
      </c>
      <c r="G408" s="227"/>
      <c r="H408" s="230">
        <v>3511.2</v>
      </c>
      <c r="I408" s="231"/>
      <c r="J408" s="227"/>
      <c r="K408" s="227"/>
      <c r="L408" s="232"/>
      <c r="M408" s="233"/>
      <c r="N408" s="234"/>
      <c r="O408" s="234"/>
      <c r="P408" s="234"/>
      <c r="Q408" s="234"/>
      <c r="R408" s="234"/>
      <c r="S408" s="234"/>
      <c r="T408" s="235"/>
      <c r="AT408" s="236" t="s">
        <v>134</v>
      </c>
      <c r="AU408" s="236" t="s">
        <v>83</v>
      </c>
      <c r="AV408" s="12" t="s">
        <v>83</v>
      </c>
      <c r="AW408" s="12" t="s">
        <v>33</v>
      </c>
      <c r="AX408" s="12" t="s">
        <v>80</v>
      </c>
      <c r="AY408" s="236" t="s">
        <v>125</v>
      </c>
    </row>
    <row r="409" spans="2:65" s="1" customFormat="1" ht="16.5" customHeight="1">
      <c r="B409" s="37"/>
      <c r="C409" s="203" t="s">
        <v>621</v>
      </c>
      <c r="D409" s="203" t="s">
        <v>127</v>
      </c>
      <c r="E409" s="204" t="s">
        <v>622</v>
      </c>
      <c r="F409" s="205" t="s">
        <v>623</v>
      </c>
      <c r="G409" s="206" t="s">
        <v>151</v>
      </c>
      <c r="H409" s="207">
        <v>9422.318</v>
      </c>
      <c r="I409" s="208"/>
      <c r="J409" s="209">
        <f>ROUND(I409*H409,2)</f>
        <v>0</v>
      </c>
      <c r="K409" s="205" t="s">
        <v>131</v>
      </c>
      <c r="L409" s="42"/>
      <c r="M409" s="210" t="s">
        <v>19</v>
      </c>
      <c r="N409" s="211" t="s">
        <v>43</v>
      </c>
      <c r="O409" s="78"/>
      <c r="P409" s="212">
        <f>O409*H409</f>
        <v>0</v>
      </c>
      <c r="Q409" s="212">
        <v>0</v>
      </c>
      <c r="R409" s="212">
        <f>Q409*H409</f>
        <v>0</v>
      </c>
      <c r="S409" s="212">
        <v>0</v>
      </c>
      <c r="T409" s="213">
        <f>S409*H409</f>
        <v>0</v>
      </c>
      <c r="AR409" s="16" t="s">
        <v>132</v>
      </c>
      <c r="AT409" s="16" t="s">
        <v>127</v>
      </c>
      <c r="AU409" s="16" t="s">
        <v>83</v>
      </c>
      <c r="AY409" s="16" t="s">
        <v>125</v>
      </c>
      <c r="BE409" s="214">
        <f>IF(N409="základní",J409,0)</f>
        <v>0</v>
      </c>
      <c r="BF409" s="214">
        <f>IF(N409="snížená",J409,0)</f>
        <v>0</v>
      </c>
      <c r="BG409" s="214">
        <f>IF(N409="zákl. přenesená",J409,0)</f>
        <v>0</v>
      </c>
      <c r="BH409" s="214">
        <f>IF(N409="sníž. přenesená",J409,0)</f>
        <v>0</v>
      </c>
      <c r="BI409" s="214">
        <f>IF(N409="nulová",J409,0)</f>
        <v>0</v>
      </c>
      <c r="BJ409" s="16" t="s">
        <v>80</v>
      </c>
      <c r="BK409" s="214">
        <f>ROUND(I409*H409,2)</f>
        <v>0</v>
      </c>
      <c r="BL409" s="16" t="s">
        <v>132</v>
      </c>
      <c r="BM409" s="16" t="s">
        <v>624</v>
      </c>
    </row>
    <row r="410" spans="2:51" s="11" customFormat="1" ht="12">
      <c r="B410" s="215"/>
      <c r="C410" s="216"/>
      <c r="D410" s="217" t="s">
        <v>134</v>
      </c>
      <c r="E410" s="218" t="s">
        <v>19</v>
      </c>
      <c r="F410" s="219" t="s">
        <v>625</v>
      </c>
      <c r="G410" s="216"/>
      <c r="H410" s="218" t="s">
        <v>19</v>
      </c>
      <c r="I410" s="220"/>
      <c r="J410" s="216"/>
      <c r="K410" s="216"/>
      <c r="L410" s="221"/>
      <c r="M410" s="222"/>
      <c r="N410" s="223"/>
      <c r="O410" s="223"/>
      <c r="P410" s="223"/>
      <c r="Q410" s="223"/>
      <c r="R410" s="223"/>
      <c r="S410" s="223"/>
      <c r="T410" s="224"/>
      <c r="AT410" s="225" t="s">
        <v>134</v>
      </c>
      <c r="AU410" s="225" t="s">
        <v>83</v>
      </c>
      <c r="AV410" s="11" t="s">
        <v>80</v>
      </c>
      <c r="AW410" s="11" t="s">
        <v>33</v>
      </c>
      <c r="AX410" s="11" t="s">
        <v>72</v>
      </c>
      <c r="AY410" s="225" t="s">
        <v>125</v>
      </c>
    </row>
    <row r="411" spans="2:51" s="11" customFormat="1" ht="12">
      <c r="B411" s="215"/>
      <c r="C411" s="216"/>
      <c r="D411" s="217" t="s">
        <v>134</v>
      </c>
      <c r="E411" s="218" t="s">
        <v>19</v>
      </c>
      <c r="F411" s="219" t="s">
        <v>626</v>
      </c>
      <c r="G411" s="216"/>
      <c r="H411" s="218" t="s">
        <v>19</v>
      </c>
      <c r="I411" s="220"/>
      <c r="J411" s="216"/>
      <c r="K411" s="216"/>
      <c r="L411" s="221"/>
      <c r="M411" s="222"/>
      <c r="N411" s="223"/>
      <c r="O411" s="223"/>
      <c r="P411" s="223"/>
      <c r="Q411" s="223"/>
      <c r="R411" s="223"/>
      <c r="S411" s="223"/>
      <c r="T411" s="224"/>
      <c r="AT411" s="225" t="s">
        <v>134</v>
      </c>
      <c r="AU411" s="225" t="s">
        <v>83</v>
      </c>
      <c r="AV411" s="11" t="s">
        <v>80</v>
      </c>
      <c r="AW411" s="11" t="s">
        <v>33</v>
      </c>
      <c r="AX411" s="11" t="s">
        <v>72</v>
      </c>
      <c r="AY411" s="225" t="s">
        <v>125</v>
      </c>
    </row>
    <row r="412" spans="2:51" s="11" customFormat="1" ht="12">
      <c r="B412" s="215"/>
      <c r="C412" s="216"/>
      <c r="D412" s="217" t="s">
        <v>134</v>
      </c>
      <c r="E412" s="218" t="s">
        <v>19</v>
      </c>
      <c r="F412" s="219" t="s">
        <v>627</v>
      </c>
      <c r="G412" s="216"/>
      <c r="H412" s="218" t="s">
        <v>19</v>
      </c>
      <c r="I412" s="220"/>
      <c r="J412" s="216"/>
      <c r="K412" s="216"/>
      <c r="L412" s="221"/>
      <c r="M412" s="222"/>
      <c r="N412" s="223"/>
      <c r="O412" s="223"/>
      <c r="P412" s="223"/>
      <c r="Q412" s="223"/>
      <c r="R412" s="223"/>
      <c r="S412" s="223"/>
      <c r="T412" s="224"/>
      <c r="AT412" s="225" t="s">
        <v>134</v>
      </c>
      <c r="AU412" s="225" t="s">
        <v>83</v>
      </c>
      <c r="AV412" s="11" t="s">
        <v>80</v>
      </c>
      <c r="AW412" s="11" t="s">
        <v>33</v>
      </c>
      <c r="AX412" s="11" t="s">
        <v>72</v>
      </c>
      <c r="AY412" s="225" t="s">
        <v>125</v>
      </c>
    </row>
    <row r="413" spans="2:51" s="12" customFormat="1" ht="12">
      <c r="B413" s="226"/>
      <c r="C413" s="227"/>
      <c r="D413" s="217" t="s">
        <v>134</v>
      </c>
      <c r="E413" s="228" t="s">
        <v>19</v>
      </c>
      <c r="F413" s="229" t="s">
        <v>628</v>
      </c>
      <c r="G413" s="227"/>
      <c r="H413" s="230">
        <v>9312.133</v>
      </c>
      <c r="I413" s="231"/>
      <c r="J413" s="227"/>
      <c r="K413" s="227"/>
      <c r="L413" s="232"/>
      <c r="M413" s="233"/>
      <c r="N413" s="234"/>
      <c r="O413" s="234"/>
      <c r="P413" s="234"/>
      <c r="Q413" s="234"/>
      <c r="R413" s="234"/>
      <c r="S413" s="234"/>
      <c r="T413" s="235"/>
      <c r="AT413" s="236" t="s">
        <v>134</v>
      </c>
      <c r="AU413" s="236" t="s">
        <v>83</v>
      </c>
      <c r="AV413" s="12" t="s">
        <v>83</v>
      </c>
      <c r="AW413" s="12" t="s">
        <v>33</v>
      </c>
      <c r="AX413" s="12" t="s">
        <v>72</v>
      </c>
      <c r="AY413" s="236" t="s">
        <v>125</v>
      </c>
    </row>
    <row r="414" spans="2:51" s="11" customFormat="1" ht="12">
      <c r="B414" s="215"/>
      <c r="C414" s="216"/>
      <c r="D414" s="217" t="s">
        <v>134</v>
      </c>
      <c r="E414" s="218" t="s">
        <v>19</v>
      </c>
      <c r="F414" s="219" t="s">
        <v>629</v>
      </c>
      <c r="G414" s="216"/>
      <c r="H414" s="218" t="s">
        <v>19</v>
      </c>
      <c r="I414" s="220"/>
      <c r="J414" s="216"/>
      <c r="K414" s="216"/>
      <c r="L414" s="221"/>
      <c r="M414" s="222"/>
      <c r="N414" s="223"/>
      <c r="O414" s="223"/>
      <c r="P414" s="223"/>
      <c r="Q414" s="223"/>
      <c r="R414" s="223"/>
      <c r="S414" s="223"/>
      <c r="T414" s="224"/>
      <c r="AT414" s="225" t="s">
        <v>134</v>
      </c>
      <c r="AU414" s="225" t="s">
        <v>83</v>
      </c>
      <c r="AV414" s="11" t="s">
        <v>80</v>
      </c>
      <c r="AW414" s="11" t="s">
        <v>33</v>
      </c>
      <c r="AX414" s="11" t="s">
        <v>72</v>
      </c>
      <c r="AY414" s="225" t="s">
        <v>125</v>
      </c>
    </row>
    <row r="415" spans="2:51" s="11" customFormat="1" ht="12">
      <c r="B415" s="215"/>
      <c r="C415" s="216"/>
      <c r="D415" s="217" t="s">
        <v>134</v>
      </c>
      <c r="E415" s="218" t="s">
        <v>19</v>
      </c>
      <c r="F415" s="219" t="s">
        <v>630</v>
      </c>
      <c r="G415" s="216"/>
      <c r="H415" s="218" t="s">
        <v>19</v>
      </c>
      <c r="I415" s="220"/>
      <c r="J415" s="216"/>
      <c r="K415" s="216"/>
      <c r="L415" s="221"/>
      <c r="M415" s="222"/>
      <c r="N415" s="223"/>
      <c r="O415" s="223"/>
      <c r="P415" s="223"/>
      <c r="Q415" s="223"/>
      <c r="R415" s="223"/>
      <c r="S415" s="223"/>
      <c r="T415" s="224"/>
      <c r="AT415" s="225" t="s">
        <v>134</v>
      </c>
      <c r="AU415" s="225" t="s">
        <v>83</v>
      </c>
      <c r="AV415" s="11" t="s">
        <v>80</v>
      </c>
      <c r="AW415" s="11" t="s">
        <v>33</v>
      </c>
      <c r="AX415" s="11" t="s">
        <v>72</v>
      </c>
      <c r="AY415" s="225" t="s">
        <v>125</v>
      </c>
    </row>
    <row r="416" spans="2:51" s="12" customFormat="1" ht="12">
      <c r="B416" s="226"/>
      <c r="C416" s="227"/>
      <c r="D416" s="217" t="s">
        <v>134</v>
      </c>
      <c r="E416" s="228" t="s">
        <v>19</v>
      </c>
      <c r="F416" s="229" t="s">
        <v>631</v>
      </c>
      <c r="G416" s="227"/>
      <c r="H416" s="230">
        <v>-3511.2</v>
      </c>
      <c r="I416" s="231"/>
      <c r="J416" s="227"/>
      <c r="K416" s="227"/>
      <c r="L416" s="232"/>
      <c r="M416" s="233"/>
      <c r="N416" s="234"/>
      <c r="O416" s="234"/>
      <c r="P416" s="234"/>
      <c r="Q416" s="234"/>
      <c r="R416" s="234"/>
      <c r="S416" s="234"/>
      <c r="T416" s="235"/>
      <c r="AT416" s="236" t="s">
        <v>134</v>
      </c>
      <c r="AU416" s="236" t="s">
        <v>83</v>
      </c>
      <c r="AV416" s="12" t="s">
        <v>83</v>
      </c>
      <c r="AW416" s="12" t="s">
        <v>33</v>
      </c>
      <c r="AX416" s="12" t="s">
        <v>72</v>
      </c>
      <c r="AY416" s="236" t="s">
        <v>125</v>
      </c>
    </row>
    <row r="417" spans="2:51" s="14" customFormat="1" ht="12">
      <c r="B417" s="258"/>
      <c r="C417" s="259"/>
      <c r="D417" s="217" t="s">
        <v>134</v>
      </c>
      <c r="E417" s="260" t="s">
        <v>19</v>
      </c>
      <c r="F417" s="261" t="s">
        <v>632</v>
      </c>
      <c r="G417" s="259"/>
      <c r="H417" s="262">
        <v>5800.933</v>
      </c>
      <c r="I417" s="263"/>
      <c r="J417" s="259"/>
      <c r="K417" s="259"/>
      <c r="L417" s="264"/>
      <c r="M417" s="265"/>
      <c r="N417" s="266"/>
      <c r="O417" s="266"/>
      <c r="P417" s="266"/>
      <c r="Q417" s="266"/>
      <c r="R417" s="266"/>
      <c r="S417" s="266"/>
      <c r="T417" s="267"/>
      <c r="AT417" s="268" t="s">
        <v>134</v>
      </c>
      <c r="AU417" s="268" t="s">
        <v>83</v>
      </c>
      <c r="AV417" s="14" t="s">
        <v>156</v>
      </c>
      <c r="AW417" s="14" t="s">
        <v>33</v>
      </c>
      <c r="AX417" s="14" t="s">
        <v>72</v>
      </c>
      <c r="AY417" s="268" t="s">
        <v>125</v>
      </c>
    </row>
    <row r="418" spans="2:51" s="11" customFormat="1" ht="12">
      <c r="B418" s="215"/>
      <c r="C418" s="216"/>
      <c r="D418" s="217" t="s">
        <v>134</v>
      </c>
      <c r="E418" s="218" t="s">
        <v>19</v>
      </c>
      <c r="F418" s="219" t="s">
        <v>633</v>
      </c>
      <c r="G418" s="216"/>
      <c r="H418" s="218" t="s">
        <v>19</v>
      </c>
      <c r="I418" s="220"/>
      <c r="J418" s="216"/>
      <c r="K418" s="216"/>
      <c r="L418" s="221"/>
      <c r="M418" s="222"/>
      <c r="N418" s="223"/>
      <c r="O418" s="223"/>
      <c r="P418" s="223"/>
      <c r="Q418" s="223"/>
      <c r="R418" s="223"/>
      <c r="S418" s="223"/>
      <c r="T418" s="224"/>
      <c r="AT418" s="225" t="s">
        <v>134</v>
      </c>
      <c r="AU418" s="225" t="s">
        <v>83</v>
      </c>
      <c r="AV418" s="11" t="s">
        <v>80</v>
      </c>
      <c r="AW418" s="11" t="s">
        <v>33</v>
      </c>
      <c r="AX418" s="11" t="s">
        <v>72</v>
      </c>
      <c r="AY418" s="225" t="s">
        <v>125</v>
      </c>
    </row>
    <row r="419" spans="2:51" s="11" customFormat="1" ht="12">
      <c r="B419" s="215"/>
      <c r="C419" s="216"/>
      <c r="D419" s="217" t="s">
        <v>134</v>
      </c>
      <c r="E419" s="218" t="s">
        <v>19</v>
      </c>
      <c r="F419" s="219" t="s">
        <v>634</v>
      </c>
      <c r="G419" s="216"/>
      <c r="H419" s="218" t="s">
        <v>19</v>
      </c>
      <c r="I419" s="220"/>
      <c r="J419" s="216"/>
      <c r="K419" s="216"/>
      <c r="L419" s="221"/>
      <c r="M419" s="222"/>
      <c r="N419" s="223"/>
      <c r="O419" s="223"/>
      <c r="P419" s="223"/>
      <c r="Q419" s="223"/>
      <c r="R419" s="223"/>
      <c r="S419" s="223"/>
      <c r="T419" s="224"/>
      <c r="AT419" s="225" t="s">
        <v>134</v>
      </c>
      <c r="AU419" s="225" t="s">
        <v>83</v>
      </c>
      <c r="AV419" s="11" t="s">
        <v>80</v>
      </c>
      <c r="AW419" s="11" t="s">
        <v>33</v>
      </c>
      <c r="AX419" s="11" t="s">
        <v>72</v>
      </c>
      <c r="AY419" s="225" t="s">
        <v>125</v>
      </c>
    </row>
    <row r="420" spans="2:51" s="12" customFormat="1" ht="12">
      <c r="B420" s="226"/>
      <c r="C420" s="227"/>
      <c r="D420" s="217" t="s">
        <v>134</v>
      </c>
      <c r="E420" s="228" t="s">
        <v>19</v>
      </c>
      <c r="F420" s="229" t="s">
        <v>635</v>
      </c>
      <c r="G420" s="227"/>
      <c r="H420" s="230">
        <v>2328.033</v>
      </c>
      <c r="I420" s="231"/>
      <c r="J420" s="227"/>
      <c r="K420" s="227"/>
      <c r="L420" s="232"/>
      <c r="M420" s="233"/>
      <c r="N420" s="234"/>
      <c r="O420" s="234"/>
      <c r="P420" s="234"/>
      <c r="Q420" s="234"/>
      <c r="R420" s="234"/>
      <c r="S420" s="234"/>
      <c r="T420" s="235"/>
      <c r="AT420" s="236" t="s">
        <v>134</v>
      </c>
      <c r="AU420" s="236" t="s">
        <v>83</v>
      </c>
      <c r="AV420" s="12" t="s">
        <v>83</v>
      </c>
      <c r="AW420" s="12" t="s">
        <v>33</v>
      </c>
      <c r="AX420" s="12" t="s">
        <v>72</v>
      </c>
      <c r="AY420" s="236" t="s">
        <v>125</v>
      </c>
    </row>
    <row r="421" spans="2:51" s="14" customFormat="1" ht="12">
      <c r="B421" s="258"/>
      <c r="C421" s="259"/>
      <c r="D421" s="217" t="s">
        <v>134</v>
      </c>
      <c r="E421" s="260" t="s">
        <v>19</v>
      </c>
      <c r="F421" s="261" t="s">
        <v>636</v>
      </c>
      <c r="G421" s="259"/>
      <c r="H421" s="262">
        <v>2328.033</v>
      </c>
      <c r="I421" s="263"/>
      <c r="J421" s="259"/>
      <c r="K421" s="259"/>
      <c r="L421" s="264"/>
      <c r="M421" s="265"/>
      <c r="N421" s="266"/>
      <c r="O421" s="266"/>
      <c r="P421" s="266"/>
      <c r="Q421" s="266"/>
      <c r="R421" s="266"/>
      <c r="S421" s="266"/>
      <c r="T421" s="267"/>
      <c r="AT421" s="268" t="s">
        <v>134</v>
      </c>
      <c r="AU421" s="268" t="s">
        <v>83</v>
      </c>
      <c r="AV421" s="14" t="s">
        <v>156</v>
      </c>
      <c r="AW421" s="14" t="s">
        <v>33</v>
      </c>
      <c r="AX421" s="14" t="s">
        <v>72</v>
      </c>
      <c r="AY421" s="268" t="s">
        <v>125</v>
      </c>
    </row>
    <row r="422" spans="2:51" s="11" customFormat="1" ht="12">
      <c r="B422" s="215"/>
      <c r="C422" s="216"/>
      <c r="D422" s="217" t="s">
        <v>134</v>
      </c>
      <c r="E422" s="218" t="s">
        <v>19</v>
      </c>
      <c r="F422" s="219" t="s">
        <v>637</v>
      </c>
      <c r="G422" s="216"/>
      <c r="H422" s="218" t="s">
        <v>19</v>
      </c>
      <c r="I422" s="220"/>
      <c r="J422" s="216"/>
      <c r="K422" s="216"/>
      <c r="L422" s="221"/>
      <c r="M422" s="222"/>
      <c r="N422" s="223"/>
      <c r="O422" s="223"/>
      <c r="P422" s="223"/>
      <c r="Q422" s="223"/>
      <c r="R422" s="223"/>
      <c r="S422" s="223"/>
      <c r="T422" s="224"/>
      <c r="AT422" s="225" t="s">
        <v>134</v>
      </c>
      <c r="AU422" s="225" t="s">
        <v>83</v>
      </c>
      <c r="AV422" s="11" t="s">
        <v>80</v>
      </c>
      <c r="AW422" s="11" t="s">
        <v>33</v>
      </c>
      <c r="AX422" s="11" t="s">
        <v>72</v>
      </c>
      <c r="AY422" s="225" t="s">
        <v>125</v>
      </c>
    </row>
    <row r="423" spans="2:51" s="12" customFormat="1" ht="12">
      <c r="B423" s="226"/>
      <c r="C423" s="227"/>
      <c r="D423" s="217" t="s">
        <v>134</v>
      </c>
      <c r="E423" s="228" t="s">
        <v>19</v>
      </c>
      <c r="F423" s="229" t="s">
        <v>638</v>
      </c>
      <c r="G423" s="227"/>
      <c r="H423" s="230">
        <v>1293.352</v>
      </c>
      <c r="I423" s="231"/>
      <c r="J423" s="227"/>
      <c r="K423" s="227"/>
      <c r="L423" s="232"/>
      <c r="M423" s="233"/>
      <c r="N423" s="234"/>
      <c r="O423" s="234"/>
      <c r="P423" s="234"/>
      <c r="Q423" s="234"/>
      <c r="R423" s="234"/>
      <c r="S423" s="234"/>
      <c r="T423" s="235"/>
      <c r="AT423" s="236" t="s">
        <v>134</v>
      </c>
      <c r="AU423" s="236" t="s">
        <v>83</v>
      </c>
      <c r="AV423" s="12" t="s">
        <v>83</v>
      </c>
      <c r="AW423" s="12" t="s">
        <v>33</v>
      </c>
      <c r="AX423" s="12" t="s">
        <v>72</v>
      </c>
      <c r="AY423" s="236" t="s">
        <v>125</v>
      </c>
    </row>
    <row r="424" spans="2:51" s="14" customFormat="1" ht="12">
      <c r="B424" s="258"/>
      <c r="C424" s="259"/>
      <c r="D424" s="217" t="s">
        <v>134</v>
      </c>
      <c r="E424" s="260" t="s">
        <v>19</v>
      </c>
      <c r="F424" s="261" t="s">
        <v>639</v>
      </c>
      <c r="G424" s="259"/>
      <c r="H424" s="262">
        <v>1293.352</v>
      </c>
      <c r="I424" s="263"/>
      <c r="J424" s="259"/>
      <c r="K424" s="259"/>
      <c r="L424" s="264"/>
      <c r="M424" s="265"/>
      <c r="N424" s="266"/>
      <c r="O424" s="266"/>
      <c r="P424" s="266"/>
      <c r="Q424" s="266"/>
      <c r="R424" s="266"/>
      <c r="S424" s="266"/>
      <c r="T424" s="267"/>
      <c r="AT424" s="268" t="s">
        <v>134</v>
      </c>
      <c r="AU424" s="268" t="s">
        <v>83</v>
      </c>
      <c r="AV424" s="14" t="s">
        <v>156</v>
      </c>
      <c r="AW424" s="14" t="s">
        <v>33</v>
      </c>
      <c r="AX424" s="14" t="s">
        <v>72</v>
      </c>
      <c r="AY424" s="268" t="s">
        <v>125</v>
      </c>
    </row>
    <row r="425" spans="2:51" s="13" customFormat="1" ht="12">
      <c r="B425" s="237"/>
      <c r="C425" s="238"/>
      <c r="D425" s="217" t="s">
        <v>134</v>
      </c>
      <c r="E425" s="239" t="s">
        <v>19</v>
      </c>
      <c r="F425" s="240" t="s">
        <v>147</v>
      </c>
      <c r="G425" s="238"/>
      <c r="H425" s="241">
        <v>9422.318000000001</v>
      </c>
      <c r="I425" s="242"/>
      <c r="J425" s="238"/>
      <c r="K425" s="238"/>
      <c r="L425" s="243"/>
      <c r="M425" s="244"/>
      <c r="N425" s="245"/>
      <c r="O425" s="245"/>
      <c r="P425" s="245"/>
      <c r="Q425" s="245"/>
      <c r="R425" s="245"/>
      <c r="S425" s="245"/>
      <c r="T425" s="246"/>
      <c r="AT425" s="247" t="s">
        <v>134</v>
      </c>
      <c r="AU425" s="247" t="s">
        <v>83</v>
      </c>
      <c r="AV425" s="13" t="s">
        <v>132</v>
      </c>
      <c r="AW425" s="13" t="s">
        <v>33</v>
      </c>
      <c r="AX425" s="13" t="s">
        <v>80</v>
      </c>
      <c r="AY425" s="247" t="s">
        <v>125</v>
      </c>
    </row>
    <row r="426" spans="2:65" s="1" customFormat="1" ht="22.5" customHeight="1">
      <c r="B426" s="37"/>
      <c r="C426" s="203" t="s">
        <v>640</v>
      </c>
      <c r="D426" s="203" t="s">
        <v>127</v>
      </c>
      <c r="E426" s="204" t="s">
        <v>641</v>
      </c>
      <c r="F426" s="205" t="s">
        <v>642</v>
      </c>
      <c r="G426" s="206" t="s">
        <v>151</v>
      </c>
      <c r="H426" s="207">
        <v>70281.737</v>
      </c>
      <c r="I426" s="208"/>
      <c r="J426" s="209">
        <f>ROUND(I426*H426,2)</f>
        <v>0</v>
      </c>
      <c r="K426" s="205" t="s">
        <v>131</v>
      </c>
      <c r="L426" s="42"/>
      <c r="M426" s="210" t="s">
        <v>19</v>
      </c>
      <c r="N426" s="211" t="s">
        <v>43</v>
      </c>
      <c r="O426" s="78"/>
      <c r="P426" s="212">
        <f>O426*H426</f>
        <v>0</v>
      </c>
      <c r="Q426" s="212">
        <v>0</v>
      </c>
      <c r="R426" s="212">
        <f>Q426*H426</f>
        <v>0</v>
      </c>
      <c r="S426" s="212">
        <v>0</v>
      </c>
      <c r="T426" s="213">
        <f>S426*H426</f>
        <v>0</v>
      </c>
      <c r="AR426" s="16" t="s">
        <v>132</v>
      </c>
      <c r="AT426" s="16" t="s">
        <v>127</v>
      </c>
      <c r="AU426" s="16" t="s">
        <v>83</v>
      </c>
      <c r="AY426" s="16" t="s">
        <v>125</v>
      </c>
      <c r="BE426" s="214">
        <f>IF(N426="základní",J426,0)</f>
        <v>0</v>
      </c>
      <c r="BF426" s="214">
        <f>IF(N426="snížená",J426,0)</f>
        <v>0</v>
      </c>
      <c r="BG426" s="214">
        <f>IF(N426="zákl. přenesená",J426,0)</f>
        <v>0</v>
      </c>
      <c r="BH426" s="214">
        <f>IF(N426="sníž. přenesená",J426,0)</f>
        <v>0</v>
      </c>
      <c r="BI426" s="214">
        <f>IF(N426="nulová",J426,0)</f>
        <v>0</v>
      </c>
      <c r="BJ426" s="16" t="s">
        <v>80</v>
      </c>
      <c r="BK426" s="214">
        <f>ROUND(I426*H426,2)</f>
        <v>0</v>
      </c>
      <c r="BL426" s="16" t="s">
        <v>132</v>
      </c>
      <c r="BM426" s="16" t="s">
        <v>643</v>
      </c>
    </row>
    <row r="427" spans="2:51" s="11" customFormat="1" ht="12">
      <c r="B427" s="215"/>
      <c r="C427" s="216"/>
      <c r="D427" s="217" t="s">
        <v>134</v>
      </c>
      <c r="E427" s="218" t="s">
        <v>19</v>
      </c>
      <c r="F427" s="219" t="s">
        <v>644</v>
      </c>
      <c r="G427" s="216"/>
      <c r="H427" s="218" t="s">
        <v>19</v>
      </c>
      <c r="I427" s="220"/>
      <c r="J427" s="216"/>
      <c r="K427" s="216"/>
      <c r="L427" s="221"/>
      <c r="M427" s="222"/>
      <c r="N427" s="223"/>
      <c r="O427" s="223"/>
      <c r="P427" s="223"/>
      <c r="Q427" s="223"/>
      <c r="R427" s="223"/>
      <c r="S427" s="223"/>
      <c r="T427" s="224"/>
      <c r="AT427" s="225" t="s">
        <v>134</v>
      </c>
      <c r="AU427" s="225" t="s">
        <v>83</v>
      </c>
      <c r="AV427" s="11" t="s">
        <v>80</v>
      </c>
      <c r="AW427" s="11" t="s">
        <v>33</v>
      </c>
      <c r="AX427" s="11" t="s">
        <v>72</v>
      </c>
      <c r="AY427" s="225" t="s">
        <v>125</v>
      </c>
    </row>
    <row r="428" spans="2:51" s="11" customFormat="1" ht="12">
      <c r="B428" s="215"/>
      <c r="C428" s="216"/>
      <c r="D428" s="217" t="s">
        <v>134</v>
      </c>
      <c r="E428" s="218" t="s">
        <v>19</v>
      </c>
      <c r="F428" s="219" t="s">
        <v>645</v>
      </c>
      <c r="G428" s="216"/>
      <c r="H428" s="218" t="s">
        <v>19</v>
      </c>
      <c r="I428" s="220"/>
      <c r="J428" s="216"/>
      <c r="K428" s="216"/>
      <c r="L428" s="221"/>
      <c r="M428" s="222"/>
      <c r="N428" s="223"/>
      <c r="O428" s="223"/>
      <c r="P428" s="223"/>
      <c r="Q428" s="223"/>
      <c r="R428" s="223"/>
      <c r="S428" s="223"/>
      <c r="T428" s="224"/>
      <c r="AT428" s="225" t="s">
        <v>134</v>
      </c>
      <c r="AU428" s="225" t="s">
        <v>83</v>
      </c>
      <c r="AV428" s="11" t="s">
        <v>80</v>
      </c>
      <c r="AW428" s="11" t="s">
        <v>33</v>
      </c>
      <c r="AX428" s="11" t="s">
        <v>72</v>
      </c>
      <c r="AY428" s="225" t="s">
        <v>125</v>
      </c>
    </row>
    <row r="429" spans="2:51" s="12" customFormat="1" ht="12">
      <c r="B429" s="226"/>
      <c r="C429" s="227"/>
      <c r="D429" s="217" t="s">
        <v>134</v>
      </c>
      <c r="E429" s="228" t="s">
        <v>19</v>
      </c>
      <c r="F429" s="229" t="s">
        <v>646</v>
      </c>
      <c r="G429" s="227"/>
      <c r="H429" s="230">
        <v>23203.732</v>
      </c>
      <c r="I429" s="231"/>
      <c r="J429" s="227"/>
      <c r="K429" s="227"/>
      <c r="L429" s="232"/>
      <c r="M429" s="233"/>
      <c r="N429" s="234"/>
      <c r="O429" s="234"/>
      <c r="P429" s="234"/>
      <c r="Q429" s="234"/>
      <c r="R429" s="234"/>
      <c r="S429" s="234"/>
      <c r="T429" s="235"/>
      <c r="AT429" s="236" t="s">
        <v>134</v>
      </c>
      <c r="AU429" s="236" t="s">
        <v>83</v>
      </c>
      <c r="AV429" s="12" t="s">
        <v>83</v>
      </c>
      <c r="AW429" s="12" t="s">
        <v>33</v>
      </c>
      <c r="AX429" s="12" t="s">
        <v>72</v>
      </c>
      <c r="AY429" s="236" t="s">
        <v>125</v>
      </c>
    </row>
    <row r="430" spans="2:51" s="11" customFormat="1" ht="12">
      <c r="B430" s="215"/>
      <c r="C430" s="216"/>
      <c r="D430" s="217" t="s">
        <v>134</v>
      </c>
      <c r="E430" s="218" t="s">
        <v>19</v>
      </c>
      <c r="F430" s="219" t="s">
        <v>647</v>
      </c>
      <c r="G430" s="216"/>
      <c r="H430" s="218" t="s">
        <v>19</v>
      </c>
      <c r="I430" s="220"/>
      <c r="J430" s="216"/>
      <c r="K430" s="216"/>
      <c r="L430" s="221"/>
      <c r="M430" s="222"/>
      <c r="N430" s="223"/>
      <c r="O430" s="223"/>
      <c r="P430" s="223"/>
      <c r="Q430" s="223"/>
      <c r="R430" s="223"/>
      <c r="S430" s="223"/>
      <c r="T430" s="224"/>
      <c r="AT430" s="225" t="s">
        <v>134</v>
      </c>
      <c r="AU430" s="225" t="s">
        <v>83</v>
      </c>
      <c r="AV430" s="11" t="s">
        <v>80</v>
      </c>
      <c r="AW430" s="11" t="s">
        <v>33</v>
      </c>
      <c r="AX430" s="11" t="s">
        <v>72</v>
      </c>
      <c r="AY430" s="225" t="s">
        <v>125</v>
      </c>
    </row>
    <row r="431" spans="2:51" s="11" customFormat="1" ht="12">
      <c r="B431" s="215"/>
      <c r="C431" s="216"/>
      <c r="D431" s="217" t="s">
        <v>134</v>
      </c>
      <c r="E431" s="218" t="s">
        <v>19</v>
      </c>
      <c r="F431" s="219" t="s">
        <v>648</v>
      </c>
      <c r="G431" s="216"/>
      <c r="H431" s="218" t="s">
        <v>19</v>
      </c>
      <c r="I431" s="220"/>
      <c r="J431" s="216"/>
      <c r="K431" s="216"/>
      <c r="L431" s="221"/>
      <c r="M431" s="222"/>
      <c r="N431" s="223"/>
      <c r="O431" s="223"/>
      <c r="P431" s="223"/>
      <c r="Q431" s="223"/>
      <c r="R431" s="223"/>
      <c r="S431" s="223"/>
      <c r="T431" s="224"/>
      <c r="AT431" s="225" t="s">
        <v>134</v>
      </c>
      <c r="AU431" s="225" t="s">
        <v>83</v>
      </c>
      <c r="AV431" s="11" t="s">
        <v>80</v>
      </c>
      <c r="AW431" s="11" t="s">
        <v>33</v>
      </c>
      <c r="AX431" s="11" t="s">
        <v>72</v>
      </c>
      <c r="AY431" s="225" t="s">
        <v>125</v>
      </c>
    </row>
    <row r="432" spans="2:51" s="12" customFormat="1" ht="12">
      <c r="B432" s="226"/>
      <c r="C432" s="227"/>
      <c r="D432" s="217" t="s">
        <v>134</v>
      </c>
      <c r="E432" s="228" t="s">
        <v>19</v>
      </c>
      <c r="F432" s="229" t="s">
        <v>649</v>
      </c>
      <c r="G432" s="227"/>
      <c r="H432" s="230">
        <v>47078.005</v>
      </c>
      <c r="I432" s="231"/>
      <c r="J432" s="227"/>
      <c r="K432" s="227"/>
      <c r="L432" s="232"/>
      <c r="M432" s="233"/>
      <c r="N432" s="234"/>
      <c r="O432" s="234"/>
      <c r="P432" s="234"/>
      <c r="Q432" s="234"/>
      <c r="R432" s="234"/>
      <c r="S432" s="234"/>
      <c r="T432" s="235"/>
      <c r="AT432" s="236" t="s">
        <v>134</v>
      </c>
      <c r="AU432" s="236" t="s">
        <v>83</v>
      </c>
      <c r="AV432" s="12" t="s">
        <v>83</v>
      </c>
      <c r="AW432" s="12" t="s">
        <v>33</v>
      </c>
      <c r="AX432" s="12" t="s">
        <v>72</v>
      </c>
      <c r="AY432" s="236" t="s">
        <v>125</v>
      </c>
    </row>
    <row r="433" spans="2:51" s="13" customFormat="1" ht="12">
      <c r="B433" s="237"/>
      <c r="C433" s="238"/>
      <c r="D433" s="217" t="s">
        <v>134</v>
      </c>
      <c r="E433" s="239" t="s">
        <v>19</v>
      </c>
      <c r="F433" s="240" t="s">
        <v>147</v>
      </c>
      <c r="G433" s="238"/>
      <c r="H433" s="241">
        <v>70281.737</v>
      </c>
      <c r="I433" s="242"/>
      <c r="J433" s="238"/>
      <c r="K433" s="238"/>
      <c r="L433" s="243"/>
      <c r="M433" s="244"/>
      <c r="N433" s="245"/>
      <c r="O433" s="245"/>
      <c r="P433" s="245"/>
      <c r="Q433" s="245"/>
      <c r="R433" s="245"/>
      <c r="S433" s="245"/>
      <c r="T433" s="246"/>
      <c r="AT433" s="247" t="s">
        <v>134</v>
      </c>
      <c r="AU433" s="247" t="s">
        <v>83</v>
      </c>
      <c r="AV433" s="13" t="s">
        <v>132</v>
      </c>
      <c r="AW433" s="13" t="s">
        <v>33</v>
      </c>
      <c r="AX433" s="13" t="s">
        <v>80</v>
      </c>
      <c r="AY433" s="247" t="s">
        <v>125</v>
      </c>
    </row>
    <row r="434" spans="2:65" s="1" customFormat="1" ht="16.5" customHeight="1">
      <c r="B434" s="37"/>
      <c r="C434" s="203" t="s">
        <v>650</v>
      </c>
      <c r="D434" s="203" t="s">
        <v>127</v>
      </c>
      <c r="E434" s="204" t="s">
        <v>651</v>
      </c>
      <c r="F434" s="205" t="s">
        <v>652</v>
      </c>
      <c r="G434" s="206" t="s">
        <v>151</v>
      </c>
      <c r="H434" s="207">
        <v>9422.318</v>
      </c>
      <c r="I434" s="208"/>
      <c r="J434" s="209">
        <f>ROUND(I434*H434,2)</f>
        <v>0</v>
      </c>
      <c r="K434" s="205" t="s">
        <v>131</v>
      </c>
      <c r="L434" s="42"/>
      <c r="M434" s="210" t="s">
        <v>19</v>
      </c>
      <c r="N434" s="211" t="s">
        <v>43</v>
      </c>
      <c r="O434" s="78"/>
      <c r="P434" s="212">
        <f>O434*H434</f>
        <v>0</v>
      </c>
      <c r="Q434" s="212">
        <v>0</v>
      </c>
      <c r="R434" s="212">
        <f>Q434*H434</f>
        <v>0</v>
      </c>
      <c r="S434" s="212">
        <v>0</v>
      </c>
      <c r="T434" s="213">
        <f>S434*H434</f>
        <v>0</v>
      </c>
      <c r="AR434" s="16" t="s">
        <v>132</v>
      </c>
      <c r="AT434" s="16" t="s">
        <v>127</v>
      </c>
      <c r="AU434" s="16" t="s">
        <v>83</v>
      </c>
      <c r="AY434" s="16" t="s">
        <v>125</v>
      </c>
      <c r="BE434" s="214">
        <f>IF(N434="základní",J434,0)</f>
        <v>0</v>
      </c>
      <c r="BF434" s="214">
        <f>IF(N434="snížená",J434,0)</f>
        <v>0</v>
      </c>
      <c r="BG434" s="214">
        <f>IF(N434="zákl. přenesená",J434,0)</f>
        <v>0</v>
      </c>
      <c r="BH434" s="214">
        <f>IF(N434="sníž. přenesená",J434,0)</f>
        <v>0</v>
      </c>
      <c r="BI434" s="214">
        <f>IF(N434="nulová",J434,0)</f>
        <v>0</v>
      </c>
      <c r="BJ434" s="16" t="s">
        <v>80</v>
      </c>
      <c r="BK434" s="214">
        <f>ROUND(I434*H434,2)</f>
        <v>0</v>
      </c>
      <c r="BL434" s="16" t="s">
        <v>132</v>
      </c>
      <c r="BM434" s="16" t="s">
        <v>653</v>
      </c>
    </row>
    <row r="435" spans="2:51" s="11" customFormat="1" ht="12">
      <c r="B435" s="215"/>
      <c r="C435" s="216"/>
      <c r="D435" s="217" t="s">
        <v>134</v>
      </c>
      <c r="E435" s="218" t="s">
        <v>19</v>
      </c>
      <c r="F435" s="219" t="s">
        <v>654</v>
      </c>
      <c r="G435" s="216"/>
      <c r="H435" s="218" t="s">
        <v>19</v>
      </c>
      <c r="I435" s="220"/>
      <c r="J435" s="216"/>
      <c r="K435" s="216"/>
      <c r="L435" s="221"/>
      <c r="M435" s="222"/>
      <c r="N435" s="223"/>
      <c r="O435" s="223"/>
      <c r="P435" s="223"/>
      <c r="Q435" s="223"/>
      <c r="R435" s="223"/>
      <c r="S435" s="223"/>
      <c r="T435" s="224"/>
      <c r="AT435" s="225" t="s">
        <v>134</v>
      </c>
      <c r="AU435" s="225" t="s">
        <v>83</v>
      </c>
      <c r="AV435" s="11" t="s">
        <v>80</v>
      </c>
      <c r="AW435" s="11" t="s">
        <v>33</v>
      </c>
      <c r="AX435" s="11" t="s">
        <v>72</v>
      </c>
      <c r="AY435" s="225" t="s">
        <v>125</v>
      </c>
    </row>
    <row r="436" spans="2:51" s="12" customFormat="1" ht="12">
      <c r="B436" s="226"/>
      <c r="C436" s="227"/>
      <c r="D436" s="217" t="s">
        <v>134</v>
      </c>
      <c r="E436" s="228" t="s">
        <v>19</v>
      </c>
      <c r="F436" s="229" t="s">
        <v>655</v>
      </c>
      <c r="G436" s="227"/>
      <c r="H436" s="230">
        <v>9422.318</v>
      </c>
      <c r="I436" s="231"/>
      <c r="J436" s="227"/>
      <c r="K436" s="227"/>
      <c r="L436" s="232"/>
      <c r="M436" s="233"/>
      <c r="N436" s="234"/>
      <c r="O436" s="234"/>
      <c r="P436" s="234"/>
      <c r="Q436" s="234"/>
      <c r="R436" s="234"/>
      <c r="S436" s="234"/>
      <c r="T436" s="235"/>
      <c r="AT436" s="236" t="s">
        <v>134</v>
      </c>
      <c r="AU436" s="236" t="s">
        <v>83</v>
      </c>
      <c r="AV436" s="12" t="s">
        <v>83</v>
      </c>
      <c r="AW436" s="12" t="s">
        <v>33</v>
      </c>
      <c r="AX436" s="12" t="s">
        <v>80</v>
      </c>
      <c r="AY436" s="236" t="s">
        <v>125</v>
      </c>
    </row>
    <row r="437" spans="2:65" s="1" customFormat="1" ht="16.5" customHeight="1">
      <c r="B437" s="37"/>
      <c r="C437" s="203" t="s">
        <v>656</v>
      </c>
      <c r="D437" s="203" t="s">
        <v>127</v>
      </c>
      <c r="E437" s="204" t="s">
        <v>657</v>
      </c>
      <c r="F437" s="205" t="s">
        <v>658</v>
      </c>
      <c r="G437" s="206" t="s">
        <v>151</v>
      </c>
      <c r="H437" s="207">
        <v>2328.033</v>
      </c>
      <c r="I437" s="208"/>
      <c r="J437" s="209">
        <f>ROUND(I437*H437,2)</f>
        <v>0</v>
      </c>
      <c r="K437" s="205" t="s">
        <v>19</v>
      </c>
      <c r="L437" s="42"/>
      <c r="M437" s="210" t="s">
        <v>19</v>
      </c>
      <c r="N437" s="211" t="s">
        <v>43</v>
      </c>
      <c r="O437" s="78"/>
      <c r="P437" s="212">
        <f>O437*H437</f>
        <v>0</v>
      </c>
      <c r="Q437" s="212">
        <v>0</v>
      </c>
      <c r="R437" s="212">
        <f>Q437*H437</f>
        <v>0</v>
      </c>
      <c r="S437" s="212">
        <v>0</v>
      </c>
      <c r="T437" s="213">
        <f>S437*H437</f>
        <v>0</v>
      </c>
      <c r="AR437" s="16" t="s">
        <v>132</v>
      </c>
      <c r="AT437" s="16" t="s">
        <v>127</v>
      </c>
      <c r="AU437" s="16" t="s">
        <v>83</v>
      </c>
      <c r="AY437" s="16" t="s">
        <v>125</v>
      </c>
      <c r="BE437" s="214">
        <f>IF(N437="základní",J437,0)</f>
        <v>0</v>
      </c>
      <c r="BF437" s="214">
        <f>IF(N437="snížená",J437,0)</f>
        <v>0</v>
      </c>
      <c r="BG437" s="214">
        <f>IF(N437="zákl. přenesená",J437,0)</f>
        <v>0</v>
      </c>
      <c r="BH437" s="214">
        <f>IF(N437="sníž. přenesená",J437,0)</f>
        <v>0</v>
      </c>
      <c r="BI437" s="214">
        <f>IF(N437="nulová",J437,0)</f>
        <v>0</v>
      </c>
      <c r="BJ437" s="16" t="s">
        <v>80</v>
      </c>
      <c r="BK437" s="214">
        <f>ROUND(I437*H437,2)</f>
        <v>0</v>
      </c>
      <c r="BL437" s="16" t="s">
        <v>132</v>
      </c>
      <c r="BM437" s="16" t="s">
        <v>659</v>
      </c>
    </row>
    <row r="438" spans="2:51" s="11" customFormat="1" ht="12">
      <c r="B438" s="215"/>
      <c r="C438" s="216"/>
      <c r="D438" s="217" t="s">
        <v>134</v>
      </c>
      <c r="E438" s="218" t="s">
        <v>19</v>
      </c>
      <c r="F438" s="219" t="s">
        <v>660</v>
      </c>
      <c r="G438" s="216"/>
      <c r="H438" s="218" t="s">
        <v>19</v>
      </c>
      <c r="I438" s="220"/>
      <c r="J438" s="216"/>
      <c r="K438" s="216"/>
      <c r="L438" s="221"/>
      <c r="M438" s="222"/>
      <c r="N438" s="223"/>
      <c r="O438" s="223"/>
      <c r="P438" s="223"/>
      <c r="Q438" s="223"/>
      <c r="R438" s="223"/>
      <c r="S438" s="223"/>
      <c r="T438" s="224"/>
      <c r="AT438" s="225" t="s">
        <v>134</v>
      </c>
      <c r="AU438" s="225" t="s">
        <v>83</v>
      </c>
      <c r="AV438" s="11" t="s">
        <v>80</v>
      </c>
      <c r="AW438" s="11" t="s">
        <v>33</v>
      </c>
      <c r="AX438" s="11" t="s">
        <v>72</v>
      </c>
      <c r="AY438" s="225" t="s">
        <v>125</v>
      </c>
    </row>
    <row r="439" spans="2:51" s="12" customFormat="1" ht="12">
      <c r="B439" s="226"/>
      <c r="C439" s="227"/>
      <c r="D439" s="217" t="s">
        <v>134</v>
      </c>
      <c r="E439" s="228" t="s">
        <v>19</v>
      </c>
      <c r="F439" s="229" t="s">
        <v>661</v>
      </c>
      <c r="G439" s="227"/>
      <c r="H439" s="230">
        <v>2328.033</v>
      </c>
      <c r="I439" s="231"/>
      <c r="J439" s="227"/>
      <c r="K439" s="227"/>
      <c r="L439" s="232"/>
      <c r="M439" s="233"/>
      <c r="N439" s="234"/>
      <c r="O439" s="234"/>
      <c r="P439" s="234"/>
      <c r="Q439" s="234"/>
      <c r="R439" s="234"/>
      <c r="S439" s="234"/>
      <c r="T439" s="235"/>
      <c r="AT439" s="236" t="s">
        <v>134</v>
      </c>
      <c r="AU439" s="236" t="s">
        <v>83</v>
      </c>
      <c r="AV439" s="12" t="s">
        <v>83</v>
      </c>
      <c r="AW439" s="12" t="s">
        <v>33</v>
      </c>
      <c r="AX439" s="12" t="s">
        <v>80</v>
      </c>
      <c r="AY439" s="236" t="s">
        <v>125</v>
      </c>
    </row>
    <row r="440" spans="2:65" s="1" customFormat="1" ht="22.5" customHeight="1">
      <c r="B440" s="37"/>
      <c r="C440" s="203" t="s">
        <v>662</v>
      </c>
      <c r="D440" s="203" t="s">
        <v>127</v>
      </c>
      <c r="E440" s="204" t="s">
        <v>663</v>
      </c>
      <c r="F440" s="205" t="s">
        <v>664</v>
      </c>
      <c r="G440" s="206" t="s">
        <v>151</v>
      </c>
      <c r="H440" s="207">
        <v>1293.352</v>
      </c>
      <c r="I440" s="208"/>
      <c r="J440" s="209">
        <f>ROUND(I440*H440,2)</f>
        <v>0</v>
      </c>
      <c r="K440" s="205" t="s">
        <v>19</v>
      </c>
      <c r="L440" s="42"/>
      <c r="M440" s="210" t="s">
        <v>19</v>
      </c>
      <c r="N440" s="211" t="s">
        <v>43</v>
      </c>
      <c r="O440" s="78"/>
      <c r="P440" s="212">
        <f>O440*H440</f>
        <v>0</v>
      </c>
      <c r="Q440" s="212">
        <v>0</v>
      </c>
      <c r="R440" s="212">
        <f>Q440*H440</f>
        <v>0</v>
      </c>
      <c r="S440" s="212">
        <v>0</v>
      </c>
      <c r="T440" s="213">
        <f>S440*H440</f>
        <v>0</v>
      </c>
      <c r="AR440" s="16" t="s">
        <v>132</v>
      </c>
      <c r="AT440" s="16" t="s">
        <v>127</v>
      </c>
      <c r="AU440" s="16" t="s">
        <v>83</v>
      </c>
      <c r="AY440" s="16" t="s">
        <v>125</v>
      </c>
      <c r="BE440" s="214">
        <f>IF(N440="základní",J440,0)</f>
        <v>0</v>
      </c>
      <c r="BF440" s="214">
        <f>IF(N440="snížená",J440,0)</f>
        <v>0</v>
      </c>
      <c r="BG440" s="214">
        <f>IF(N440="zákl. přenesená",J440,0)</f>
        <v>0</v>
      </c>
      <c r="BH440" s="214">
        <f>IF(N440="sníž. přenesená",J440,0)</f>
        <v>0</v>
      </c>
      <c r="BI440" s="214">
        <f>IF(N440="nulová",J440,0)</f>
        <v>0</v>
      </c>
      <c r="BJ440" s="16" t="s">
        <v>80</v>
      </c>
      <c r="BK440" s="214">
        <f>ROUND(I440*H440,2)</f>
        <v>0</v>
      </c>
      <c r="BL440" s="16" t="s">
        <v>132</v>
      </c>
      <c r="BM440" s="16" t="s">
        <v>665</v>
      </c>
    </row>
    <row r="441" spans="2:51" s="11" customFormat="1" ht="12">
      <c r="B441" s="215"/>
      <c r="C441" s="216"/>
      <c r="D441" s="217" t="s">
        <v>134</v>
      </c>
      <c r="E441" s="218" t="s">
        <v>19</v>
      </c>
      <c r="F441" s="219" t="s">
        <v>666</v>
      </c>
      <c r="G441" s="216"/>
      <c r="H441" s="218" t="s">
        <v>19</v>
      </c>
      <c r="I441" s="220"/>
      <c r="J441" s="216"/>
      <c r="K441" s="216"/>
      <c r="L441" s="221"/>
      <c r="M441" s="222"/>
      <c r="N441" s="223"/>
      <c r="O441" s="223"/>
      <c r="P441" s="223"/>
      <c r="Q441" s="223"/>
      <c r="R441" s="223"/>
      <c r="S441" s="223"/>
      <c r="T441" s="224"/>
      <c r="AT441" s="225" t="s">
        <v>134</v>
      </c>
      <c r="AU441" s="225" t="s">
        <v>83</v>
      </c>
      <c r="AV441" s="11" t="s">
        <v>80</v>
      </c>
      <c r="AW441" s="11" t="s">
        <v>33</v>
      </c>
      <c r="AX441" s="11" t="s">
        <v>72</v>
      </c>
      <c r="AY441" s="225" t="s">
        <v>125</v>
      </c>
    </row>
    <row r="442" spans="2:51" s="12" customFormat="1" ht="12">
      <c r="B442" s="226"/>
      <c r="C442" s="227"/>
      <c r="D442" s="217" t="s">
        <v>134</v>
      </c>
      <c r="E442" s="228" t="s">
        <v>19</v>
      </c>
      <c r="F442" s="229" t="s">
        <v>667</v>
      </c>
      <c r="G442" s="227"/>
      <c r="H442" s="230">
        <v>1293.352</v>
      </c>
      <c r="I442" s="231"/>
      <c r="J442" s="227"/>
      <c r="K442" s="227"/>
      <c r="L442" s="232"/>
      <c r="M442" s="233"/>
      <c r="N442" s="234"/>
      <c r="O442" s="234"/>
      <c r="P442" s="234"/>
      <c r="Q442" s="234"/>
      <c r="R442" s="234"/>
      <c r="S442" s="234"/>
      <c r="T442" s="235"/>
      <c r="AT442" s="236" t="s">
        <v>134</v>
      </c>
      <c r="AU442" s="236" t="s">
        <v>83</v>
      </c>
      <c r="AV442" s="12" t="s">
        <v>83</v>
      </c>
      <c r="AW442" s="12" t="s">
        <v>33</v>
      </c>
      <c r="AX442" s="12" t="s">
        <v>80</v>
      </c>
      <c r="AY442" s="236" t="s">
        <v>125</v>
      </c>
    </row>
    <row r="443" spans="2:63" s="10" customFormat="1" ht="22.8" customHeight="1">
      <c r="B443" s="187"/>
      <c r="C443" s="188"/>
      <c r="D443" s="189" t="s">
        <v>71</v>
      </c>
      <c r="E443" s="201" t="s">
        <v>668</v>
      </c>
      <c r="F443" s="201" t="s">
        <v>669</v>
      </c>
      <c r="G443" s="188"/>
      <c r="H443" s="188"/>
      <c r="I443" s="191"/>
      <c r="J443" s="202">
        <f>BK443</f>
        <v>0</v>
      </c>
      <c r="K443" s="188"/>
      <c r="L443" s="193"/>
      <c r="M443" s="194"/>
      <c r="N443" s="195"/>
      <c r="O443" s="195"/>
      <c r="P443" s="196">
        <f>P444</f>
        <v>0</v>
      </c>
      <c r="Q443" s="195"/>
      <c r="R443" s="196">
        <f>R444</f>
        <v>0</v>
      </c>
      <c r="S443" s="195"/>
      <c r="T443" s="197">
        <f>T444</f>
        <v>0</v>
      </c>
      <c r="AR443" s="198" t="s">
        <v>80</v>
      </c>
      <c r="AT443" s="199" t="s">
        <v>71</v>
      </c>
      <c r="AU443" s="199" t="s">
        <v>80</v>
      </c>
      <c r="AY443" s="198" t="s">
        <v>125</v>
      </c>
      <c r="BK443" s="200">
        <f>BK444</f>
        <v>0</v>
      </c>
    </row>
    <row r="444" spans="2:65" s="1" customFormat="1" ht="22.5" customHeight="1">
      <c r="B444" s="37"/>
      <c r="C444" s="203" t="s">
        <v>670</v>
      </c>
      <c r="D444" s="203" t="s">
        <v>127</v>
      </c>
      <c r="E444" s="204" t="s">
        <v>671</v>
      </c>
      <c r="F444" s="205" t="s">
        <v>672</v>
      </c>
      <c r="G444" s="206" t="s">
        <v>151</v>
      </c>
      <c r="H444" s="207">
        <v>348.211</v>
      </c>
      <c r="I444" s="208"/>
      <c r="J444" s="209">
        <f>ROUND(I444*H444,2)</f>
        <v>0</v>
      </c>
      <c r="K444" s="205" t="s">
        <v>131</v>
      </c>
      <c r="L444" s="42"/>
      <c r="M444" s="210" t="s">
        <v>19</v>
      </c>
      <c r="N444" s="211" t="s">
        <v>43</v>
      </c>
      <c r="O444" s="78"/>
      <c r="P444" s="212">
        <f>O444*H444</f>
        <v>0</v>
      </c>
      <c r="Q444" s="212">
        <v>0</v>
      </c>
      <c r="R444" s="212">
        <f>Q444*H444</f>
        <v>0</v>
      </c>
      <c r="S444" s="212">
        <v>0</v>
      </c>
      <c r="T444" s="213">
        <f>S444*H444</f>
        <v>0</v>
      </c>
      <c r="AR444" s="16" t="s">
        <v>132</v>
      </c>
      <c r="AT444" s="16" t="s">
        <v>127</v>
      </c>
      <c r="AU444" s="16" t="s">
        <v>83</v>
      </c>
      <c r="AY444" s="16" t="s">
        <v>125</v>
      </c>
      <c r="BE444" s="214">
        <f>IF(N444="základní",J444,0)</f>
        <v>0</v>
      </c>
      <c r="BF444" s="214">
        <f>IF(N444="snížená",J444,0)</f>
        <v>0</v>
      </c>
      <c r="BG444" s="214">
        <f>IF(N444="zákl. přenesená",J444,0)</f>
        <v>0</v>
      </c>
      <c r="BH444" s="214">
        <f>IF(N444="sníž. přenesená",J444,0)</f>
        <v>0</v>
      </c>
      <c r="BI444" s="214">
        <f>IF(N444="nulová",J444,0)</f>
        <v>0</v>
      </c>
      <c r="BJ444" s="16" t="s">
        <v>80</v>
      </c>
      <c r="BK444" s="214">
        <f>ROUND(I444*H444,2)</f>
        <v>0</v>
      </c>
      <c r="BL444" s="16" t="s">
        <v>132</v>
      </c>
      <c r="BM444" s="16" t="s">
        <v>673</v>
      </c>
    </row>
    <row r="445" spans="2:63" s="10" customFormat="1" ht="25.9" customHeight="1">
      <c r="B445" s="187"/>
      <c r="C445" s="188"/>
      <c r="D445" s="189" t="s">
        <v>71</v>
      </c>
      <c r="E445" s="190" t="s">
        <v>674</v>
      </c>
      <c r="F445" s="190" t="s">
        <v>675</v>
      </c>
      <c r="G445" s="188"/>
      <c r="H445" s="188"/>
      <c r="I445" s="191"/>
      <c r="J445" s="192">
        <f>BK445</f>
        <v>0</v>
      </c>
      <c r="K445" s="188"/>
      <c r="L445" s="193"/>
      <c r="M445" s="194"/>
      <c r="N445" s="195"/>
      <c r="O445" s="195"/>
      <c r="P445" s="196">
        <f>P446+P447+P503</f>
        <v>0</v>
      </c>
      <c r="Q445" s="195"/>
      <c r="R445" s="196">
        <f>R446+R447+R503</f>
        <v>31.856436</v>
      </c>
      <c r="S445" s="195"/>
      <c r="T445" s="197">
        <f>T446+T447+T503</f>
        <v>0</v>
      </c>
      <c r="AR445" s="198" t="s">
        <v>80</v>
      </c>
      <c r="AT445" s="199" t="s">
        <v>71</v>
      </c>
      <c r="AU445" s="199" t="s">
        <v>72</v>
      </c>
      <c r="AY445" s="198" t="s">
        <v>125</v>
      </c>
      <c r="BK445" s="200">
        <f>BK446+BK447+BK503</f>
        <v>0</v>
      </c>
    </row>
    <row r="446" spans="2:63" s="10" customFormat="1" ht="22.8" customHeight="1">
      <c r="B446" s="187"/>
      <c r="C446" s="188"/>
      <c r="D446" s="189" t="s">
        <v>71</v>
      </c>
      <c r="E446" s="201" t="s">
        <v>84</v>
      </c>
      <c r="F446" s="201" t="s">
        <v>676</v>
      </c>
      <c r="G446" s="188"/>
      <c r="H446" s="188"/>
      <c r="I446" s="191"/>
      <c r="J446" s="202">
        <f>BK446</f>
        <v>0</v>
      </c>
      <c r="K446" s="188"/>
      <c r="L446" s="193"/>
      <c r="M446" s="194"/>
      <c r="N446" s="195"/>
      <c r="O446" s="195"/>
      <c r="P446" s="196">
        <v>0</v>
      </c>
      <c r="Q446" s="195"/>
      <c r="R446" s="196">
        <v>0</v>
      </c>
      <c r="S446" s="195"/>
      <c r="T446" s="197">
        <v>0</v>
      </c>
      <c r="AR446" s="198" t="s">
        <v>80</v>
      </c>
      <c r="AT446" s="199" t="s">
        <v>71</v>
      </c>
      <c r="AU446" s="199" t="s">
        <v>80</v>
      </c>
      <c r="AY446" s="198" t="s">
        <v>125</v>
      </c>
      <c r="BK446" s="200">
        <v>0</v>
      </c>
    </row>
    <row r="447" spans="2:63" s="10" customFormat="1" ht="22.8" customHeight="1">
      <c r="B447" s="187"/>
      <c r="C447" s="188"/>
      <c r="D447" s="189" t="s">
        <v>71</v>
      </c>
      <c r="E447" s="201" t="s">
        <v>123</v>
      </c>
      <c r="F447" s="201" t="s">
        <v>124</v>
      </c>
      <c r="G447" s="188"/>
      <c r="H447" s="188"/>
      <c r="I447" s="191"/>
      <c r="J447" s="202">
        <f>BK447</f>
        <v>0</v>
      </c>
      <c r="K447" s="188"/>
      <c r="L447" s="193"/>
      <c r="M447" s="194"/>
      <c r="N447" s="195"/>
      <c r="O447" s="195"/>
      <c r="P447" s="196">
        <f>SUM(P448:P502)</f>
        <v>0</v>
      </c>
      <c r="Q447" s="195"/>
      <c r="R447" s="196">
        <f>SUM(R448:R502)</f>
        <v>31.767549</v>
      </c>
      <c r="S447" s="195"/>
      <c r="T447" s="197">
        <f>SUM(T448:T502)</f>
        <v>0</v>
      </c>
      <c r="AR447" s="198" t="s">
        <v>80</v>
      </c>
      <c r="AT447" s="199" t="s">
        <v>71</v>
      </c>
      <c r="AU447" s="199" t="s">
        <v>80</v>
      </c>
      <c r="AY447" s="198" t="s">
        <v>125</v>
      </c>
      <c r="BK447" s="200">
        <f>SUM(BK448:BK502)</f>
        <v>0</v>
      </c>
    </row>
    <row r="448" spans="2:65" s="1" customFormat="1" ht="22.5" customHeight="1">
      <c r="B448" s="37"/>
      <c r="C448" s="203" t="s">
        <v>677</v>
      </c>
      <c r="D448" s="203" t="s">
        <v>127</v>
      </c>
      <c r="E448" s="204" t="s">
        <v>678</v>
      </c>
      <c r="F448" s="205" t="s">
        <v>679</v>
      </c>
      <c r="G448" s="206" t="s">
        <v>130</v>
      </c>
      <c r="H448" s="207">
        <v>33</v>
      </c>
      <c r="I448" s="208"/>
      <c r="J448" s="209">
        <f>ROUND(I448*H448,2)</f>
        <v>0</v>
      </c>
      <c r="K448" s="205" t="s">
        <v>131</v>
      </c>
      <c r="L448" s="42"/>
      <c r="M448" s="210" t="s">
        <v>19</v>
      </c>
      <c r="N448" s="211" t="s">
        <v>43</v>
      </c>
      <c r="O448" s="78"/>
      <c r="P448" s="212">
        <f>O448*H448</f>
        <v>0</v>
      </c>
      <c r="Q448" s="212">
        <v>0</v>
      </c>
      <c r="R448" s="212">
        <f>Q448*H448</f>
        <v>0</v>
      </c>
      <c r="S448" s="212">
        <v>0</v>
      </c>
      <c r="T448" s="213">
        <f>S448*H448</f>
        <v>0</v>
      </c>
      <c r="AR448" s="16" t="s">
        <v>132</v>
      </c>
      <c r="AT448" s="16" t="s">
        <v>127</v>
      </c>
      <c r="AU448" s="16" t="s">
        <v>83</v>
      </c>
      <c r="AY448" s="16" t="s">
        <v>125</v>
      </c>
      <c r="BE448" s="214">
        <f>IF(N448="základní",J448,0)</f>
        <v>0</v>
      </c>
      <c r="BF448" s="214">
        <f>IF(N448="snížená",J448,0)</f>
        <v>0</v>
      </c>
      <c r="BG448" s="214">
        <f>IF(N448="zákl. přenesená",J448,0)</f>
        <v>0</v>
      </c>
      <c r="BH448" s="214">
        <f>IF(N448="sníž. přenesená",J448,0)</f>
        <v>0</v>
      </c>
      <c r="BI448" s="214">
        <f>IF(N448="nulová",J448,0)</f>
        <v>0</v>
      </c>
      <c r="BJ448" s="16" t="s">
        <v>80</v>
      </c>
      <c r="BK448" s="214">
        <f>ROUND(I448*H448,2)</f>
        <v>0</v>
      </c>
      <c r="BL448" s="16" t="s">
        <v>132</v>
      </c>
      <c r="BM448" s="16" t="s">
        <v>680</v>
      </c>
    </row>
    <row r="449" spans="2:51" s="11" customFormat="1" ht="12">
      <c r="B449" s="215"/>
      <c r="C449" s="216"/>
      <c r="D449" s="217" t="s">
        <v>134</v>
      </c>
      <c r="E449" s="218" t="s">
        <v>19</v>
      </c>
      <c r="F449" s="219" t="s">
        <v>681</v>
      </c>
      <c r="G449" s="216"/>
      <c r="H449" s="218" t="s">
        <v>19</v>
      </c>
      <c r="I449" s="220"/>
      <c r="J449" s="216"/>
      <c r="K449" s="216"/>
      <c r="L449" s="221"/>
      <c r="M449" s="222"/>
      <c r="N449" s="223"/>
      <c r="O449" s="223"/>
      <c r="P449" s="223"/>
      <c r="Q449" s="223"/>
      <c r="R449" s="223"/>
      <c r="S449" s="223"/>
      <c r="T449" s="224"/>
      <c r="AT449" s="225" t="s">
        <v>134</v>
      </c>
      <c r="AU449" s="225" t="s">
        <v>83</v>
      </c>
      <c r="AV449" s="11" t="s">
        <v>80</v>
      </c>
      <c r="AW449" s="11" t="s">
        <v>33</v>
      </c>
      <c r="AX449" s="11" t="s">
        <v>72</v>
      </c>
      <c r="AY449" s="225" t="s">
        <v>125</v>
      </c>
    </row>
    <row r="450" spans="2:51" s="11" customFormat="1" ht="12">
      <c r="B450" s="215"/>
      <c r="C450" s="216"/>
      <c r="D450" s="217" t="s">
        <v>134</v>
      </c>
      <c r="E450" s="218" t="s">
        <v>19</v>
      </c>
      <c r="F450" s="219" t="s">
        <v>682</v>
      </c>
      <c r="G450" s="216"/>
      <c r="H450" s="218" t="s">
        <v>19</v>
      </c>
      <c r="I450" s="220"/>
      <c r="J450" s="216"/>
      <c r="K450" s="216"/>
      <c r="L450" s="221"/>
      <c r="M450" s="222"/>
      <c r="N450" s="223"/>
      <c r="O450" s="223"/>
      <c r="P450" s="223"/>
      <c r="Q450" s="223"/>
      <c r="R450" s="223"/>
      <c r="S450" s="223"/>
      <c r="T450" s="224"/>
      <c r="AT450" s="225" t="s">
        <v>134</v>
      </c>
      <c r="AU450" s="225" t="s">
        <v>83</v>
      </c>
      <c r="AV450" s="11" t="s">
        <v>80</v>
      </c>
      <c r="AW450" s="11" t="s">
        <v>33</v>
      </c>
      <c r="AX450" s="11" t="s">
        <v>72</v>
      </c>
      <c r="AY450" s="225" t="s">
        <v>125</v>
      </c>
    </row>
    <row r="451" spans="2:51" s="12" customFormat="1" ht="12">
      <c r="B451" s="226"/>
      <c r="C451" s="227"/>
      <c r="D451" s="217" t="s">
        <v>134</v>
      </c>
      <c r="E451" s="228" t="s">
        <v>19</v>
      </c>
      <c r="F451" s="229" t="s">
        <v>683</v>
      </c>
      <c r="G451" s="227"/>
      <c r="H451" s="230">
        <v>12</v>
      </c>
      <c r="I451" s="231"/>
      <c r="J451" s="227"/>
      <c r="K451" s="227"/>
      <c r="L451" s="232"/>
      <c r="M451" s="233"/>
      <c r="N451" s="234"/>
      <c r="O451" s="234"/>
      <c r="P451" s="234"/>
      <c r="Q451" s="234"/>
      <c r="R451" s="234"/>
      <c r="S451" s="234"/>
      <c r="T451" s="235"/>
      <c r="AT451" s="236" t="s">
        <v>134</v>
      </c>
      <c r="AU451" s="236" t="s">
        <v>83</v>
      </c>
      <c r="AV451" s="12" t="s">
        <v>83</v>
      </c>
      <c r="AW451" s="12" t="s">
        <v>33</v>
      </c>
      <c r="AX451" s="12" t="s">
        <v>72</v>
      </c>
      <c r="AY451" s="236" t="s">
        <v>125</v>
      </c>
    </row>
    <row r="452" spans="2:51" s="12" customFormat="1" ht="12">
      <c r="B452" s="226"/>
      <c r="C452" s="227"/>
      <c r="D452" s="217" t="s">
        <v>134</v>
      </c>
      <c r="E452" s="228" t="s">
        <v>19</v>
      </c>
      <c r="F452" s="229" t="s">
        <v>684</v>
      </c>
      <c r="G452" s="227"/>
      <c r="H452" s="230">
        <v>19.95</v>
      </c>
      <c r="I452" s="231"/>
      <c r="J452" s="227"/>
      <c r="K452" s="227"/>
      <c r="L452" s="232"/>
      <c r="M452" s="233"/>
      <c r="N452" s="234"/>
      <c r="O452" s="234"/>
      <c r="P452" s="234"/>
      <c r="Q452" s="234"/>
      <c r="R452" s="234"/>
      <c r="S452" s="234"/>
      <c r="T452" s="235"/>
      <c r="AT452" s="236" t="s">
        <v>134</v>
      </c>
      <c r="AU452" s="236" t="s">
        <v>83</v>
      </c>
      <c r="AV452" s="12" t="s">
        <v>83</v>
      </c>
      <c r="AW452" s="12" t="s">
        <v>33</v>
      </c>
      <c r="AX452" s="12" t="s">
        <v>72</v>
      </c>
      <c r="AY452" s="236" t="s">
        <v>125</v>
      </c>
    </row>
    <row r="453" spans="2:51" s="12" customFormat="1" ht="12">
      <c r="B453" s="226"/>
      <c r="C453" s="227"/>
      <c r="D453" s="217" t="s">
        <v>134</v>
      </c>
      <c r="E453" s="228" t="s">
        <v>19</v>
      </c>
      <c r="F453" s="229" t="s">
        <v>685</v>
      </c>
      <c r="G453" s="227"/>
      <c r="H453" s="230">
        <v>0.56</v>
      </c>
      <c r="I453" s="231"/>
      <c r="J453" s="227"/>
      <c r="K453" s="227"/>
      <c r="L453" s="232"/>
      <c r="M453" s="233"/>
      <c r="N453" s="234"/>
      <c r="O453" s="234"/>
      <c r="P453" s="234"/>
      <c r="Q453" s="234"/>
      <c r="R453" s="234"/>
      <c r="S453" s="234"/>
      <c r="T453" s="235"/>
      <c r="AT453" s="236" t="s">
        <v>134</v>
      </c>
      <c r="AU453" s="236" t="s">
        <v>83</v>
      </c>
      <c r="AV453" s="12" t="s">
        <v>83</v>
      </c>
      <c r="AW453" s="12" t="s">
        <v>33</v>
      </c>
      <c r="AX453" s="12" t="s">
        <v>72</v>
      </c>
      <c r="AY453" s="236" t="s">
        <v>125</v>
      </c>
    </row>
    <row r="454" spans="2:51" s="12" customFormat="1" ht="12">
      <c r="B454" s="226"/>
      <c r="C454" s="227"/>
      <c r="D454" s="217" t="s">
        <v>134</v>
      </c>
      <c r="E454" s="228" t="s">
        <v>19</v>
      </c>
      <c r="F454" s="229" t="s">
        <v>686</v>
      </c>
      <c r="G454" s="227"/>
      <c r="H454" s="230">
        <v>0.49</v>
      </c>
      <c r="I454" s="231"/>
      <c r="J454" s="227"/>
      <c r="K454" s="227"/>
      <c r="L454" s="232"/>
      <c r="M454" s="233"/>
      <c r="N454" s="234"/>
      <c r="O454" s="234"/>
      <c r="P454" s="234"/>
      <c r="Q454" s="234"/>
      <c r="R454" s="234"/>
      <c r="S454" s="234"/>
      <c r="T454" s="235"/>
      <c r="AT454" s="236" t="s">
        <v>134</v>
      </c>
      <c r="AU454" s="236" t="s">
        <v>83</v>
      </c>
      <c r="AV454" s="12" t="s">
        <v>83</v>
      </c>
      <c r="AW454" s="12" t="s">
        <v>33</v>
      </c>
      <c r="AX454" s="12" t="s">
        <v>72</v>
      </c>
      <c r="AY454" s="236" t="s">
        <v>125</v>
      </c>
    </row>
    <row r="455" spans="2:51" s="13" customFormat="1" ht="12">
      <c r="B455" s="237"/>
      <c r="C455" s="238"/>
      <c r="D455" s="217" t="s">
        <v>134</v>
      </c>
      <c r="E455" s="239" t="s">
        <v>19</v>
      </c>
      <c r="F455" s="240" t="s">
        <v>147</v>
      </c>
      <c r="G455" s="238"/>
      <c r="H455" s="241">
        <v>33</v>
      </c>
      <c r="I455" s="242"/>
      <c r="J455" s="238"/>
      <c r="K455" s="238"/>
      <c r="L455" s="243"/>
      <c r="M455" s="244"/>
      <c r="N455" s="245"/>
      <c r="O455" s="245"/>
      <c r="P455" s="245"/>
      <c r="Q455" s="245"/>
      <c r="R455" s="245"/>
      <c r="S455" s="245"/>
      <c r="T455" s="246"/>
      <c r="AT455" s="247" t="s">
        <v>134</v>
      </c>
      <c r="AU455" s="247" t="s">
        <v>83</v>
      </c>
      <c r="AV455" s="13" t="s">
        <v>132</v>
      </c>
      <c r="AW455" s="13" t="s">
        <v>33</v>
      </c>
      <c r="AX455" s="13" t="s">
        <v>80</v>
      </c>
      <c r="AY455" s="247" t="s">
        <v>125</v>
      </c>
    </row>
    <row r="456" spans="2:65" s="1" customFormat="1" ht="22.5" customHeight="1">
      <c r="B456" s="37"/>
      <c r="C456" s="203" t="s">
        <v>687</v>
      </c>
      <c r="D456" s="203" t="s">
        <v>127</v>
      </c>
      <c r="E456" s="204" t="s">
        <v>688</v>
      </c>
      <c r="F456" s="205" t="s">
        <v>689</v>
      </c>
      <c r="G456" s="206" t="s">
        <v>130</v>
      </c>
      <c r="H456" s="207">
        <v>43</v>
      </c>
      <c r="I456" s="208"/>
      <c r="J456" s="209">
        <f>ROUND(I456*H456,2)</f>
        <v>0</v>
      </c>
      <c r="K456" s="205" t="s">
        <v>131</v>
      </c>
      <c r="L456" s="42"/>
      <c r="M456" s="210" t="s">
        <v>19</v>
      </c>
      <c r="N456" s="211" t="s">
        <v>43</v>
      </c>
      <c r="O456" s="78"/>
      <c r="P456" s="212">
        <f>O456*H456</f>
        <v>0</v>
      </c>
      <c r="Q456" s="212">
        <v>0</v>
      </c>
      <c r="R456" s="212">
        <f>Q456*H456</f>
        <v>0</v>
      </c>
      <c r="S456" s="212">
        <v>0</v>
      </c>
      <c r="T456" s="213">
        <f>S456*H456</f>
        <v>0</v>
      </c>
      <c r="AR456" s="16" t="s">
        <v>132</v>
      </c>
      <c r="AT456" s="16" t="s">
        <v>127</v>
      </c>
      <c r="AU456" s="16" t="s">
        <v>83</v>
      </c>
      <c r="AY456" s="16" t="s">
        <v>125</v>
      </c>
      <c r="BE456" s="214">
        <f>IF(N456="základní",J456,0)</f>
        <v>0</v>
      </c>
      <c r="BF456" s="214">
        <f>IF(N456="snížená",J456,0)</f>
        <v>0</v>
      </c>
      <c r="BG456" s="214">
        <f>IF(N456="zákl. přenesená",J456,0)</f>
        <v>0</v>
      </c>
      <c r="BH456" s="214">
        <f>IF(N456="sníž. přenesená",J456,0)</f>
        <v>0</v>
      </c>
      <c r="BI456" s="214">
        <f>IF(N456="nulová",J456,0)</f>
        <v>0</v>
      </c>
      <c r="BJ456" s="16" t="s">
        <v>80</v>
      </c>
      <c r="BK456" s="214">
        <f>ROUND(I456*H456,2)</f>
        <v>0</v>
      </c>
      <c r="BL456" s="16" t="s">
        <v>132</v>
      </c>
      <c r="BM456" s="16" t="s">
        <v>690</v>
      </c>
    </row>
    <row r="457" spans="2:51" s="11" customFormat="1" ht="12">
      <c r="B457" s="215"/>
      <c r="C457" s="216"/>
      <c r="D457" s="217" t="s">
        <v>134</v>
      </c>
      <c r="E457" s="218" t="s">
        <v>19</v>
      </c>
      <c r="F457" s="219" t="s">
        <v>681</v>
      </c>
      <c r="G457" s="216"/>
      <c r="H457" s="218" t="s">
        <v>19</v>
      </c>
      <c r="I457" s="220"/>
      <c r="J457" s="216"/>
      <c r="K457" s="216"/>
      <c r="L457" s="221"/>
      <c r="M457" s="222"/>
      <c r="N457" s="223"/>
      <c r="O457" s="223"/>
      <c r="P457" s="223"/>
      <c r="Q457" s="223"/>
      <c r="R457" s="223"/>
      <c r="S457" s="223"/>
      <c r="T457" s="224"/>
      <c r="AT457" s="225" t="s">
        <v>134</v>
      </c>
      <c r="AU457" s="225" t="s">
        <v>83</v>
      </c>
      <c r="AV457" s="11" t="s">
        <v>80</v>
      </c>
      <c r="AW457" s="11" t="s">
        <v>33</v>
      </c>
      <c r="AX457" s="11" t="s">
        <v>72</v>
      </c>
      <c r="AY457" s="225" t="s">
        <v>125</v>
      </c>
    </row>
    <row r="458" spans="2:51" s="11" customFormat="1" ht="12">
      <c r="B458" s="215"/>
      <c r="C458" s="216"/>
      <c r="D458" s="217" t="s">
        <v>134</v>
      </c>
      <c r="E458" s="218" t="s">
        <v>19</v>
      </c>
      <c r="F458" s="219" t="s">
        <v>691</v>
      </c>
      <c r="G458" s="216"/>
      <c r="H458" s="218" t="s">
        <v>19</v>
      </c>
      <c r="I458" s="220"/>
      <c r="J458" s="216"/>
      <c r="K458" s="216"/>
      <c r="L458" s="221"/>
      <c r="M458" s="222"/>
      <c r="N458" s="223"/>
      <c r="O458" s="223"/>
      <c r="P458" s="223"/>
      <c r="Q458" s="223"/>
      <c r="R458" s="223"/>
      <c r="S458" s="223"/>
      <c r="T458" s="224"/>
      <c r="AT458" s="225" t="s">
        <v>134</v>
      </c>
      <c r="AU458" s="225" t="s">
        <v>83</v>
      </c>
      <c r="AV458" s="11" t="s">
        <v>80</v>
      </c>
      <c r="AW458" s="11" t="s">
        <v>33</v>
      </c>
      <c r="AX458" s="11" t="s">
        <v>72</v>
      </c>
      <c r="AY458" s="225" t="s">
        <v>125</v>
      </c>
    </row>
    <row r="459" spans="2:51" s="12" customFormat="1" ht="12">
      <c r="B459" s="226"/>
      <c r="C459" s="227"/>
      <c r="D459" s="217" t="s">
        <v>134</v>
      </c>
      <c r="E459" s="228" t="s">
        <v>19</v>
      </c>
      <c r="F459" s="229" t="s">
        <v>692</v>
      </c>
      <c r="G459" s="227"/>
      <c r="H459" s="230">
        <v>33</v>
      </c>
      <c r="I459" s="231"/>
      <c r="J459" s="227"/>
      <c r="K459" s="227"/>
      <c r="L459" s="232"/>
      <c r="M459" s="233"/>
      <c r="N459" s="234"/>
      <c r="O459" s="234"/>
      <c r="P459" s="234"/>
      <c r="Q459" s="234"/>
      <c r="R459" s="234"/>
      <c r="S459" s="234"/>
      <c r="T459" s="235"/>
      <c r="AT459" s="236" t="s">
        <v>134</v>
      </c>
      <c r="AU459" s="236" t="s">
        <v>83</v>
      </c>
      <c r="AV459" s="12" t="s">
        <v>83</v>
      </c>
      <c r="AW459" s="12" t="s">
        <v>33</v>
      </c>
      <c r="AX459" s="12" t="s">
        <v>72</v>
      </c>
      <c r="AY459" s="236" t="s">
        <v>125</v>
      </c>
    </row>
    <row r="460" spans="2:51" s="14" customFormat="1" ht="12">
      <c r="B460" s="258"/>
      <c r="C460" s="259"/>
      <c r="D460" s="217" t="s">
        <v>134</v>
      </c>
      <c r="E460" s="260" t="s">
        <v>19</v>
      </c>
      <c r="F460" s="261" t="s">
        <v>293</v>
      </c>
      <c r="G460" s="259"/>
      <c r="H460" s="262">
        <v>33</v>
      </c>
      <c r="I460" s="263"/>
      <c r="J460" s="259"/>
      <c r="K460" s="259"/>
      <c r="L460" s="264"/>
      <c r="M460" s="265"/>
      <c r="N460" s="266"/>
      <c r="O460" s="266"/>
      <c r="P460" s="266"/>
      <c r="Q460" s="266"/>
      <c r="R460" s="266"/>
      <c r="S460" s="266"/>
      <c r="T460" s="267"/>
      <c r="AT460" s="268" t="s">
        <v>134</v>
      </c>
      <c r="AU460" s="268" t="s">
        <v>83</v>
      </c>
      <c r="AV460" s="14" t="s">
        <v>156</v>
      </c>
      <c r="AW460" s="14" t="s">
        <v>33</v>
      </c>
      <c r="AX460" s="14" t="s">
        <v>72</v>
      </c>
      <c r="AY460" s="268" t="s">
        <v>125</v>
      </c>
    </row>
    <row r="461" spans="2:51" s="11" customFormat="1" ht="12">
      <c r="B461" s="215"/>
      <c r="C461" s="216"/>
      <c r="D461" s="217" t="s">
        <v>134</v>
      </c>
      <c r="E461" s="218" t="s">
        <v>19</v>
      </c>
      <c r="F461" s="219" t="s">
        <v>693</v>
      </c>
      <c r="G461" s="216"/>
      <c r="H461" s="218" t="s">
        <v>19</v>
      </c>
      <c r="I461" s="220"/>
      <c r="J461" s="216"/>
      <c r="K461" s="216"/>
      <c r="L461" s="221"/>
      <c r="M461" s="222"/>
      <c r="N461" s="223"/>
      <c r="O461" s="223"/>
      <c r="P461" s="223"/>
      <c r="Q461" s="223"/>
      <c r="R461" s="223"/>
      <c r="S461" s="223"/>
      <c r="T461" s="224"/>
      <c r="AT461" s="225" t="s">
        <v>134</v>
      </c>
      <c r="AU461" s="225" t="s">
        <v>83</v>
      </c>
      <c r="AV461" s="11" t="s">
        <v>80</v>
      </c>
      <c r="AW461" s="11" t="s">
        <v>33</v>
      </c>
      <c r="AX461" s="11" t="s">
        <v>72</v>
      </c>
      <c r="AY461" s="225" t="s">
        <v>125</v>
      </c>
    </row>
    <row r="462" spans="2:51" s="12" customFormat="1" ht="12">
      <c r="B462" s="226"/>
      <c r="C462" s="227"/>
      <c r="D462" s="217" t="s">
        <v>134</v>
      </c>
      <c r="E462" s="228" t="s">
        <v>19</v>
      </c>
      <c r="F462" s="229" t="s">
        <v>694</v>
      </c>
      <c r="G462" s="227"/>
      <c r="H462" s="230">
        <v>10</v>
      </c>
      <c r="I462" s="231"/>
      <c r="J462" s="227"/>
      <c r="K462" s="227"/>
      <c r="L462" s="232"/>
      <c r="M462" s="233"/>
      <c r="N462" s="234"/>
      <c r="O462" s="234"/>
      <c r="P462" s="234"/>
      <c r="Q462" s="234"/>
      <c r="R462" s="234"/>
      <c r="S462" s="234"/>
      <c r="T462" s="235"/>
      <c r="AT462" s="236" t="s">
        <v>134</v>
      </c>
      <c r="AU462" s="236" t="s">
        <v>83</v>
      </c>
      <c r="AV462" s="12" t="s">
        <v>83</v>
      </c>
      <c r="AW462" s="12" t="s">
        <v>33</v>
      </c>
      <c r="AX462" s="12" t="s">
        <v>72</v>
      </c>
      <c r="AY462" s="236" t="s">
        <v>125</v>
      </c>
    </row>
    <row r="463" spans="2:51" s="14" customFormat="1" ht="12">
      <c r="B463" s="258"/>
      <c r="C463" s="259"/>
      <c r="D463" s="217" t="s">
        <v>134</v>
      </c>
      <c r="E463" s="260" t="s">
        <v>19</v>
      </c>
      <c r="F463" s="261" t="s">
        <v>695</v>
      </c>
      <c r="G463" s="259"/>
      <c r="H463" s="262">
        <v>10</v>
      </c>
      <c r="I463" s="263"/>
      <c r="J463" s="259"/>
      <c r="K463" s="259"/>
      <c r="L463" s="264"/>
      <c r="M463" s="265"/>
      <c r="N463" s="266"/>
      <c r="O463" s="266"/>
      <c r="P463" s="266"/>
      <c r="Q463" s="266"/>
      <c r="R463" s="266"/>
      <c r="S463" s="266"/>
      <c r="T463" s="267"/>
      <c r="AT463" s="268" t="s">
        <v>134</v>
      </c>
      <c r="AU463" s="268" t="s">
        <v>83</v>
      </c>
      <c r="AV463" s="14" t="s">
        <v>156</v>
      </c>
      <c r="AW463" s="14" t="s">
        <v>33</v>
      </c>
      <c r="AX463" s="14" t="s">
        <v>72</v>
      </c>
      <c r="AY463" s="268" t="s">
        <v>125</v>
      </c>
    </row>
    <row r="464" spans="2:51" s="13" customFormat="1" ht="12">
      <c r="B464" s="237"/>
      <c r="C464" s="238"/>
      <c r="D464" s="217" t="s">
        <v>134</v>
      </c>
      <c r="E464" s="239" t="s">
        <v>19</v>
      </c>
      <c r="F464" s="240" t="s">
        <v>147</v>
      </c>
      <c r="G464" s="238"/>
      <c r="H464" s="241">
        <v>43</v>
      </c>
      <c r="I464" s="242"/>
      <c r="J464" s="238"/>
      <c r="K464" s="238"/>
      <c r="L464" s="243"/>
      <c r="M464" s="244"/>
      <c r="N464" s="245"/>
      <c r="O464" s="245"/>
      <c r="P464" s="245"/>
      <c r="Q464" s="245"/>
      <c r="R464" s="245"/>
      <c r="S464" s="245"/>
      <c r="T464" s="246"/>
      <c r="AT464" s="247" t="s">
        <v>134</v>
      </c>
      <c r="AU464" s="247" t="s">
        <v>83</v>
      </c>
      <c r="AV464" s="13" t="s">
        <v>132</v>
      </c>
      <c r="AW464" s="13" t="s">
        <v>33</v>
      </c>
      <c r="AX464" s="13" t="s">
        <v>80</v>
      </c>
      <c r="AY464" s="247" t="s">
        <v>125</v>
      </c>
    </row>
    <row r="465" spans="2:65" s="1" customFormat="1" ht="22.5" customHeight="1">
      <c r="B465" s="37"/>
      <c r="C465" s="203" t="s">
        <v>696</v>
      </c>
      <c r="D465" s="203" t="s">
        <v>127</v>
      </c>
      <c r="E465" s="204" t="s">
        <v>697</v>
      </c>
      <c r="F465" s="205" t="s">
        <v>698</v>
      </c>
      <c r="G465" s="206" t="s">
        <v>130</v>
      </c>
      <c r="H465" s="207">
        <v>5</v>
      </c>
      <c r="I465" s="208"/>
      <c r="J465" s="209">
        <f>ROUND(I465*H465,2)</f>
        <v>0</v>
      </c>
      <c r="K465" s="205" t="s">
        <v>131</v>
      </c>
      <c r="L465" s="42"/>
      <c r="M465" s="210" t="s">
        <v>19</v>
      </c>
      <c r="N465" s="211" t="s">
        <v>43</v>
      </c>
      <c r="O465" s="78"/>
      <c r="P465" s="212">
        <f>O465*H465</f>
        <v>0</v>
      </c>
      <c r="Q465" s="212">
        <v>0</v>
      </c>
      <c r="R465" s="212">
        <f>Q465*H465</f>
        <v>0</v>
      </c>
      <c r="S465" s="212">
        <v>0</v>
      </c>
      <c r="T465" s="213">
        <f>S465*H465</f>
        <v>0</v>
      </c>
      <c r="AR465" s="16" t="s">
        <v>132</v>
      </c>
      <c r="AT465" s="16" t="s">
        <v>127</v>
      </c>
      <c r="AU465" s="16" t="s">
        <v>83</v>
      </c>
      <c r="AY465" s="16" t="s">
        <v>125</v>
      </c>
      <c r="BE465" s="214">
        <f>IF(N465="základní",J465,0)</f>
        <v>0</v>
      </c>
      <c r="BF465" s="214">
        <f>IF(N465="snížená",J465,0)</f>
        <v>0</v>
      </c>
      <c r="BG465" s="214">
        <f>IF(N465="zákl. přenesená",J465,0)</f>
        <v>0</v>
      </c>
      <c r="BH465" s="214">
        <f>IF(N465="sníž. přenesená",J465,0)</f>
        <v>0</v>
      </c>
      <c r="BI465" s="214">
        <f>IF(N465="nulová",J465,0)</f>
        <v>0</v>
      </c>
      <c r="BJ465" s="16" t="s">
        <v>80</v>
      </c>
      <c r="BK465" s="214">
        <f>ROUND(I465*H465,2)</f>
        <v>0</v>
      </c>
      <c r="BL465" s="16" t="s">
        <v>132</v>
      </c>
      <c r="BM465" s="16" t="s">
        <v>699</v>
      </c>
    </row>
    <row r="466" spans="2:51" s="11" customFormat="1" ht="12">
      <c r="B466" s="215"/>
      <c r="C466" s="216"/>
      <c r="D466" s="217" t="s">
        <v>134</v>
      </c>
      <c r="E466" s="218" t="s">
        <v>19</v>
      </c>
      <c r="F466" s="219" t="s">
        <v>681</v>
      </c>
      <c r="G466" s="216"/>
      <c r="H466" s="218" t="s">
        <v>19</v>
      </c>
      <c r="I466" s="220"/>
      <c r="J466" s="216"/>
      <c r="K466" s="216"/>
      <c r="L466" s="221"/>
      <c r="M466" s="222"/>
      <c r="N466" s="223"/>
      <c r="O466" s="223"/>
      <c r="P466" s="223"/>
      <c r="Q466" s="223"/>
      <c r="R466" s="223"/>
      <c r="S466" s="223"/>
      <c r="T466" s="224"/>
      <c r="AT466" s="225" t="s">
        <v>134</v>
      </c>
      <c r="AU466" s="225" t="s">
        <v>83</v>
      </c>
      <c r="AV466" s="11" t="s">
        <v>80</v>
      </c>
      <c r="AW466" s="11" t="s">
        <v>33</v>
      </c>
      <c r="AX466" s="11" t="s">
        <v>72</v>
      </c>
      <c r="AY466" s="225" t="s">
        <v>125</v>
      </c>
    </row>
    <row r="467" spans="2:51" s="11" customFormat="1" ht="12">
      <c r="B467" s="215"/>
      <c r="C467" s="216"/>
      <c r="D467" s="217" t="s">
        <v>134</v>
      </c>
      <c r="E467" s="218" t="s">
        <v>19</v>
      </c>
      <c r="F467" s="219" t="s">
        <v>700</v>
      </c>
      <c r="G467" s="216"/>
      <c r="H467" s="218" t="s">
        <v>19</v>
      </c>
      <c r="I467" s="220"/>
      <c r="J467" s="216"/>
      <c r="K467" s="216"/>
      <c r="L467" s="221"/>
      <c r="M467" s="222"/>
      <c r="N467" s="223"/>
      <c r="O467" s="223"/>
      <c r="P467" s="223"/>
      <c r="Q467" s="223"/>
      <c r="R467" s="223"/>
      <c r="S467" s="223"/>
      <c r="T467" s="224"/>
      <c r="AT467" s="225" t="s">
        <v>134</v>
      </c>
      <c r="AU467" s="225" t="s">
        <v>83</v>
      </c>
      <c r="AV467" s="11" t="s">
        <v>80</v>
      </c>
      <c r="AW467" s="11" t="s">
        <v>33</v>
      </c>
      <c r="AX467" s="11" t="s">
        <v>72</v>
      </c>
      <c r="AY467" s="225" t="s">
        <v>125</v>
      </c>
    </row>
    <row r="468" spans="2:51" s="12" customFormat="1" ht="12">
      <c r="B468" s="226"/>
      <c r="C468" s="227"/>
      <c r="D468" s="217" t="s">
        <v>134</v>
      </c>
      <c r="E468" s="228" t="s">
        <v>19</v>
      </c>
      <c r="F468" s="229" t="s">
        <v>701</v>
      </c>
      <c r="G468" s="227"/>
      <c r="H468" s="230">
        <v>5</v>
      </c>
      <c r="I468" s="231"/>
      <c r="J468" s="227"/>
      <c r="K468" s="227"/>
      <c r="L468" s="232"/>
      <c r="M468" s="233"/>
      <c r="N468" s="234"/>
      <c r="O468" s="234"/>
      <c r="P468" s="234"/>
      <c r="Q468" s="234"/>
      <c r="R468" s="234"/>
      <c r="S468" s="234"/>
      <c r="T468" s="235"/>
      <c r="AT468" s="236" t="s">
        <v>134</v>
      </c>
      <c r="AU468" s="236" t="s">
        <v>83</v>
      </c>
      <c r="AV468" s="12" t="s">
        <v>83</v>
      </c>
      <c r="AW468" s="12" t="s">
        <v>33</v>
      </c>
      <c r="AX468" s="12" t="s">
        <v>80</v>
      </c>
      <c r="AY468" s="236" t="s">
        <v>125</v>
      </c>
    </row>
    <row r="469" spans="2:65" s="1" customFormat="1" ht="16.5" customHeight="1">
      <c r="B469" s="37"/>
      <c r="C469" s="248" t="s">
        <v>702</v>
      </c>
      <c r="D469" s="248" t="s">
        <v>148</v>
      </c>
      <c r="E469" s="249" t="s">
        <v>703</v>
      </c>
      <c r="F469" s="250" t="s">
        <v>704</v>
      </c>
      <c r="G469" s="251" t="s">
        <v>151</v>
      </c>
      <c r="H469" s="252">
        <v>30</v>
      </c>
      <c r="I469" s="253"/>
      <c r="J469" s="254">
        <f>ROUND(I469*H469,2)</f>
        <v>0</v>
      </c>
      <c r="K469" s="250" t="s">
        <v>131</v>
      </c>
      <c r="L469" s="255"/>
      <c r="M469" s="256" t="s">
        <v>19</v>
      </c>
      <c r="N469" s="257" t="s">
        <v>43</v>
      </c>
      <c r="O469" s="78"/>
      <c r="P469" s="212">
        <f>O469*H469</f>
        <v>0</v>
      </c>
      <c r="Q469" s="212">
        <v>1</v>
      </c>
      <c r="R469" s="212">
        <f>Q469*H469</f>
        <v>30</v>
      </c>
      <c r="S469" s="212">
        <v>0</v>
      </c>
      <c r="T469" s="213">
        <f>S469*H469</f>
        <v>0</v>
      </c>
      <c r="AR469" s="16" t="s">
        <v>152</v>
      </c>
      <c r="AT469" s="16" t="s">
        <v>148</v>
      </c>
      <c r="AU469" s="16" t="s">
        <v>83</v>
      </c>
      <c r="AY469" s="16" t="s">
        <v>125</v>
      </c>
      <c r="BE469" s="214">
        <f>IF(N469="základní",J469,0)</f>
        <v>0</v>
      </c>
      <c r="BF469" s="214">
        <f>IF(N469="snížená",J469,0)</f>
        <v>0</v>
      </c>
      <c r="BG469" s="214">
        <f>IF(N469="zákl. přenesená",J469,0)</f>
        <v>0</v>
      </c>
      <c r="BH469" s="214">
        <f>IF(N469="sníž. přenesená",J469,0)</f>
        <v>0</v>
      </c>
      <c r="BI469" s="214">
        <f>IF(N469="nulová",J469,0)</f>
        <v>0</v>
      </c>
      <c r="BJ469" s="16" t="s">
        <v>80</v>
      </c>
      <c r="BK469" s="214">
        <f>ROUND(I469*H469,2)</f>
        <v>0</v>
      </c>
      <c r="BL469" s="16" t="s">
        <v>132</v>
      </c>
      <c r="BM469" s="16" t="s">
        <v>705</v>
      </c>
    </row>
    <row r="470" spans="2:51" s="11" customFormat="1" ht="12">
      <c r="B470" s="215"/>
      <c r="C470" s="216"/>
      <c r="D470" s="217" t="s">
        <v>134</v>
      </c>
      <c r="E470" s="218" t="s">
        <v>19</v>
      </c>
      <c r="F470" s="219" t="s">
        <v>706</v>
      </c>
      <c r="G470" s="216"/>
      <c r="H470" s="218" t="s">
        <v>19</v>
      </c>
      <c r="I470" s="220"/>
      <c r="J470" s="216"/>
      <c r="K470" s="216"/>
      <c r="L470" s="221"/>
      <c r="M470" s="222"/>
      <c r="N470" s="223"/>
      <c r="O470" s="223"/>
      <c r="P470" s="223"/>
      <c r="Q470" s="223"/>
      <c r="R470" s="223"/>
      <c r="S470" s="223"/>
      <c r="T470" s="224"/>
      <c r="AT470" s="225" t="s">
        <v>134</v>
      </c>
      <c r="AU470" s="225" t="s">
        <v>83</v>
      </c>
      <c r="AV470" s="11" t="s">
        <v>80</v>
      </c>
      <c r="AW470" s="11" t="s">
        <v>33</v>
      </c>
      <c r="AX470" s="11" t="s">
        <v>72</v>
      </c>
      <c r="AY470" s="225" t="s">
        <v>125</v>
      </c>
    </row>
    <row r="471" spans="2:51" s="11" customFormat="1" ht="12">
      <c r="B471" s="215"/>
      <c r="C471" s="216"/>
      <c r="D471" s="217" t="s">
        <v>134</v>
      </c>
      <c r="E471" s="218" t="s">
        <v>19</v>
      </c>
      <c r="F471" s="219" t="s">
        <v>707</v>
      </c>
      <c r="G471" s="216"/>
      <c r="H471" s="218" t="s">
        <v>19</v>
      </c>
      <c r="I471" s="220"/>
      <c r="J471" s="216"/>
      <c r="K471" s="216"/>
      <c r="L471" s="221"/>
      <c r="M471" s="222"/>
      <c r="N471" s="223"/>
      <c r="O471" s="223"/>
      <c r="P471" s="223"/>
      <c r="Q471" s="223"/>
      <c r="R471" s="223"/>
      <c r="S471" s="223"/>
      <c r="T471" s="224"/>
      <c r="AT471" s="225" t="s">
        <v>134</v>
      </c>
      <c r="AU471" s="225" t="s">
        <v>83</v>
      </c>
      <c r="AV471" s="11" t="s">
        <v>80</v>
      </c>
      <c r="AW471" s="11" t="s">
        <v>33</v>
      </c>
      <c r="AX471" s="11" t="s">
        <v>72</v>
      </c>
      <c r="AY471" s="225" t="s">
        <v>125</v>
      </c>
    </row>
    <row r="472" spans="2:51" s="12" customFormat="1" ht="12">
      <c r="B472" s="226"/>
      <c r="C472" s="227"/>
      <c r="D472" s="217" t="s">
        <v>134</v>
      </c>
      <c r="E472" s="228" t="s">
        <v>19</v>
      </c>
      <c r="F472" s="229" t="s">
        <v>708</v>
      </c>
      <c r="G472" s="227"/>
      <c r="H472" s="230">
        <v>20</v>
      </c>
      <c r="I472" s="231"/>
      <c r="J472" s="227"/>
      <c r="K472" s="227"/>
      <c r="L472" s="232"/>
      <c r="M472" s="233"/>
      <c r="N472" s="234"/>
      <c r="O472" s="234"/>
      <c r="P472" s="234"/>
      <c r="Q472" s="234"/>
      <c r="R472" s="234"/>
      <c r="S472" s="234"/>
      <c r="T472" s="235"/>
      <c r="AT472" s="236" t="s">
        <v>134</v>
      </c>
      <c r="AU472" s="236" t="s">
        <v>83</v>
      </c>
      <c r="AV472" s="12" t="s">
        <v>83</v>
      </c>
      <c r="AW472" s="12" t="s">
        <v>33</v>
      </c>
      <c r="AX472" s="12" t="s">
        <v>72</v>
      </c>
      <c r="AY472" s="236" t="s">
        <v>125</v>
      </c>
    </row>
    <row r="473" spans="2:51" s="11" customFormat="1" ht="12">
      <c r="B473" s="215"/>
      <c r="C473" s="216"/>
      <c r="D473" s="217" t="s">
        <v>134</v>
      </c>
      <c r="E473" s="218" t="s">
        <v>19</v>
      </c>
      <c r="F473" s="219" t="s">
        <v>709</v>
      </c>
      <c r="G473" s="216"/>
      <c r="H473" s="218" t="s">
        <v>19</v>
      </c>
      <c r="I473" s="220"/>
      <c r="J473" s="216"/>
      <c r="K473" s="216"/>
      <c r="L473" s="221"/>
      <c r="M473" s="222"/>
      <c r="N473" s="223"/>
      <c r="O473" s="223"/>
      <c r="P473" s="223"/>
      <c r="Q473" s="223"/>
      <c r="R473" s="223"/>
      <c r="S473" s="223"/>
      <c r="T473" s="224"/>
      <c r="AT473" s="225" t="s">
        <v>134</v>
      </c>
      <c r="AU473" s="225" t="s">
        <v>83</v>
      </c>
      <c r="AV473" s="11" t="s">
        <v>80</v>
      </c>
      <c r="AW473" s="11" t="s">
        <v>33</v>
      </c>
      <c r="AX473" s="11" t="s">
        <v>72</v>
      </c>
      <c r="AY473" s="225" t="s">
        <v>125</v>
      </c>
    </row>
    <row r="474" spans="2:51" s="12" customFormat="1" ht="12">
      <c r="B474" s="226"/>
      <c r="C474" s="227"/>
      <c r="D474" s="217" t="s">
        <v>134</v>
      </c>
      <c r="E474" s="228" t="s">
        <v>19</v>
      </c>
      <c r="F474" s="229" t="s">
        <v>710</v>
      </c>
      <c r="G474" s="227"/>
      <c r="H474" s="230">
        <v>10</v>
      </c>
      <c r="I474" s="231"/>
      <c r="J474" s="227"/>
      <c r="K474" s="227"/>
      <c r="L474" s="232"/>
      <c r="M474" s="233"/>
      <c r="N474" s="234"/>
      <c r="O474" s="234"/>
      <c r="P474" s="234"/>
      <c r="Q474" s="234"/>
      <c r="R474" s="234"/>
      <c r="S474" s="234"/>
      <c r="T474" s="235"/>
      <c r="AT474" s="236" t="s">
        <v>134</v>
      </c>
      <c r="AU474" s="236" t="s">
        <v>83</v>
      </c>
      <c r="AV474" s="12" t="s">
        <v>83</v>
      </c>
      <c r="AW474" s="12" t="s">
        <v>33</v>
      </c>
      <c r="AX474" s="12" t="s">
        <v>72</v>
      </c>
      <c r="AY474" s="236" t="s">
        <v>125</v>
      </c>
    </row>
    <row r="475" spans="2:51" s="13" customFormat="1" ht="12">
      <c r="B475" s="237"/>
      <c r="C475" s="238"/>
      <c r="D475" s="217" t="s">
        <v>134</v>
      </c>
      <c r="E475" s="239" t="s">
        <v>19</v>
      </c>
      <c r="F475" s="240" t="s">
        <v>147</v>
      </c>
      <c r="G475" s="238"/>
      <c r="H475" s="241">
        <v>30</v>
      </c>
      <c r="I475" s="242"/>
      <c r="J475" s="238"/>
      <c r="K475" s="238"/>
      <c r="L475" s="243"/>
      <c r="M475" s="244"/>
      <c r="N475" s="245"/>
      <c r="O475" s="245"/>
      <c r="P475" s="245"/>
      <c r="Q475" s="245"/>
      <c r="R475" s="245"/>
      <c r="S475" s="245"/>
      <c r="T475" s="246"/>
      <c r="AT475" s="247" t="s">
        <v>134</v>
      </c>
      <c r="AU475" s="247" t="s">
        <v>83</v>
      </c>
      <c r="AV475" s="13" t="s">
        <v>132</v>
      </c>
      <c r="AW475" s="13" t="s">
        <v>33</v>
      </c>
      <c r="AX475" s="13" t="s">
        <v>80</v>
      </c>
      <c r="AY475" s="247" t="s">
        <v>125</v>
      </c>
    </row>
    <row r="476" spans="2:65" s="1" customFormat="1" ht="16.5" customHeight="1">
      <c r="B476" s="37"/>
      <c r="C476" s="203" t="s">
        <v>711</v>
      </c>
      <c r="D476" s="203" t="s">
        <v>127</v>
      </c>
      <c r="E476" s="204" t="s">
        <v>712</v>
      </c>
      <c r="F476" s="205" t="s">
        <v>713</v>
      </c>
      <c r="G476" s="206" t="s">
        <v>130</v>
      </c>
      <c r="H476" s="207">
        <v>0.81</v>
      </c>
      <c r="I476" s="208"/>
      <c r="J476" s="209">
        <f>ROUND(I476*H476,2)</f>
        <v>0</v>
      </c>
      <c r="K476" s="205" t="s">
        <v>131</v>
      </c>
      <c r="L476" s="42"/>
      <c r="M476" s="210" t="s">
        <v>19</v>
      </c>
      <c r="N476" s="211" t="s">
        <v>43</v>
      </c>
      <c r="O476" s="78"/>
      <c r="P476" s="212">
        <f>O476*H476</f>
        <v>0</v>
      </c>
      <c r="Q476" s="212">
        <v>1.8775</v>
      </c>
      <c r="R476" s="212">
        <f>Q476*H476</f>
        <v>1.520775</v>
      </c>
      <c r="S476" s="212">
        <v>0</v>
      </c>
      <c r="T476" s="213">
        <f>S476*H476</f>
        <v>0</v>
      </c>
      <c r="AR476" s="16" t="s">
        <v>132</v>
      </c>
      <c r="AT476" s="16" t="s">
        <v>127</v>
      </c>
      <c r="AU476" s="16" t="s">
        <v>83</v>
      </c>
      <c r="AY476" s="16" t="s">
        <v>125</v>
      </c>
      <c r="BE476" s="214">
        <f>IF(N476="základní",J476,0)</f>
        <v>0</v>
      </c>
      <c r="BF476" s="214">
        <f>IF(N476="snížená",J476,0)</f>
        <v>0</v>
      </c>
      <c r="BG476" s="214">
        <f>IF(N476="zákl. přenesená",J476,0)</f>
        <v>0</v>
      </c>
      <c r="BH476" s="214">
        <f>IF(N476="sníž. přenesená",J476,0)</f>
        <v>0</v>
      </c>
      <c r="BI476" s="214">
        <f>IF(N476="nulová",J476,0)</f>
        <v>0</v>
      </c>
      <c r="BJ476" s="16" t="s">
        <v>80</v>
      </c>
      <c r="BK476" s="214">
        <f>ROUND(I476*H476,2)</f>
        <v>0</v>
      </c>
      <c r="BL476" s="16" t="s">
        <v>132</v>
      </c>
      <c r="BM476" s="16" t="s">
        <v>714</v>
      </c>
    </row>
    <row r="477" spans="2:51" s="11" customFormat="1" ht="12">
      <c r="B477" s="215"/>
      <c r="C477" s="216"/>
      <c r="D477" s="217" t="s">
        <v>134</v>
      </c>
      <c r="E477" s="218" t="s">
        <v>19</v>
      </c>
      <c r="F477" s="219" t="s">
        <v>681</v>
      </c>
      <c r="G477" s="216"/>
      <c r="H477" s="218" t="s">
        <v>19</v>
      </c>
      <c r="I477" s="220"/>
      <c r="J477" s="216"/>
      <c r="K477" s="216"/>
      <c r="L477" s="221"/>
      <c r="M477" s="222"/>
      <c r="N477" s="223"/>
      <c r="O477" s="223"/>
      <c r="P477" s="223"/>
      <c r="Q477" s="223"/>
      <c r="R477" s="223"/>
      <c r="S477" s="223"/>
      <c r="T477" s="224"/>
      <c r="AT477" s="225" t="s">
        <v>134</v>
      </c>
      <c r="AU477" s="225" t="s">
        <v>83</v>
      </c>
      <c r="AV477" s="11" t="s">
        <v>80</v>
      </c>
      <c r="AW477" s="11" t="s">
        <v>33</v>
      </c>
      <c r="AX477" s="11" t="s">
        <v>72</v>
      </c>
      <c r="AY477" s="225" t="s">
        <v>125</v>
      </c>
    </row>
    <row r="478" spans="2:51" s="11" customFormat="1" ht="12">
      <c r="B478" s="215"/>
      <c r="C478" s="216"/>
      <c r="D478" s="217" t="s">
        <v>134</v>
      </c>
      <c r="E478" s="218" t="s">
        <v>19</v>
      </c>
      <c r="F478" s="219" t="s">
        <v>715</v>
      </c>
      <c r="G478" s="216"/>
      <c r="H478" s="218" t="s">
        <v>19</v>
      </c>
      <c r="I478" s="220"/>
      <c r="J478" s="216"/>
      <c r="K478" s="216"/>
      <c r="L478" s="221"/>
      <c r="M478" s="222"/>
      <c r="N478" s="223"/>
      <c r="O478" s="223"/>
      <c r="P478" s="223"/>
      <c r="Q478" s="223"/>
      <c r="R478" s="223"/>
      <c r="S478" s="223"/>
      <c r="T478" s="224"/>
      <c r="AT478" s="225" t="s">
        <v>134</v>
      </c>
      <c r="AU478" s="225" t="s">
        <v>83</v>
      </c>
      <c r="AV478" s="11" t="s">
        <v>80</v>
      </c>
      <c r="AW478" s="11" t="s">
        <v>33</v>
      </c>
      <c r="AX478" s="11" t="s">
        <v>72</v>
      </c>
      <c r="AY478" s="225" t="s">
        <v>125</v>
      </c>
    </row>
    <row r="479" spans="2:51" s="12" customFormat="1" ht="12">
      <c r="B479" s="226"/>
      <c r="C479" s="227"/>
      <c r="D479" s="217" t="s">
        <v>134</v>
      </c>
      <c r="E479" s="228" t="s">
        <v>19</v>
      </c>
      <c r="F479" s="229" t="s">
        <v>716</v>
      </c>
      <c r="G479" s="227"/>
      <c r="H479" s="230">
        <v>0.81</v>
      </c>
      <c r="I479" s="231"/>
      <c r="J479" s="227"/>
      <c r="K479" s="227"/>
      <c r="L479" s="232"/>
      <c r="M479" s="233"/>
      <c r="N479" s="234"/>
      <c r="O479" s="234"/>
      <c r="P479" s="234"/>
      <c r="Q479" s="234"/>
      <c r="R479" s="234"/>
      <c r="S479" s="234"/>
      <c r="T479" s="235"/>
      <c r="AT479" s="236" t="s">
        <v>134</v>
      </c>
      <c r="AU479" s="236" t="s">
        <v>83</v>
      </c>
      <c r="AV479" s="12" t="s">
        <v>83</v>
      </c>
      <c r="AW479" s="12" t="s">
        <v>33</v>
      </c>
      <c r="AX479" s="12" t="s">
        <v>80</v>
      </c>
      <c r="AY479" s="236" t="s">
        <v>125</v>
      </c>
    </row>
    <row r="480" spans="2:65" s="1" customFormat="1" ht="16.5" customHeight="1">
      <c r="B480" s="37"/>
      <c r="C480" s="203" t="s">
        <v>717</v>
      </c>
      <c r="D480" s="203" t="s">
        <v>127</v>
      </c>
      <c r="E480" s="204" t="s">
        <v>718</v>
      </c>
      <c r="F480" s="205" t="s">
        <v>719</v>
      </c>
      <c r="G480" s="206" t="s">
        <v>193</v>
      </c>
      <c r="H480" s="207">
        <v>3.3</v>
      </c>
      <c r="I480" s="208"/>
      <c r="J480" s="209">
        <f>ROUND(I480*H480,2)</f>
        <v>0</v>
      </c>
      <c r="K480" s="205" t="s">
        <v>131</v>
      </c>
      <c r="L480" s="42"/>
      <c r="M480" s="210" t="s">
        <v>19</v>
      </c>
      <c r="N480" s="211" t="s">
        <v>43</v>
      </c>
      <c r="O480" s="78"/>
      <c r="P480" s="212">
        <f>O480*H480</f>
        <v>0</v>
      </c>
      <c r="Q480" s="212">
        <v>0.00064</v>
      </c>
      <c r="R480" s="212">
        <f>Q480*H480</f>
        <v>0.002112</v>
      </c>
      <c r="S480" s="212">
        <v>0</v>
      </c>
      <c r="T480" s="213">
        <f>S480*H480</f>
        <v>0</v>
      </c>
      <c r="AR480" s="16" t="s">
        <v>132</v>
      </c>
      <c r="AT480" s="16" t="s">
        <v>127</v>
      </c>
      <c r="AU480" s="16" t="s">
        <v>83</v>
      </c>
      <c r="AY480" s="16" t="s">
        <v>125</v>
      </c>
      <c r="BE480" s="214">
        <f>IF(N480="základní",J480,0)</f>
        <v>0</v>
      </c>
      <c r="BF480" s="214">
        <f>IF(N480="snížená",J480,0)</f>
        <v>0</v>
      </c>
      <c r="BG480" s="214">
        <f>IF(N480="zákl. přenesená",J480,0)</f>
        <v>0</v>
      </c>
      <c r="BH480" s="214">
        <f>IF(N480="sníž. přenesená",J480,0)</f>
        <v>0</v>
      </c>
      <c r="BI480" s="214">
        <f>IF(N480="nulová",J480,0)</f>
        <v>0</v>
      </c>
      <c r="BJ480" s="16" t="s">
        <v>80</v>
      </c>
      <c r="BK480" s="214">
        <f>ROUND(I480*H480,2)</f>
        <v>0</v>
      </c>
      <c r="BL480" s="16" t="s">
        <v>132</v>
      </c>
      <c r="BM480" s="16" t="s">
        <v>720</v>
      </c>
    </row>
    <row r="481" spans="2:51" s="11" customFormat="1" ht="12">
      <c r="B481" s="215"/>
      <c r="C481" s="216"/>
      <c r="D481" s="217" t="s">
        <v>134</v>
      </c>
      <c r="E481" s="218" t="s">
        <v>19</v>
      </c>
      <c r="F481" s="219" t="s">
        <v>681</v>
      </c>
      <c r="G481" s="216"/>
      <c r="H481" s="218" t="s">
        <v>19</v>
      </c>
      <c r="I481" s="220"/>
      <c r="J481" s="216"/>
      <c r="K481" s="216"/>
      <c r="L481" s="221"/>
      <c r="M481" s="222"/>
      <c r="N481" s="223"/>
      <c r="O481" s="223"/>
      <c r="P481" s="223"/>
      <c r="Q481" s="223"/>
      <c r="R481" s="223"/>
      <c r="S481" s="223"/>
      <c r="T481" s="224"/>
      <c r="AT481" s="225" t="s">
        <v>134</v>
      </c>
      <c r="AU481" s="225" t="s">
        <v>83</v>
      </c>
      <c r="AV481" s="11" t="s">
        <v>80</v>
      </c>
      <c r="AW481" s="11" t="s">
        <v>33</v>
      </c>
      <c r="AX481" s="11" t="s">
        <v>72</v>
      </c>
      <c r="AY481" s="225" t="s">
        <v>125</v>
      </c>
    </row>
    <row r="482" spans="2:51" s="11" customFormat="1" ht="12">
      <c r="B482" s="215"/>
      <c r="C482" s="216"/>
      <c r="D482" s="217" t="s">
        <v>134</v>
      </c>
      <c r="E482" s="218" t="s">
        <v>19</v>
      </c>
      <c r="F482" s="219" t="s">
        <v>721</v>
      </c>
      <c r="G482" s="216"/>
      <c r="H482" s="218" t="s">
        <v>19</v>
      </c>
      <c r="I482" s="220"/>
      <c r="J482" s="216"/>
      <c r="K482" s="216"/>
      <c r="L482" s="221"/>
      <c r="M482" s="222"/>
      <c r="N482" s="223"/>
      <c r="O482" s="223"/>
      <c r="P482" s="223"/>
      <c r="Q482" s="223"/>
      <c r="R482" s="223"/>
      <c r="S482" s="223"/>
      <c r="T482" s="224"/>
      <c r="AT482" s="225" t="s">
        <v>134</v>
      </c>
      <c r="AU482" s="225" t="s">
        <v>83</v>
      </c>
      <c r="AV482" s="11" t="s">
        <v>80</v>
      </c>
      <c r="AW482" s="11" t="s">
        <v>33</v>
      </c>
      <c r="AX482" s="11" t="s">
        <v>72</v>
      </c>
      <c r="AY482" s="225" t="s">
        <v>125</v>
      </c>
    </row>
    <row r="483" spans="2:51" s="12" customFormat="1" ht="12">
      <c r="B483" s="226"/>
      <c r="C483" s="227"/>
      <c r="D483" s="217" t="s">
        <v>134</v>
      </c>
      <c r="E483" s="228" t="s">
        <v>19</v>
      </c>
      <c r="F483" s="229" t="s">
        <v>722</v>
      </c>
      <c r="G483" s="227"/>
      <c r="H483" s="230">
        <v>3.3</v>
      </c>
      <c r="I483" s="231"/>
      <c r="J483" s="227"/>
      <c r="K483" s="227"/>
      <c r="L483" s="232"/>
      <c r="M483" s="233"/>
      <c r="N483" s="234"/>
      <c r="O483" s="234"/>
      <c r="P483" s="234"/>
      <c r="Q483" s="234"/>
      <c r="R483" s="234"/>
      <c r="S483" s="234"/>
      <c r="T483" s="235"/>
      <c r="AT483" s="236" t="s">
        <v>134</v>
      </c>
      <c r="AU483" s="236" t="s">
        <v>83</v>
      </c>
      <c r="AV483" s="12" t="s">
        <v>83</v>
      </c>
      <c r="AW483" s="12" t="s">
        <v>33</v>
      </c>
      <c r="AX483" s="12" t="s">
        <v>80</v>
      </c>
      <c r="AY483" s="236" t="s">
        <v>125</v>
      </c>
    </row>
    <row r="484" spans="2:65" s="1" customFormat="1" ht="16.5" customHeight="1">
      <c r="B484" s="37"/>
      <c r="C484" s="203" t="s">
        <v>723</v>
      </c>
      <c r="D484" s="203" t="s">
        <v>127</v>
      </c>
      <c r="E484" s="204" t="s">
        <v>724</v>
      </c>
      <c r="F484" s="205" t="s">
        <v>725</v>
      </c>
      <c r="G484" s="206" t="s">
        <v>193</v>
      </c>
      <c r="H484" s="207">
        <v>3.3</v>
      </c>
      <c r="I484" s="208"/>
      <c r="J484" s="209">
        <f>ROUND(I484*H484,2)</f>
        <v>0</v>
      </c>
      <c r="K484" s="205" t="s">
        <v>131</v>
      </c>
      <c r="L484" s="42"/>
      <c r="M484" s="210" t="s">
        <v>19</v>
      </c>
      <c r="N484" s="211" t="s">
        <v>43</v>
      </c>
      <c r="O484" s="78"/>
      <c r="P484" s="212">
        <f>O484*H484</f>
        <v>0</v>
      </c>
      <c r="Q484" s="212">
        <v>0.021</v>
      </c>
      <c r="R484" s="212">
        <f>Q484*H484</f>
        <v>0.0693</v>
      </c>
      <c r="S484" s="212">
        <v>0</v>
      </c>
      <c r="T484" s="213">
        <f>S484*H484</f>
        <v>0</v>
      </c>
      <c r="AR484" s="16" t="s">
        <v>132</v>
      </c>
      <c r="AT484" s="16" t="s">
        <v>127</v>
      </c>
      <c r="AU484" s="16" t="s">
        <v>83</v>
      </c>
      <c r="AY484" s="16" t="s">
        <v>125</v>
      </c>
      <c r="BE484" s="214">
        <f>IF(N484="základní",J484,0)</f>
        <v>0</v>
      </c>
      <c r="BF484" s="214">
        <f>IF(N484="snížená",J484,0)</f>
        <v>0</v>
      </c>
      <c r="BG484" s="214">
        <f>IF(N484="zákl. přenesená",J484,0)</f>
        <v>0</v>
      </c>
      <c r="BH484" s="214">
        <f>IF(N484="sníž. přenesená",J484,0)</f>
        <v>0</v>
      </c>
      <c r="BI484" s="214">
        <f>IF(N484="nulová",J484,0)</f>
        <v>0</v>
      </c>
      <c r="BJ484" s="16" t="s">
        <v>80</v>
      </c>
      <c r="BK484" s="214">
        <f>ROUND(I484*H484,2)</f>
        <v>0</v>
      </c>
      <c r="BL484" s="16" t="s">
        <v>132</v>
      </c>
      <c r="BM484" s="16" t="s">
        <v>726</v>
      </c>
    </row>
    <row r="485" spans="2:51" s="11" customFormat="1" ht="12">
      <c r="B485" s="215"/>
      <c r="C485" s="216"/>
      <c r="D485" s="217" t="s">
        <v>134</v>
      </c>
      <c r="E485" s="218" t="s">
        <v>19</v>
      </c>
      <c r="F485" s="219" t="s">
        <v>681</v>
      </c>
      <c r="G485" s="216"/>
      <c r="H485" s="218" t="s">
        <v>19</v>
      </c>
      <c r="I485" s="220"/>
      <c r="J485" s="216"/>
      <c r="K485" s="216"/>
      <c r="L485" s="221"/>
      <c r="M485" s="222"/>
      <c r="N485" s="223"/>
      <c r="O485" s="223"/>
      <c r="P485" s="223"/>
      <c r="Q485" s="223"/>
      <c r="R485" s="223"/>
      <c r="S485" s="223"/>
      <c r="T485" s="224"/>
      <c r="AT485" s="225" t="s">
        <v>134</v>
      </c>
      <c r="AU485" s="225" t="s">
        <v>83</v>
      </c>
      <c r="AV485" s="11" t="s">
        <v>80</v>
      </c>
      <c r="AW485" s="11" t="s">
        <v>33</v>
      </c>
      <c r="AX485" s="11" t="s">
        <v>72</v>
      </c>
      <c r="AY485" s="225" t="s">
        <v>125</v>
      </c>
    </row>
    <row r="486" spans="2:51" s="11" customFormat="1" ht="12">
      <c r="B486" s="215"/>
      <c r="C486" s="216"/>
      <c r="D486" s="217" t="s">
        <v>134</v>
      </c>
      <c r="E486" s="218" t="s">
        <v>19</v>
      </c>
      <c r="F486" s="219" t="s">
        <v>721</v>
      </c>
      <c r="G486" s="216"/>
      <c r="H486" s="218" t="s">
        <v>19</v>
      </c>
      <c r="I486" s="220"/>
      <c r="J486" s="216"/>
      <c r="K486" s="216"/>
      <c r="L486" s="221"/>
      <c r="M486" s="222"/>
      <c r="N486" s="223"/>
      <c r="O486" s="223"/>
      <c r="P486" s="223"/>
      <c r="Q486" s="223"/>
      <c r="R486" s="223"/>
      <c r="S486" s="223"/>
      <c r="T486" s="224"/>
      <c r="AT486" s="225" t="s">
        <v>134</v>
      </c>
      <c r="AU486" s="225" t="s">
        <v>83</v>
      </c>
      <c r="AV486" s="11" t="s">
        <v>80</v>
      </c>
      <c r="AW486" s="11" t="s">
        <v>33</v>
      </c>
      <c r="AX486" s="11" t="s">
        <v>72</v>
      </c>
      <c r="AY486" s="225" t="s">
        <v>125</v>
      </c>
    </row>
    <row r="487" spans="2:51" s="12" customFormat="1" ht="12">
      <c r="B487" s="226"/>
      <c r="C487" s="227"/>
      <c r="D487" s="217" t="s">
        <v>134</v>
      </c>
      <c r="E487" s="228" t="s">
        <v>19</v>
      </c>
      <c r="F487" s="229" t="s">
        <v>722</v>
      </c>
      <c r="G487" s="227"/>
      <c r="H487" s="230">
        <v>3.3</v>
      </c>
      <c r="I487" s="231"/>
      <c r="J487" s="227"/>
      <c r="K487" s="227"/>
      <c r="L487" s="232"/>
      <c r="M487" s="233"/>
      <c r="N487" s="234"/>
      <c r="O487" s="234"/>
      <c r="P487" s="234"/>
      <c r="Q487" s="234"/>
      <c r="R487" s="234"/>
      <c r="S487" s="234"/>
      <c r="T487" s="235"/>
      <c r="AT487" s="236" t="s">
        <v>134</v>
      </c>
      <c r="AU487" s="236" t="s">
        <v>83</v>
      </c>
      <c r="AV487" s="12" t="s">
        <v>83</v>
      </c>
      <c r="AW487" s="12" t="s">
        <v>33</v>
      </c>
      <c r="AX487" s="12" t="s">
        <v>80</v>
      </c>
      <c r="AY487" s="236" t="s">
        <v>125</v>
      </c>
    </row>
    <row r="488" spans="2:65" s="1" customFormat="1" ht="22.5" customHeight="1">
      <c r="B488" s="37"/>
      <c r="C488" s="203" t="s">
        <v>727</v>
      </c>
      <c r="D488" s="203" t="s">
        <v>127</v>
      </c>
      <c r="E488" s="204" t="s">
        <v>728</v>
      </c>
      <c r="F488" s="205" t="s">
        <v>729</v>
      </c>
      <c r="G488" s="206" t="s">
        <v>193</v>
      </c>
      <c r="H488" s="207">
        <v>3.3</v>
      </c>
      <c r="I488" s="208"/>
      <c r="J488" s="209">
        <f>ROUND(I488*H488,2)</f>
        <v>0</v>
      </c>
      <c r="K488" s="205" t="s">
        <v>131</v>
      </c>
      <c r="L488" s="42"/>
      <c r="M488" s="210" t="s">
        <v>19</v>
      </c>
      <c r="N488" s="211" t="s">
        <v>43</v>
      </c>
      <c r="O488" s="78"/>
      <c r="P488" s="212">
        <f>O488*H488</f>
        <v>0</v>
      </c>
      <c r="Q488" s="212">
        <v>0.0105</v>
      </c>
      <c r="R488" s="212">
        <f>Q488*H488</f>
        <v>0.03465</v>
      </c>
      <c r="S488" s="212">
        <v>0</v>
      </c>
      <c r="T488" s="213">
        <f>S488*H488</f>
        <v>0</v>
      </c>
      <c r="AR488" s="16" t="s">
        <v>132</v>
      </c>
      <c r="AT488" s="16" t="s">
        <v>127</v>
      </c>
      <c r="AU488" s="16" t="s">
        <v>83</v>
      </c>
      <c r="AY488" s="16" t="s">
        <v>125</v>
      </c>
      <c r="BE488" s="214">
        <f>IF(N488="základní",J488,0)</f>
        <v>0</v>
      </c>
      <c r="BF488" s="214">
        <f>IF(N488="snížená",J488,0)</f>
        <v>0</v>
      </c>
      <c r="BG488" s="214">
        <f>IF(N488="zákl. přenesená",J488,0)</f>
        <v>0</v>
      </c>
      <c r="BH488" s="214">
        <f>IF(N488="sníž. přenesená",J488,0)</f>
        <v>0</v>
      </c>
      <c r="BI488" s="214">
        <f>IF(N488="nulová",J488,0)</f>
        <v>0</v>
      </c>
      <c r="BJ488" s="16" t="s">
        <v>80</v>
      </c>
      <c r="BK488" s="214">
        <f>ROUND(I488*H488,2)</f>
        <v>0</v>
      </c>
      <c r="BL488" s="16" t="s">
        <v>132</v>
      </c>
      <c r="BM488" s="16" t="s">
        <v>730</v>
      </c>
    </row>
    <row r="489" spans="2:51" s="11" customFormat="1" ht="12">
      <c r="B489" s="215"/>
      <c r="C489" s="216"/>
      <c r="D489" s="217" t="s">
        <v>134</v>
      </c>
      <c r="E489" s="218" t="s">
        <v>19</v>
      </c>
      <c r="F489" s="219" t="s">
        <v>731</v>
      </c>
      <c r="G489" s="216"/>
      <c r="H489" s="218" t="s">
        <v>19</v>
      </c>
      <c r="I489" s="220"/>
      <c r="J489" s="216"/>
      <c r="K489" s="216"/>
      <c r="L489" s="221"/>
      <c r="M489" s="222"/>
      <c r="N489" s="223"/>
      <c r="O489" s="223"/>
      <c r="P489" s="223"/>
      <c r="Q489" s="223"/>
      <c r="R489" s="223"/>
      <c r="S489" s="223"/>
      <c r="T489" s="224"/>
      <c r="AT489" s="225" t="s">
        <v>134</v>
      </c>
      <c r="AU489" s="225" t="s">
        <v>83</v>
      </c>
      <c r="AV489" s="11" t="s">
        <v>80</v>
      </c>
      <c r="AW489" s="11" t="s">
        <v>33</v>
      </c>
      <c r="AX489" s="11" t="s">
        <v>72</v>
      </c>
      <c r="AY489" s="225" t="s">
        <v>125</v>
      </c>
    </row>
    <row r="490" spans="2:51" s="12" customFormat="1" ht="12">
      <c r="B490" s="226"/>
      <c r="C490" s="227"/>
      <c r="D490" s="217" t="s">
        <v>134</v>
      </c>
      <c r="E490" s="228" t="s">
        <v>19</v>
      </c>
      <c r="F490" s="229" t="s">
        <v>732</v>
      </c>
      <c r="G490" s="227"/>
      <c r="H490" s="230">
        <v>3.3</v>
      </c>
      <c r="I490" s="231"/>
      <c r="J490" s="227"/>
      <c r="K490" s="227"/>
      <c r="L490" s="232"/>
      <c r="M490" s="233"/>
      <c r="N490" s="234"/>
      <c r="O490" s="234"/>
      <c r="P490" s="234"/>
      <c r="Q490" s="234"/>
      <c r="R490" s="234"/>
      <c r="S490" s="234"/>
      <c r="T490" s="235"/>
      <c r="AT490" s="236" t="s">
        <v>134</v>
      </c>
      <c r="AU490" s="236" t="s">
        <v>83</v>
      </c>
      <c r="AV490" s="12" t="s">
        <v>83</v>
      </c>
      <c r="AW490" s="12" t="s">
        <v>33</v>
      </c>
      <c r="AX490" s="12" t="s">
        <v>80</v>
      </c>
      <c r="AY490" s="236" t="s">
        <v>125</v>
      </c>
    </row>
    <row r="491" spans="2:65" s="1" customFormat="1" ht="16.5" customHeight="1">
      <c r="B491" s="37"/>
      <c r="C491" s="203" t="s">
        <v>733</v>
      </c>
      <c r="D491" s="203" t="s">
        <v>127</v>
      </c>
      <c r="E491" s="204" t="s">
        <v>734</v>
      </c>
      <c r="F491" s="205" t="s">
        <v>735</v>
      </c>
      <c r="G491" s="206" t="s">
        <v>193</v>
      </c>
      <c r="H491" s="207">
        <v>3.3</v>
      </c>
      <c r="I491" s="208"/>
      <c r="J491" s="209">
        <f>ROUND(I491*H491,2)</f>
        <v>0</v>
      </c>
      <c r="K491" s="205" t="s">
        <v>131</v>
      </c>
      <c r="L491" s="42"/>
      <c r="M491" s="210" t="s">
        <v>19</v>
      </c>
      <c r="N491" s="211" t="s">
        <v>43</v>
      </c>
      <c r="O491" s="78"/>
      <c r="P491" s="212">
        <f>O491*H491</f>
        <v>0</v>
      </c>
      <c r="Q491" s="212">
        <v>0.00064</v>
      </c>
      <c r="R491" s="212">
        <f>Q491*H491</f>
        <v>0.002112</v>
      </c>
      <c r="S491" s="212">
        <v>0</v>
      </c>
      <c r="T491" s="213">
        <f>S491*H491</f>
        <v>0</v>
      </c>
      <c r="AR491" s="16" t="s">
        <v>132</v>
      </c>
      <c r="AT491" s="16" t="s">
        <v>127</v>
      </c>
      <c r="AU491" s="16" t="s">
        <v>83</v>
      </c>
      <c r="AY491" s="16" t="s">
        <v>125</v>
      </c>
      <c r="BE491" s="214">
        <f>IF(N491="základní",J491,0)</f>
        <v>0</v>
      </c>
      <c r="BF491" s="214">
        <f>IF(N491="snížená",J491,0)</f>
        <v>0</v>
      </c>
      <c r="BG491" s="214">
        <f>IF(N491="zákl. přenesená",J491,0)</f>
        <v>0</v>
      </c>
      <c r="BH491" s="214">
        <f>IF(N491="sníž. přenesená",J491,0)</f>
        <v>0</v>
      </c>
      <c r="BI491" s="214">
        <f>IF(N491="nulová",J491,0)</f>
        <v>0</v>
      </c>
      <c r="BJ491" s="16" t="s">
        <v>80</v>
      </c>
      <c r="BK491" s="214">
        <f>ROUND(I491*H491,2)</f>
        <v>0</v>
      </c>
      <c r="BL491" s="16" t="s">
        <v>132</v>
      </c>
      <c r="BM491" s="16" t="s">
        <v>736</v>
      </c>
    </row>
    <row r="492" spans="2:51" s="11" customFormat="1" ht="12">
      <c r="B492" s="215"/>
      <c r="C492" s="216"/>
      <c r="D492" s="217" t="s">
        <v>134</v>
      </c>
      <c r="E492" s="218" t="s">
        <v>19</v>
      </c>
      <c r="F492" s="219" t="s">
        <v>681</v>
      </c>
      <c r="G492" s="216"/>
      <c r="H492" s="218" t="s">
        <v>19</v>
      </c>
      <c r="I492" s="220"/>
      <c r="J492" s="216"/>
      <c r="K492" s="216"/>
      <c r="L492" s="221"/>
      <c r="M492" s="222"/>
      <c r="N492" s="223"/>
      <c r="O492" s="223"/>
      <c r="P492" s="223"/>
      <c r="Q492" s="223"/>
      <c r="R492" s="223"/>
      <c r="S492" s="223"/>
      <c r="T492" s="224"/>
      <c r="AT492" s="225" t="s">
        <v>134</v>
      </c>
      <c r="AU492" s="225" t="s">
        <v>83</v>
      </c>
      <c r="AV492" s="11" t="s">
        <v>80</v>
      </c>
      <c r="AW492" s="11" t="s">
        <v>33</v>
      </c>
      <c r="AX492" s="11" t="s">
        <v>72</v>
      </c>
      <c r="AY492" s="225" t="s">
        <v>125</v>
      </c>
    </row>
    <row r="493" spans="2:51" s="11" customFormat="1" ht="12">
      <c r="B493" s="215"/>
      <c r="C493" s="216"/>
      <c r="D493" s="217" t="s">
        <v>134</v>
      </c>
      <c r="E493" s="218" t="s">
        <v>19</v>
      </c>
      <c r="F493" s="219" t="s">
        <v>737</v>
      </c>
      <c r="G493" s="216"/>
      <c r="H493" s="218" t="s">
        <v>19</v>
      </c>
      <c r="I493" s="220"/>
      <c r="J493" s="216"/>
      <c r="K493" s="216"/>
      <c r="L493" s="221"/>
      <c r="M493" s="222"/>
      <c r="N493" s="223"/>
      <c r="O493" s="223"/>
      <c r="P493" s="223"/>
      <c r="Q493" s="223"/>
      <c r="R493" s="223"/>
      <c r="S493" s="223"/>
      <c r="T493" s="224"/>
      <c r="AT493" s="225" t="s">
        <v>134</v>
      </c>
      <c r="AU493" s="225" t="s">
        <v>83</v>
      </c>
      <c r="AV493" s="11" t="s">
        <v>80</v>
      </c>
      <c r="AW493" s="11" t="s">
        <v>33</v>
      </c>
      <c r="AX493" s="11" t="s">
        <v>72</v>
      </c>
      <c r="AY493" s="225" t="s">
        <v>125</v>
      </c>
    </row>
    <row r="494" spans="2:51" s="12" customFormat="1" ht="12">
      <c r="B494" s="226"/>
      <c r="C494" s="227"/>
      <c r="D494" s="217" t="s">
        <v>134</v>
      </c>
      <c r="E494" s="228" t="s">
        <v>19</v>
      </c>
      <c r="F494" s="229" t="s">
        <v>722</v>
      </c>
      <c r="G494" s="227"/>
      <c r="H494" s="230">
        <v>3.3</v>
      </c>
      <c r="I494" s="231"/>
      <c r="J494" s="227"/>
      <c r="K494" s="227"/>
      <c r="L494" s="232"/>
      <c r="M494" s="233"/>
      <c r="N494" s="234"/>
      <c r="O494" s="234"/>
      <c r="P494" s="234"/>
      <c r="Q494" s="234"/>
      <c r="R494" s="234"/>
      <c r="S494" s="234"/>
      <c r="T494" s="235"/>
      <c r="AT494" s="236" t="s">
        <v>134</v>
      </c>
      <c r="AU494" s="236" t="s">
        <v>83</v>
      </c>
      <c r="AV494" s="12" t="s">
        <v>83</v>
      </c>
      <c r="AW494" s="12" t="s">
        <v>33</v>
      </c>
      <c r="AX494" s="12" t="s">
        <v>80</v>
      </c>
      <c r="AY494" s="236" t="s">
        <v>125</v>
      </c>
    </row>
    <row r="495" spans="2:65" s="1" customFormat="1" ht="16.5" customHeight="1">
      <c r="B495" s="37"/>
      <c r="C495" s="203" t="s">
        <v>738</v>
      </c>
      <c r="D495" s="203" t="s">
        <v>127</v>
      </c>
      <c r="E495" s="204" t="s">
        <v>739</v>
      </c>
      <c r="F495" s="205" t="s">
        <v>740</v>
      </c>
      <c r="G495" s="206" t="s">
        <v>193</v>
      </c>
      <c r="H495" s="207">
        <v>3.3</v>
      </c>
      <c r="I495" s="208"/>
      <c r="J495" s="209">
        <f>ROUND(I495*H495,2)</f>
        <v>0</v>
      </c>
      <c r="K495" s="205" t="s">
        <v>131</v>
      </c>
      <c r="L495" s="42"/>
      <c r="M495" s="210" t="s">
        <v>19</v>
      </c>
      <c r="N495" s="211" t="s">
        <v>43</v>
      </c>
      <c r="O495" s="78"/>
      <c r="P495" s="212">
        <f>O495*H495</f>
        <v>0</v>
      </c>
      <c r="Q495" s="212">
        <v>0.0315</v>
      </c>
      <c r="R495" s="212">
        <f>Q495*H495</f>
        <v>0.10395</v>
      </c>
      <c r="S495" s="212">
        <v>0</v>
      </c>
      <c r="T495" s="213">
        <f>S495*H495</f>
        <v>0</v>
      </c>
      <c r="AR495" s="16" t="s">
        <v>132</v>
      </c>
      <c r="AT495" s="16" t="s">
        <v>127</v>
      </c>
      <c r="AU495" s="16" t="s">
        <v>83</v>
      </c>
      <c r="AY495" s="16" t="s">
        <v>125</v>
      </c>
      <c r="BE495" s="214">
        <f>IF(N495="základní",J495,0)</f>
        <v>0</v>
      </c>
      <c r="BF495" s="214">
        <f>IF(N495="snížená",J495,0)</f>
        <v>0</v>
      </c>
      <c r="BG495" s="214">
        <f>IF(N495="zákl. přenesená",J495,0)</f>
        <v>0</v>
      </c>
      <c r="BH495" s="214">
        <f>IF(N495="sníž. přenesená",J495,0)</f>
        <v>0</v>
      </c>
      <c r="BI495" s="214">
        <f>IF(N495="nulová",J495,0)</f>
        <v>0</v>
      </c>
      <c r="BJ495" s="16" t="s">
        <v>80</v>
      </c>
      <c r="BK495" s="214">
        <f>ROUND(I495*H495,2)</f>
        <v>0</v>
      </c>
      <c r="BL495" s="16" t="s">
        <v>132</v>
      </c>
      <c r="BM495" s="16" t="s">
        <v>741</v>
      </c>
    </row>
    <row r="496" spans="2:51" s="11" customFormat="1" ht="12">
      <c r="B496" s="215"/>
      <c r="C496" s="216"/>
      <c r="D496" s="217" t="s">
        <v>134</v>
      </c>
      <c r="E496" s="218" t="s">
        <v>19</v>
      </c>
      <c r="F496" s="219" t="s">
        <v>681</v>
      </c>
      <c r="G496" s="216"/>
      <c r="H496" s="218" t="s">
        <v>19</v>
      </c>
      <c r="I496" s="220"/>
      <c r="J496" s="216"/>
      <c r="K496" s="216"/>
      <c r="L496" s="221"/>
      <c r="M496" s="222"/>
      <c r="N496" s="223"/>
      <c r="O496" s="223"/>
      <c r="P496" s="223"/>
      <c r="Q496" s="223"/>
      <c r="R496" s="223"/>
      <c r="S496" s="223"/>
      <c r="T496" s="224"/>
      <c r="AT496" s="225" t="s">
        <v>134</v>
      </c>
      <c r="AU496" s="225" t="s">
        <v>83</v>
      </c>
      <c r="AV496" s="11" t="s">
        <v>80</v>
      </c>
      <c r="AW496" s="11" t="s">
        <v>33</v>
      </c>
      <c r="AX496" s="11" t="s">
        <v>72</v>
      </c>
      <c r="AY496" s="225" t="s">
        <v>125</v>
      </c>
    </row>
    <row r="497" spans="2:51" s="11" customFormat="1" ht="12">
      <c r="B497" s="215"/>
      <c r="C497" s="216"/>
      <c r="D497" s="217" t="s">
        <v>134</v>
      </c>
      <c r="E497" s="218" t="s">
        <v>19</v>
      </c>
      <c r="F497" s="219" t="s">
        <v>737</v>
      </c>
      <c r="G497" s="216"/>
      <c r="H497" s="218" t="s">
        <v>19</v>
      </c>
      <c r="I497" s="220"/>
      <c r="J497" s="216"/>
      <c r="K497" s="216"/>
      <c r="L497" s="221"/>
      <c r="M497" s="222"/>
      <c r="N497" s="223"/>
      <c r="O497" s="223"/>
      <c r="P497" s="223"/>
      <c r="Q497" s="223"/>
      <c r="R497" s="223"/>
      <c r="S497" s="223"/>
      <c r="T497" s="224"/>
      <c r="AT497" s="225" t="s">
        <v>134</v>
      </c>
      <c r="AU497" s="225" t="s">
        <v>83</v>
      </c>
      <c r="AV497" s="11" t="s">
        <v>80</v>
      </c>
      <c r="AW497" s="11" t="s">
        <v>33</v>
      </c>
      <c r="AX497" s="11" t="s">
        <v>72</v>
      </c>
      <c r="AY497" s="225" t="s">
        <v>125</v>
      </c>
    </row>
    <row r="498" spans="2:51" s="12" customFormat="1" ht="12">
      <c r="B498" s="226"/>
      <c r="C498" s="227"/>
      <c r="D498" s="217" t="s">
        <v>134</v>
      </c>
      <c r="E498" s="228" t="s">
        <v>19</v>
      </c>
      <c r="F498" s="229" t="s">
        <v>722</v>
      </c>
      <c r="G498" s="227"/>
      <c r="H498" s="230">
        <v>3.3</v>
      </c>
      <c r="I498" s="231"/>
      <c r="J498" s="227"/>
      <c r="K498" s="227"/>
      <c r="L498" s="232"/>
      <c r="M498" s="233"/>
      <c r="N498" s="234"/>
      <c r="O498" s="234"/>
      <c r="P498" s="234"/>
      <c r="Q498" s="234"/>
      <c r="R498" s="234"/>
      <c r="S498" s="234"/>
      <c r="T498" s="235"/>
      <c r="AT498" s="236" t="s">
        <v>134</v>
      </c>
      <c r="AU498" s="236" t="s">
        <v>83</v>
      </c>
      <c r="AV498" s="12" t="s">
        <v>83</v>
      </c>
      <c r="AW498" s="12" t="s">
        <v>33</v>
      </c>
      <c r="AX498" s="12" t="s">
        <v>80</v>
      </c>
      <c r="AY498" s="236" t="s">
        <v>125</v>
      </c>
    </row>
    <row r="499" spans="2:65" s="1" customFormat="1" ht="22.5" customHeight="1">
      <c r="B499" s="37"/>
      <c r="C499" s="203" t="s">
        <v>742</v>
      </c>
      <c r="D499" s="203" t="s">
        <v>127</v>
      </c>
      <c r="E499" s="204" t="s">
        <v>743</v>
      </c>
      <c r="F499" s="205" t="s">
        <v>744</v>
      </c>
      <c r="G499" s="206" t="s">
        <v>193</v>
      </c>
      <c r="H499" s="207">
        <v>3.3</v>
      </c>
      <c r="I499" s="208"/>
      <c r="J499" s="209">
        <f>ROUND(I499*H499,2)</f>
        <v>0</v>
      </c>
      <c r="K499" s="205" t="s">
        <v>131</v>
      </c>
      <c r="L499" s="42"/>
      <c r="M499" s="210" t="s">
        <v>19</v>
      </c>
      <c r="N499" s="211" t="s">
        <v>43</v>
      </c>
      <c r="O499" s="78"/>
      <c r="P499" s="212">
        <f>O499*H499</f>
        <v>0</v>
      </c>
      <c r="Q499" s="212">
        <v>0.0105</v>
      </c>
      <c r="R499" s="212">
        <f>Q499*H499</f>
        <v>0.03465</v>
      </c>
      <c r="S499" s="212">
        <v>0</v>
      </c>
      <c r="T499" s="213">
        <f>S499*H499</f>
        <v>0</v>
      </c>
      <c r="AR499" s="16" t="s">
        <v>132</v>
      </c>
      <c r="AT499" s="16" t="s">
        <v>127</v>
      </c>
      <c r="AU499" s="16" t="s">
        <v>83</v>
      </c>
      <c r="AY499" s="16" t="s">
        <v>125</v>
      </c>
      <c r="BE499" s="214">
        <f>IF(N499="základní",J499,0)</f>
        <v>0</v>
      </c>
      <c r="BF499" s="214">
        <f>IF(N499="snížená",J499,0)</f>
        <v>0</v>
      </c>
      <c r="BG499" s="214">
        <f>IF(N499="zákl. přenesená",J499,0)</f>
        <v>0</v>
      </c>
      <c r="BH499" s="214">
        <f>IF(N499="sníž. přenesená",J499,0)</f>
        <v>0</v>
      </c>
      <c r="BI499" s="214">
        <f>IF(N499="nulová",J499,0)</f>
        <v>0</v>
      </c>
      <c r="BJ499" s="16" t="s">
        <v>80</v>
      </c>
      <c r="BK499" s="214">
        <f>ROUND(I499*H499,2)</f>
        <v>0</v>
      </c>
      <c r="BL499" s="16" t="s">
        <v>132</v>
      </c>
      <c r="BM499" s="16" t="s">
        <v>745</v>
      </c>
    </row>
    <row r="500" spans="2:51" s="11" customFormat="1" ht="12">
      <c r="B500" s="215"/>
      <c r="C500" s="216"/>
      <c r="D500" s="217" t="s">
        <v>134</v>
      </c>
      <c r="E500" s="218" t="s">
        <v>19</v>
      </c>
      <c r="F500" s="219" t="s">
        <v>746</v>
      </c>
      <c r="G500" s="216"/>
      <c r="H500" s="218" t="s">
        <v>19</v>
      </c>
      <c r="I500" s="220"/>
      <c r="J500" s="216"/>
      <c r="K500" s="216"/>
      <c r="L500" s="221"/>
      <c r="M500" s="222"/>
      <c r="N500" s="223"/>
      <c r="O500" s="223"/>
      <c r="P500" s="223"/>
      <c r="Q500" s="223"/>
      <c r="R500" s="223"/>
      <c r="S500" s="223"/>
      <c r="T500" s="224"/>
      <c r="AT500" s="225" t="s">
        <v>134</v>
      </c>
      <c r="AU500" s="225" t="s">
        <v>83</v>
      </c>
      <c r="AV500" s="11" t="s">
        <v>80</v>
      </c>
      <c r="AW500" s="11" t="s">
        <v>33</v>
      </c>
      <c r="AX500" s="11" t="s">
        <v>72</v>
      </c>
      <c r="AY500" s="225" t="s">
        <v>125</v>
      </c>
    </row>
    <row r="501" spans="2:51" s="12" customFormat="1" ht="12">
      <c r="B501" s="226"/>
      <c r="C501" s="227"/>
      <c r="D501" s="217" t="s">
        <v>134</v>
      </c>
      <c r="E501" s="228" t="s">
        <v>19</v>
      </c>
      <c r="F501" s="229" t="s">
        <v>732</v>
      </c>
      <c r="G501" s="227"/>
      <c r="H501" s="230">
        <v>3.3</v>
      </c>
      <c r="I501" s="231"/>
      <c r="J501" s="227"/>
      <c r="K501" s="227"/>
      <c r="L501" s="232"/>
      <c r="M501" s="233"/>
      <c r="N501" s="234"/>
      <c r="O501" s="234"/>
      <c r="P501" s="234"/>
      <c r="Q501" s="234"/>
      <c r="R501" s="234"/>
      <c r="S501" s="234"/>
      <c r="T501" s="235"/>
      <c r="AT501" s="236" t="s">
        <v>134</v>
      </c>
      <c r="AU501" s="236" t="s">
        <v>83</v>
      </c>
      <c r="AV501" s="12" t="s">
        <v>83</v>
      </c>
      <c r="AW501" s="12" t="s">
        <v>33</v>
      </c>
      <c r="AX501" s="12" t="s">
        <v>80</v>
      </c>
      <c r="AY501" s="236" t="s">
        <v>125</v>
      </c>
    </row>
    <row r="502" spans="2:65" s="1" customFormat="1" ht="22.5" customHeight="1">
      <c r="B502" s="37"/>
      <c r="C502" s="203" t="s">
        <v>747</v>
      </c>
      <c r="D502" s="203" t="s">
        <v>127</v>
      </c>
      <c r="E502" s="204" t="s">
        <v>748</v>
      </c>
      <c r="F502" s="205" t="s">
        <v>749</v>
      </c>
      <c r="G502" s="206" t="s">
        <v>151</v>
      </c>
      <c r="H502" s="207">
        <v>31.768</v>
      </c>
      <c r="I502" s="208"/>
      <c r="J502" s="209">
        <f>ROUND(I502*H502,2)</f>
        <v>0</v>
      </c>
      <c r="K502" s="205" t="s">
        <v>131</v>
      </c>
      <c r="L502" s="42"/>
      <c r="M502" s="210" t="s">
        <v>19</v>
      </c>
      <c r="N502" s="211" t="s">
        <v>43</v>
      </c>
      <c r="O502" s="78"/>
      <c r="P502" s="212">
        <f>O502*H502</f>
        <v>0</v>
      </c>
      <c r="Q502" s="212">
        <v>0</v>
      </c>
      <c r="R502" s="212">
        <f>Q502*H502</f>
        <v>0</v>
      </c>
      <c r="S502" s="212">
        <v>0</v>
      </c>
      <c r="T502" s="213">
        <f>S502*H502</f>
        <v>0</v>
      </c>
      <c r="AR502" s="16" t="s">
        <v>132</v>
      </c>
      <c r="AT502" s="16" t="s">
        <v>127</v>
      </c>
      <c r="AU502" s="16" t="s">
        <v>83</v>
      </c>
      <c r="AY502" s="16" t="s">
        <v>125</v>
      </c>
      <c r="BE502" s="214">
        <f>IF(N502="základní",J502,0)</f>
        <v>0</v>
      </c>
      <c r="BF502" s="214">
        <f>IF(N502="snížená",J502,0)</f>
        <v>0</v>
      </c>
      <c r="BG502" s="214">
        <f>IF(N502="zákl. přenesená",J502,0)</f>
        <v>0</v>
      </c>
      <c r="BH502" s="214">
        <f>IF(N502="sníž. přenesená",J502,0)</f>
        <v>0</v>
      </c>
      <c r="BI502" s="214">
        <f>IF(N502="nulová",J502,0)</f>
        <v>0</v>
      </c>
      <c r="BJ502" s="16" t="s">
        <v>80</v>
      </c>
      <c r="BK502" s="214">
        <f>ROUND(I502*H502,2)</f>
        <v>0</v>
      </c>
      <c r="BL502" s="16" t="s">
        <v>132</v>
      </c>
      <c r="BM502" s="16" t="s">
        <v>750</v>
      </c>
    </row>
    <row r="503" spans="2:63" s="10" customFormat="1" ht="22.8" customHeight="1">
      <c r="B503" s="187"/>
      <c r="C503" s="188"/>
      <c r="D503" s="189" t="s">
        <v>71</v>
      </c>
      <c r="E503" s="201" t="s">
        <v>751</v>
      </c>
      <c r="F503" s="201" t="s">
        <v>752</v>
      </c>
      <c r="G503" s="188"/>
      <c r="H503" s="188"/>
      <c r="I503" s="191"/>
      <c r="J503" s="202">
        <f>BK503</f>
        <v>0</v>
      </c>
      <c r="K503" s="188"/>
      <c r="L503" s="193"/>
      <c r="M503" s="194"/>
      <c r="N503" s="195"/>
      <c r="O503" s="195"/>
      <c r="P503" s="196">
        <f>SUM(P504:P531)</f>
        <v>0</v>
      </c>
      <c r="Q503" s="195"/>
      <c r="R503" s="196">
        <f>SUM(R504:R531)</f>
        <v>0.08888700000000001</v>
      </c>
      <c r="S503" s="195"/>
      <c r="T503" s="197">
        <f>SUM(T504:T531)</f>
        <v>0</v>
      </c>
      <c r="AR503" s="198" t="s">
        <v>83</v>
      </c>
      <c r="AT503" s="199" t="s">
        <v>71</v>
      </c>
      <c r="AU503" s="199" t="s">
        <v>80</v>
      </c>
      <c r="AY503" s="198" t="s">
        <v>125</v>
      </c>
      <c r="BK503" s="200">
        <f>SUM(BK504:BK531)</f>
        <v>0</v>
      </c>
    </row>
    <row r="504" spans="2:65" s="1" customFormat="1" ht="16.5" customHeight="1">
      <c r="B504" s="37"/>
      <c r="C504" s="203" t="s">
        <v>494</v>
      </c>
      <c r="D504" s="203" t="s">
        <v>127</v>
      </c>
      <c r="E504" s="204" t="s">
        <v>753</v>
      </c>
      <c r="F504" s="205" t="s">
        <v>754</v>
      </c>
      <c r="G504" s="206" t="s">
        <v>193</v>
      </c>
      <c r="H504" s="207">
        <v>6.3</v>
      </c>
      <c r="I504" s="208"/>
      <c r="J504" s="209">
        <f>ROUND(I504*H504,2)</f>
        <v>0</v>
      </c>
      <c r="K504" s="205" t="s">
        <v>131</v>
      </c>
      <c r="L504" s="42"/>
      <c r="M504" s="210" t="s">
        <v>19</v>
      </c>
      <c r="N504" s="211" t="s">
        <v>43</v>
      </c>
      <c r="O504" s="78"/>
      <c r="P504" s="212">
        <f>O504*H504</f>
        <v>0</v>
      </c>
      <c r="Q504" s="212">
        <v>0</v>
      </c>
      <c r="R504" s="212">
        <f>Q504*H504</f>
        <v>0</v>
      </c>
      <c r="S504" s="212">
        <v>0</v>
      </c>
      <c r="T504" s="213">
        <f>S504*H504</f>
        <v>0</v>
      </c>
      <c r="AR504" s="16" t="s">
        <v>132</v>
      </c>
      <c r="AT504" s="16" t="s">
        <v>127</v>
      </c>
      <c r="AU504" s="16" t="s">
        <v>83</v>
      </c>
      <c r="AY504" s="16" t="s">
        <v>125</v>
      </c>
      <c r="BE504" s="214">
        <f>IF(N504="základní",J504,0)</f>
        <v>0</v>
      </c>
      <c r="BF504" s="214">
        <f>IF(N504="snížená",J504,0)</f>
        <v>0</v>
      </c>
      <c r="BG504" s="214">
        <f>IF(N504="zákl. přenesená",J504,0)</f>
        <v>0</v>
      </c>
      <c r="BH504" s="214">
        <f>IF(N504="sníž. přenesená",J504,0)</f>
        <v>0</v>
      </c>
      <c r="BI504" s="214">
        <f>IF(N504="nulová",J504,0)</f>
        <v>0</v>
      </c>
      <c r="BJ504" s="16" t="s">
        <v>80</v>
      </c>
      <c r="BK504" s="214">
        <f>ROUND(I504*H504,2)</f>
        <v>0</v>
      </c>
      <c r="BL504" s="16" t="s">
        <v>132</v>
      </c>
      <c r="BM504" s="16" t="s">
        <v>755</v>
      </c>
    </row>
    <row r="505" spans="2:51" s="11" customFormat="1" ht="12">
      <c r="B505" s="215"/>
      <c r="C505" s="216"/>
      <c r="D505" s="217" t="s">
        <v>134</v>
      </c>
      <c r="E505" s="218" t="s">
        <v>19</v>
      </c>
      <c r="F505" s="219" t="s">
        <v>681</v>
      </c>
      <c r="G505" s="216"/>
      <c r="H505" s="218" t="s">
        <v>19</v>
      </c>
      <c r="I505" s="220"/>
      <c r="J505" s="216"/>
      <c r="K505" s="216"/>
      <c r="L505" s="221"/>
      <c r="M505" s="222"/>
      <c r="N505" s="223"/>
      <c r="O505" s="223"/>
      <c r="P505" s="223"/>
      <c r="Q505" s="223"/>
      <c r="R505" s="223"/>
      <c r="S505" s="223"/>
      <c r="T505" s="224"/>
      <c r="AT505" s="225" t="s">
        <v>134</v>
      </c>
      <c r="AU505" s="225" t="s">
        <v>83</v>
      </c>
      <c r="AV505" s="11" t="s">
        <v>80</v>
      </c>
      <c r="AW505" s="11" t="s">
        <v>33</v>
      </c>
      <c r="AX505" s="11" t="s">
        <v>72</v>
      </c>
      <c r="AY505" s="225" t="s">
        <v>125</v>
      </c>
    </row>
    <row r="506" spans="2:51" s="11" customFormat="1" ht="12">
      <c r="B506" s="215"/>
      <c r="C506" s="216"/>
      <c r="D506" s="217" t="s">
        <v>134</v>
      </c>
      <c r="E506" s="218" t="s">
        <v>19</v>
      </c>
      <c r="F506" s="219" t="s">
        <v>737</v>
      </c>
      <c r="G506" s="216"/>
      <c r="H506" s="218" t="s">
        <v>19</v>
      </c>
      <c r="I506" s="220"/>
      <c r="J506" s="216"/>
      <c r="K506" s="216"/>
      <c r="L506" s="221"/>
      <c r="M506" s="222"/>
      <c r="N506" s="223"/>
      <c r="O506" s="223"/>
      <c r="P506" s="223"/>
      <c r="Q506" s="223"/>
      <c r="R506" s="223"/>
      <c r="S506" s="223"/>
      <c r="T506" s="224"/>
      <c r="AT506" s="225" t="s">
        <v>134</v>
      </c>
      <c r="AU506" s="225" t="s">
        <v>83</v>
      </c>
      <c r="AV506" s="11" t="s">
        <v>80</v>
      </c>
      <c r="AW506" s="11" t="s">
        <v>33</v>
      </c>
      <c r="AX506" s="11" t="s">
        <v>72</v>
      </c>
      <c r="AY506" s="225" t="s">
        <v>125</v>
      </c>
    </row>
    <row r="507" spans="2:51" s="12" customFormat="1" ht="12">
      <c r="B507" s="226"/>
      <c r="C507" s="227"/>
      <c r="D507" s="217" t="s">
        <v>134</v>
      </c>
      <c r="E507" s="228" t="s">
        <v>19</v>
      </c>
      <c r="F507" s="229" t="s">
        <v>722</v>
      </c>
      <c r="G507" s="227"/>
      <c r="H507" s="230">
        <v>3.3</v>
      </c>
      <c r="I507" s="231"/>
      <c r="J507" s="227"/>
      <c r="K507" s="227"/>
      <c r="L507" s="232"/>
      <c r="M507" s="233"/>
      <c r="N507" s="234"/>
      <c r="O507" s="234"/>
      <c r="P507" s="234"/>
      <c r="Q507" s="234"/>
      <c r="R507" s="234"/>
      <c r="S507" s="234"/>
      <c r="T507" s="235"/>
      <c r="AT507" s="236" t="s">
        <v>134</v>
      </c>
      <c r="AU507" s="236" t="s">
        <v>83</v>
      </c>
      <c r="AV507" s="12" t="s">
        <v>83</v>
      </c>
      <c r="AW507" s="12" t="s">
        <v>33</v>
      </c>
      <c r="AX507" s="12" t="s">
        <v>72</v>
      </c>
      <c r="AY507" s="236" t="s">
        <v>125</v>
      </c>
    </row>
    <row r="508" spans="2:51" s="11" customFormat="1" ht="12">
      <c r="B508" s="215"/>
      <c r="C508" s="216"/>
      <c r="D508" s="217" t="s">
        <v>134</v>
      </c>
      <c r="E508" s="218" t="s">
        <v>19</v>
      </c>
      <c r="F508" s="219" t="s">
        <v>756</v>
      </c>
      <c r="G508" s="216"/>
      <c r="H508" s="218" t="s">
        <v>19</v>
      </c>
      <c r="I508" s="220"/>
      <c r="J508" s="216"/>
      <c r="K508" s="216"/>
      <c r="L508" s="221"/>
      <c r="M508" s="222"/>
      <c r="N508" s="223"/>
      <c r="O508" s="223"/>
      <c r="P508" s="223"/>
      <c r="Q508" s="223"/>
      <c r="R508" s="223"/>
      <c r="S508" s="223"/>
      <c r="T508" s="224"/>
      <c r="AT508" s="225" t="s">
        <v>134</v>
      </c>
      <c r="AU508" s="225" t="s">
        <v>83</v>
      </c>
      <c r="AV508" s="11" t="s">
        <v>80</v>
      </c>
      <c r="AW508" s="11" t="s">
        <v>33</v>
      </c>
      <c r="AX508" s="11" t="s">
        <v>72</v>
      </c>
      <c r="AY508" s="225" t="s">
        <v>125</v>
      </c>
    </row>
    <row r="509" spans="2:51" s="12" customFormat="1" ht="12">
      <c r="B509" s="226"/>
      <c r="C509" s="227"/>
      <c r="D509" s="217" t="s">
        <v>134</v>
      </c>
      <c r="E509" s="228" t="s">
        <v>19</v>
      </c>
      <c r="F509" s="229" t="s">
        <v>757</v>
      </c>
      <c r="G509" s="227"/>
      <c r="H509" s="230">
        <v>3</v>
      </c>
      <c r="I509" s="231"/>
      <c r="J509" s="227"/>
      <c r="K509" s="227"/>
      <c r="L509" s="232"/>
      <c r="M509" s="233"/>
      <c r="N509" s="234"/>
      <c r="O509" s="234"/>
      <c r="P509" s="234"/>
      <c r="Q509" s="234"/>
      <c r="R509" s="234"/>
      <c r="S509" s="234"/>
      <c r="T509" s="235"/>
      <c r="AT509" s="236" t="s">
        <v>134</v>
      </c>
      <c r="AU509" s="236" t="s">
        <v>83</v>
      </c>
      <c r="AV509" s="12" t="s">
        <v>83</v>
      </c>
      <c r="AW509" s="12" t="s">
        <v>33</v>
      </c>
      <c r="AX509" s="12" t="s">
        <v>72</v>
      </c>
      <c r="AY509" s="236" t="s">
        <v>125</v>
      </c>
    </row>
    <row r="510" spans="2:51" s="13" customFormat="1" ht="12">
      <c r="B510" s="237"/>
      <c r="C510" s="238"/>
      <c r="D510" s="217" t="s">
        <v>134</v>
      </c>
      <c r="E510" s="239" t="s">
        <v>19</v>
      </c>
      <c r="F510" s="240" t="s">
        <v>147</v>
      </c>
      <c r="G510" s="238"/>
      <c r="H510" s="241">
        <v>6.3</v>
      </c>
      <c r="I510" s="242"/>
      <c r="J510" s="238"/>
      <c r="K510" s="238"/>
      <c r="L510" s="243"/>
      <c r="M510" s="244"/>
      <c r="N510" s="245"/>
      <c r="O510" s="245"/>
      <c r="P510" s="245"/>
      <c r="Q510" s="245"/>
      <c r="R510" s="245"/>
      <c r="S510" s="245"/>
      <c r="T510" s="246"/>
      <c r="AT510" s="247" t="s">
        <v>134</v>
      </c>
      <c r="AU510" s="247" t="s">
        <v>83</v>
      </c>
      <c r="AV510" s="13" t="s">
        <v>132</v>
      </c>
      <c r="AW510" s="13" t="s">
        <v>33</v>
      </c>
      <c r="AX510" s="13" t="s">
        <v>80</v>
      </c>
      <c r="AY510" s="247" t="s">
        <v>125</v>
      </c>
    </row>
    <row r="511" spans="2:65" s="1" customFormat="1" ht="16.5" customHeight="1">
      <c r="B511" s="37"/>
      <c r="C511" s="248" t="s">
        <v>758</v>
      </c>
      <c r="D511" s="248" t="s">
        <v>148</v>
      </c>
      <c r="E511" s="249" t="s">
        <v>759</v>
      </c>
      <c r="F511" s="250" t="s">
        <v>760</v>
      </c>
      <c r="G511" s="251" t="s">
        <v>151</v>
      </c>
      <c r="H511" s="252">
        <v>0.002</v>
      </c>
      <c r="I511" s="253"/>
      <c r="J511" s="254">
        <f>ROUND(I511*H511,2)</f>
        <v>0</v>
      </c>
      <c r="K511" s="250" t="s">
        <v>131</v>
      </c>
      <c r="L511" s="255"/>
      <c r="M511" s="256" t="s">
        <v>19</v>
      </c>
      <c r="N511" s="257" t="s">
        <v>43</v>
      </c>
      <c r="O511" s="78"/>
      <c r="P511" s="212">
        <f>O511*H511</f>
        <v>0</v>
      </c>
      <c r="Q511" s="212">
        <v>1</v>
      </c>
      <c r="R511" s="212">
        <f>Q511*H511</f>
        <v>0.002</v>
      </c>
      <c r="S511" s="212">
        <v>0</v>
      </c>
      <c r="T511" s="213">
        <f>S511*H511</f>
        <v>0</v>
      </c>
      <c r="AR511" s="16" t="s">
        <v>152</v>
      </c>
      <c r="AT511" s="16" t="s">
        <v>148</v>
      </c>
      <c r="AU511" s="16" t="s">
        <v>83</v>
      </c>
      <c r="AY511" s="16" t="s">
        <v>125</v>
      </c>
      <c r="BE511" s="214">
        <f>IF(N511="základní",J511,0)</f>
        <v>0</v>
      </c>
      <c r="BF511" s="214">
        <f>IF(N511="snížená",J511,0)</f>
        <v>0</v>
      </c>
      <c r="BG511" s="214">
        <f>IF(N511="zákl. přenesená",J511,0)</f>
        <v>0</v>
      </c>
      <c r="BH511" s="214">
        <f>IF(N511="sníž. přenesená",J511,0)</f>
        <v>0</v>
      </c>
      <c r="BI511" s="214">
        <f>IF(N511="nulová",J511,0)</f>
        <v>0</v>
      </c>
      <c r="BJ511" s="16" t="s">
        <v>80</v>
      </c>
      <c r="BK511" s="214">
        <f>ROUND(I511*H511,2)</f>
        <v>0</v>
      </c>
      <c r="BL511" s="16" t="s">
        <v>132</v>
      </c>
      <c r="BM511" s="16" t="s">
        <v>761</v>
      </c>
    </row>
    <row r="512" spans="2:51" s="11" customFormat="1" ht="12">
      <c r="B512" s="215"/>
      <c r="C512" s="216"/>
      <c r="D512" s="217" t="s">
        <v>134</v>
      </c>
      <c r="E512" s="218" t="s">
        <v>19</v>
      </c>
      <c r="F512" s="219" t="s">
        <v>762</v>
      </c>
      <c r="G512" s="216"/>
      <c r="H512" s="218" t="s">
        <v>19</v>
      </c>
      <c r="I512" s="220"/>
      <c r="J512" s="216"/>
      <c r="K512" s="216"/>
      <c r="L512" s="221"/>
      <c r="M512" s="222"/>
      <c r="N512" s="223"/>
      <c r="O512" s="223"/>
      <c r="P512" s="223"/>
      <c r="Q512" s="223"/>
      <c r="R512" s="223"/>
      <c r="S512" s="223"/>
      <c r="T512" s="224"/>
      <c r="AT512" s="225" t="s">
        <v>134</v>
      </c>
      <c r="AU512" s="225" t="s">
        <v>83</v>
      </c>
      <c r="AV512" s="11" t="s">
        <v>80</v>
      </c>
      <c r="AW512" s="11" t="s">
        <v>33</v>
      </c>
      <c r="AX512" s="11" t="s">
        <v>72</v>
      </c>
      <c r="AY512" s="225" t="s">
        <v>125</v>
      </c>
    </row>
    <row r="513" spans="2:51" s="12" customFormat="1" ht="12">
      <c r="B513" s="226"/>
      <c r="C513" s="227"/>
      <c r="D513" s="217" t="s">
        <v>134</v>
      </c>
      <c r="E513" s="228" t="s">
        <v>19</v>
      </c>
      <c r="F513" s="229" t="s">
        <v>763</v>
      </c>
      <c r="G513" s="227"/>
      <c r="H513" s="230">
        <v>0.002</v>
      </c>
      <c r="I513" s="231"/>
      <c r="J513" s="227"/>
      <c r="K513" s="227"/>
      <c r="L513" s="232"/>
      <c r="M513" s="233"/>
      <c r="N513" s="234"/>
      <c r="O513" s="234"/>
      <c r="P513" s="234"/>
      <c r="Q513" s="234"/>
      <c r="R513" s="234"/>
      <c r="S513" s="234"/>
      <c r="T513" s="235"/>
      <c r="AT513" s="236" t="s">
        <v>134</v>
      </c>
      <c r="AU513" s="236" t="s">
        <v>83</v>
      </c>
      <c r="AV513" s="12" t="s">
        <v>83</v>
      </c>
      <c r="AW513" s="12" t="s">
        <v>33</v>
      </c>
      <c r="AX513" s="12" t="s">
        <v>80</v>
      </c>
      <c r="AY513" s="236" t="s">
        <v>125</v>
      </c>
    </row>
    <row r="514" spans="2:65" s="1" customFormat="1" ht="16.5" customHeight="1">
      <c r="B514" s="37"/>
      <c r="C514" s="203" t="s">
        <v>544</v>
      </c>
      <c r="D514" s="203" t="s">
        <v>127</v>
      </c>
      <c r="E514" s="204" t="s">
        <v>764</v>
      </c>
      <c r="F514" s="205" t="s">
        <v>765</v>
      </c>
      <c r="G514" s="206" t="s">
        <v>193</v>
      </c>
      <c r="H514" s="207">
        <v>12.6</v>
      </c>
      <c r="I514" s="208"/>
      <c r="J514" s="209">
        <f>ROUND(I514*H514,2)</f>
        <v>0</v>
      </c>
      <c r="K514" s="205" t="s">
        <v>131</v>
      </c>
      <c r="L514" s="42"/>
      <c r="M514" s="210" t="s">
        <v>19</v>
      </c>
      <c r="N514" s="211" t="s">
        <v>43</v>
      </c>
      <c r="O514" s="78"/>
      <c r="P514" s="212">
        <f>O514*H514</f>
        <v>0</v>
      </c>
      <c r="Q514" s="212">
        <v>0.0004</v>
      </c>
      <c r="R514" s="212">
        <f>Q514*H514</f>
        <v>0.00504</v>
      </c>
      <c r="S514" s="212">
        <v>0</v>
      </c>
      <c r="T514" s="213">
        <f>S514*H514</f>
        <v>0</v>
      </c>
      <c r="AR514" s="16" t="s">
        <v>132</v>
      </c>
      <c r="AT514" s="16" t="s">
        <v>127</v>
      </c>
      <c r="AU514" s="16" t="s">
        <v>83</v>
      </c>
      <c r="AY514" s="16" t="s">
        <v>125</v>
      </c>
      <c r="BE514" s="214">
        <f>IF(N514="základní",J514,0)</f>
        <v>0</v>
      </c>
      <c r="BF514" s="214">
        <f>IF(N514="snížená",J514,0)</f>
        <v>0</v>
      </c>
      <c r="BG514" s="214">
        <f>IF(N514="zákl. přenesená",J514,0)</f>
        <v>0</v>
      </c>
      <c r="BH514" s="214">
        <f>IF(N514="sníž. přenesená",J514,0)</f>
        <v>0</v>
      </c>
      <c r="BI514" s="214">
        <f>IF(N514="nulová",J514,0)</f>
        <v>0</v>
      </c>
      <c r="BJ514" s="16" t="s">
        <v>80</v>
      </c>
      <c r="BK514" s="214">
        <f>ROUND(I514*H514,2)</f>
        <v>0</v>
      </c>
      <c r="BL514" s="16" t="s">
        <v>132</v>
      </c>
      <c r="BM514" s="16" t="s">
        <v>766</v>
      </c>
    </row>
    <row r="515" spans="2:51" s="11" customFormat="1" ht="12">
      <c r="B515" s="215"/>
      <c r="C515" s="216"/>
      <c r="D515" s="217" t="s">
        <v>134</v>
      </c>
      <c r="E515" s="218" t="s">
        <v>19</v>
      </c>
      <c r="F515" s="219" t="s">
        <v>681</v>
      </c>
      <c r="G515" s="216"/>
      <c r="H515" s="218" t="s">
        <v>19</v>
      </c>
      <c r="I515" s="220"/>
      <c r="J515" s="216"/>
      <c r="K515" s="216"/>
      <c r="L515" s="221"/>
      <c r="M515" s="222"/>
      <c r="N515" s="223"/>
      <c r="O515" s="223"/>
      <c r="P515" s="223"/>
      <c r="Q515" s="223"/>
      <c r="R515" s="223"/>
      <c r="S515" s="223"/>
      <c r="T515" s="224"/>
      <c r="AT515" s="225" t="s">
        <v>134</v>
      </c>
      <c r="AU515" s="225" t="s">
        <v>83</v>
      </c>
      <c r="AV515" s="11" t="s">
        <v>80</v>
      </c>
      <c r="AW515" s="11" t="s">
        <v>33</v>
      </c>
      <c r="AX515" s="11" t="s">
        <v>72</v>
      </c>
      <c r="AY515" s="225" t="s">
        <v>125</v>
      </c>
    </row>
    <row r="516" spans="2:51" s="11" customFormat="1" ht="12">
      <c r="B516" s="215"/>
      <c r="C516" s="216"/>
      <c r="D516" s="217" t="s">
        <v>134</v>
      </c>
      <c r="E516" s="218" t="s">
        <v>19</v>
      </c>
      <c r="F516" s="219" t="s">
        <v>767</v>
      </c>
      <c r="G516" s="216"/>
      <c r="H516" s="218" t="s">
        <v>19</v>
      </c>
      <c r="I516" s="220"/>
      <c r="J516" s="216"/>
      <c r="K516" s="216"/>
      <c r="L516" s="221"/>
      <c r="M516" s="222"/>
      <c r="N516" s="223"/>
      <c r="O516" s="223"/>
      <c r="P516" s="223"/>
      <c r="Q516" s="223"/>
      <c r="R516" s="223"/>
      <c r="S516" s="223"/>
      <c r="T516" s="224"/>
      <c r="AT516" s="225" t="s">
        <v>134</v>
      </c>
      <c r="AU516" s="225" t="s">
        <v>83</v>
      </c>
      <c r="AV516" s="11" t="s">
        <v>80</v>
      </c>
      <c r="AW516" s="11" t="s">
        <v>33</v>
      </c>
      <c r="AX516" s="11" t="s">
        <v>72</v>
      </c>
      <c r="AY516" s="225" t="s">
        <v>125</v>
      </c>
    </row>
    <row r="517" spans="2:51" s="12" customFormat="1" ht="12">
      <c r="B517" s="226"/>
      <c r="C517" s="227"/>
      <c r="D517" s="217" t="s">
        <v>134</v>
      </c>
      <c r="E517" s="228" t="s">
        <v>19</v>
      </c>
      <c r="F517" s="229" t="s">
        <v>768</v>
      </c>
      <c r="G517" s="227"/>
      <c r="H517" s="230">
        <v>6.6</v>
      </c>
      <c r="I517" s="231"/>
      <c r="J517" s="227"/>
      <c r="K517" s="227"/>
      <c r="L517" s="232"/>
      <c r="M517" s="233"/>
      <c r="N517" s="234"/>
      <c r="O517" s="234"/>
      <c r="P517" s="234"/>
      <c r="Q517" s="234"/>
      <c r="R517" s="234"/>
      <c r="S517" s="234"/>
      <c r="T517" s="235"/>
      <c r="AT517" s="236" t="s">
        <v>134</v>
      </c>
      <c r="AU517" s="236" t="s">
        <v>83</v>
      </c>
      <c r="AV517" s="12" t="s">
        <v>83</v>
      </c>
      <c r="AW517" s="12" t="s">
        <v>33</v>
      </c>
      <c r="AX517" s="12" t="s">
        <v>72</v>
      </c>
      <c r="AY517" s="236" t="s">
        <v>125</v>
      </c>
    </row>
    <row r="518" spans="2:51" s="11" customFormat="1" ht="12">
      <c r="B518" s="215"/>
      <c r="C518" s="216"/>
      <c r="D518" s="217" t="s">
        <v>134</v>
      </c>
      <c r="E518" s="218" t="s">
        <v>19</v>
      </c>
      <c r="F518" s="219" t="s">
        <v>756</v>
      </c>
      <c r="G518" s="216"/>
      <c r="H518" s="218" t="s">
        <v>19</v>
      </c>
      <c r="I518" s="220"/>
      <c r="J518" s="216"/>
      <c r="K518" s="216"/>
      <c r="L518" s="221"/>
      <c r="M518" s="222"/>
      <c r="N518" s="223"/>
      <c r="O518" s="223"/>
      <c r="P518" s="223"/>
      <c r="Q518" s="223"/>
      <c r="R518" s="223"/>
      <c r="S518" s="223"/>
      <c r="T518" s="224"/>
      <c r="AT518" s="225" t="s">
        <v>134</v>
      </c>
      <c r="AU518" s="225" t="s">
        <v>83</v>
      </c>
      <c r="AV518" s="11" t="s">
        <v>80</v>
      </c>
      <c r="AW518" s="11" t="s">
        <v>33</v>
      </c>
      <c r="AX518" s="11" t="s">
        <v>72</v>
      </c>
      <c r="AY518" s="225" t="s">
        <v>125</v>
      </c>
    </row>
    <row r="519" spans="2:51" s="12" customFormat="1" ht="12">
      <c r="B519" s="226"/>
      <c r="C519" s="227"/>
      <c r="D519" s="217" t="s">
        <v>134</v>
      </c>
      <c r="E519" s="228" t="s">
        <v>19</v>
      </c>
      <c r="F519" s="229" t="s">
        <v>769</v>
      </c>
      <c r="G519" s="227"/>
      <c r="H519" s="230">
        <v>6</v>
      </c>
      <c r="I519" s="231"/>
      <c r="J519" s="227"/>
      <c r="K519" s="227"/>
      <c r="L519" s="232"/>
      <c r="M519" s="233"/>
      <c r="N519" s="234"/>
      <c r="O519" s="234"/>
      <c r="P519" s="234"/>
      <c r="Q519" s="234"/>
      <c r="R519" s="234"/>
      <c r="S519" s="234"/>
      <c r="T519" s="235"/>
      <c r="AT519" s="236" t="s">
        <v>134</v>
      </c>
      <c r="AU519" s="236" t="s">
        <v>83</v>
      </c>
      <c r="AV519" s="12" t="s">
        <v>83</v>
      </c>
      <c r="AW519" s="12" t="s">
        <v>33</v>
      </c>
      <c r="AX519" s="12" t="s">
        <v>72</v>
      </c>
      <c r="AY519" s="236" t="s">
        <v>125</v>
      </c>
    </row>
    <row r="520" spans="2:51" s="13" customFormat="1" ht="12">
      <c r="B520" s="237"/>
      <c r="C520" s="238"/>
      <c r="D520" s="217" t="s">
        <v>134</v>
      </c>
      <c r="E520" s="239" t="s">
        <v>19</v>
      </c>
      <c r="F520" s="240" t="s">
        <v>147</v>
      </c>
      <c r="G520" s="238"/>
      <c r="H520" s="241">
        <v>12.6</v>
      </c>
      <c r="I520" s="242"/>
      <c r="J520" s="238"/>
      <c r="K520" s="238"/>
      <c r="L520" s="243"/>
      <c r="M520" s="244"/>
      <c r="N520" s="245"/>
      <c r="O520" s="245"/>
      <c r="P520" s="245"/>
      <c r="Q520" s="245"/>
      <c r="R520" s="245"/>
      <c r="S520" s="245"/>
      <c r="T520" s="246"/>
      <c r="AT520" s="247" t="s">
        <v>134</v>
      </c>
      <c r="AU520" s="247" t="s">
        <v>83</v>
      </c>
      <c r="AV520" s="13" t="s">
        <v>132</v>
      </c>
      <c r="AW520" s="13" t="s">
        <v>33</v>
      </c>
      <c r="AX520" s="13" t="s">
        <v>80</v>
      </c>
      <c r="AY520" s="247" t="s">
        <v>125</v>
      </c>
    </row>
    <row r="521" spans="2:65" s="1" customFormat="1" ht="16.5" customHeight="1">
      <c r="B521" s="37"/>
      <c r="C521" s="248" t="s">
        <v>770</v>
      </c>
      <c r="D521" s="248" t="s">
        <v>148</v>
      </c>
      <c r="E521" s="249" t="s">
        <v>771</v>
      </c>
      <c r="F521" s="250" t="s">
        <v>772</v>
      </c>
      <c r="G521" s="251" t="s">
        <v>193</v>
      </c>
      <c r="H521" s="252">
        <v>15.5</v>
      </c>
      <c r="I521" s="253"/>
      <c r="J521" s="254">
        <f>ROUND(I521*H521,2)</f>
        <v>0</v>
      </c>
      <c r="K521" s="250" t="s">
        <v>131</v>
      </c>
      <c r="L521" s="255"/>
      <c r="M521" s="256" t="s">
        <v>19</v>
      </c>
      <c r="N521" s="257" t="s">
        <v>43</v>
      </c>
      <c r="O521" s="78"/>
      <c r="P521" s="212">
        <f>O521*H521</f>
        <v>0</v>
      </c>
      <c r="Q521" s="212">
        <v>0.005</v>
      </c>
      <c r="R521" s="212">
        <f>Q521*H521</f>
        <v>0.0775</v>
      </c>
      <c r="S521" s="212">
        <v>0</v>
      </c>
      <c r="T521" s="213">
        <f>S521*H521</f>
        <v>0</v>
      </c>
      <c r="AR521" s="16" t="s">
        <v>152</v>
      </c>
      <c r="AT521" s="16" t="s">
        <v>148</v>
      </c>
      <c r="AU521" s="16" t="s">
        <v>83</v>
      </c>
      <c r="AY521" s="16" t="s">
        <v>125</v>
      </c>
      <c r="BE521" s="214">
        <f>IF(N521="základní",J521,0)</f>
        <v>0</v>
      </c>
      <c r="BF521" s="214">
        <f>IF(N521="snížená",J521,0)</f>
        <v>0</v>
      </c>
      <c r="BG521" s="214">
        <f>IF(N521="zákl. přenesená",J521,0)</f>
        <v>0</v>
      </c>
      <c r="BH521" s="214">
        <f>IF(N521="sníž. přenesená",J521,0)</f>
        <v>0</v>
      </c>
      <c r="BI521" s="214">
        <f>IF(N521="nulová",J521,0)</f>
        <v>0</v>
      </c>
      <c r="BJ521" s="16" t="s">
        <v>80</v>
      </c>
      <c r="BK521" s="214">
        <f>ROUND(I521*H521,2)</f>
        <v>0</v>
      </c>
      <c r="BL521" s="16" t="s">
        <v>132</v>
      </c>
      <c r="BM521" s="16" t="s">
        <v>773</v>
      </c>
    </row>
    <row r="522" spans="2:51" s="11" customFormat="1" ht="12">
      <c r="B522" s="215"/>
      <c r="C522" s="216"/>
      <c r="D522" s="217" t="s">
        <v>134</v>
      </c>
      <c r="E522" s="218" t="s">
        <v>19</v>
      </c>
      <c r="F522" s="219" t="s">
        <v>774</v>
      </c>
      <c r="G522" s="216"/>
      <c r="H522" s="218" t="s">
        <v>19</v>
      </c>
      <c r="I522" s="220"/>
      <c r="J522" s="216"/>
      <c r="K522" s="216"/>
      <c r="L522" s="221"/>
      <c r="M522" s="222"/>
      <c r="N522" s="223"/>
      <c r="O522" s="223"/>
      <c r="P522" s="223"/>
      <c r="Q522" s="223"/>
      <c r="R522" s="223"/>
      <c r="S522" s="223"/>
      <c r="T522" s="224"/>
      <c r="AT522" s="225" t="s">
        <v>134</v>
      </c>
      <c r="AU522" s="225" t="s">
        <v>83</v>
      </c>
      <c r="AV522" s="11" t="s">
        <v>80</v>
      </c>
      <c r="AW522" s="11" t="s">
        <v>33</v>
      </c>
      <c r="AX522" s="11" t="s">
        <v>72</v>
      </c>
      <c r="AY522" s="225" t="s">
        <v>125</v>
      </c>
    </row>
    <row r="523" spans="2:51" s="12" customFormat="1" ht="12">
      <c r="B523" s="226"/>
      <c r="C523" s="227"/>
      <c r="D523" s="217" t="s">
        <v>134</v>
      </c>
      <c r="E523" s="228" t="s">
        <v>19</v>
      </c>
      <c r="F523" s="229" t="s">
        <v>775</v>
      </c>
      <c r="G523" s="227"/>
      <c r="H523" s="230">
        <v>15.5</v>
      </c>
      <c r="I523" s="231"/>
      <c r="J523" s="227"/>
      <c r="K523" s="227"/>
      <c r="L523" s="232"/>
      <c r="M523" s="233"/>
      <c r="N523" s="234"/>
      <c r="O523" s="234"/>
      <c r="P523" s="234"/>
      <c r="Q523" s="234"/>
      <c r="R523" s="234"/>
      <c r="S523" s="234"/>
      <c r="T523" s="235"/>
      <c r="AT523" s="236" t="s">
        <v>134</v>
      </c>
      <c r="AU523" s="236" t="s">
        <v>83</v>
      </c>
      <c r="AV523" s="12" t="s">
        <v>83</v>
      </c>
      <c r="AW523" s="12" t="s">
        <v>33</v>
      </c>
      <c r="AX523" s="12" t="s">
        <v>80</v>
      </c>
      <c r="AY523" s="236" t="s">
        <v>125</v>
      </c>
    </row>
    <row r="524" spans="2:65" s="1" customFormat="1" ht="22.5" customHeight="1">
      <c r="B524" s="37"/>
      <c r="C524" s="203" t="s">
        <v>776</v>
      </c>
      <c r="D524" s="203" t="s">
        <v>127</v>
      </c>
      <c r="E524" s="204" t="s">
        <v>777</v>
      </c>
      <c r="F524" s="205" t="s">
        <v>778</v>
      </c>
      <c r="G524" s="206" t="s">
        <v>193</v>
      </c>
      <c r="H524" s="207">
        <v>6.3</v>
      </c>
      <c r="I524" s="208"/>
      <c r="J524" s="209">
        <f>ROUND(I524*H524,2)</f>
        <v>0</v>
      </c>
      <c r="K524" s="205" t="s">
        <v>131</v>
      </c>
      <c r="L524" s="42"/>
      <c r="M524" s="210" t="s">
        <v>19</v>
      </c>
      <c r="N524" s="211" t="s">
        <v>43</v>
      </c>
      <c r="O524" s="78"/>
      <c r="P524" s="212">
        <f>O524*H524</f>
        <v>0</v>
      </c>
      <c r="Q524" s="212">
        <v>0.00069</v>
      </c>
      <c r="R524" s="212">
        <f>Q524*H524</f>
        <v>0.004346999999999999</v>
      </c>
      <c r="S524" s="212">
        <v>0</v>
      </c>
      <c r="T524" s="213">
        <f>S524*H524</f>
        <v>0</v>
      </c>
      <c r="AR524" s="16" t="s">
        <v>132</v>
      </c>
      <c r="AT524" s="16" t="s">
        <v>127</v>
      </c>
      <c r="AU524" s="16" t="s">
        <v>83</v>
      </c>
      <c r="AY524" s="16" t="s">
        <v>125</v>
      </c>
      <c r="BE524" s="214">
        <f>IF(N524="základní",J524,0)</f>
        <v>0</v>
      </c>
      <c r="BF524" s="214">
        <f>IF(N524="snížená",J524,0)</f>
        <v>0</v>
      </c>
      <c r="BG524" s="214">
        <f>IF(N524="zákl. přenesená",J524,0)</f>
        <v>0</v>
      </c>
      <c r="BH524" s="214">
        <f>IF(N524="sníž. přenesená",J524,0)</f>
        <v>0</v>
      </c>
      <c r="BI524" s="214">
        <f>IF(N524="nulová",J524,0)</f>
        <v>0</v>
      </c>
      <c r="BJ524" s="16" t="s">
        <v>80</v>
      </c>
      <c r="BK524" s="214">
        <f>ROUND(I524*H524,2)</f>
        <v>0</v>
      </c>
      <c r="BL524" s="16" t="s">
        <v>132</v>
      </c>
      <c r="BM524" s="16" t="s">
        <v>779</v>
      </c>
    </row>
    <row r="525" spans="2:51" s="11" customFormat="1" ht="12">
      <c r="B525" s="215"/>
      <c r="C525" s="216"/>
      <c r="D525" s="217" t="s">
        <v>134</v>
      </c>
      <c r="E525" s="218" t="s">
        <v>19</v>
      </c>
      <c r="F525" s="219" t="s">
        <v>681</v>
      </c>
      <c r="G525" s="216"/>
      <c r="H525" s="218" t="s">
        <v>19</v>
      </c>
      <c r="I525" s="220"/>
      <c r="J525" s="216"/>
      <c r="K525" s="216"/>
      <c r="L525" s="221"/>
      <c r="M525" s="222"/>
      <c r="N525" s="223"/>
      <c r="O525" s="223"/>
      <c r="P525" s="223"/>
      <c r="Q525" s="223"/>
      <c r="R525" s="223"/>
      <c r="S525" s="223"/>
      <c r="T525" s="224"/>
      <c r="AT525" s="225" t="s">
        <v>134</v>
      </c>
      <c r="AU525" s="225" t="s">
        <v>83</v>
      </c>
      <c r="AV525" s="11" t="s">
        <v>80</v>
      </c>
      <c r="AW525" s="11" t="s">
        <v>33</v>
      </c>
      <c r="AX525" s="11" t="s">
        <v>72</v>
      </c>
      <c r="AY525" s="225" t="s">
        <v>125</v>
      </c>
    </row>
    <row r="526" spans="2:51" s="11" customFormat="1" ht="12">
      <c r="B526" s="215"/>
      <c r="C526" s="216"/>
      <c r="D526" s="217" t="s">
        <v>134</v>
      </c>
      <c r="E526" s="218" t="s">
        <v>19</v>
      </c>
      <c r="F526" s="219" t="s">
        <v>737</v>
      </c>
      <c r="G526" s="216"/>
      <c r="H526" s="218" t="s">
        <v>19</v>
      </c>
      <c r="I526" s="220"/>
      <c r="J526" s="216"/>
      <c r="K526" s="216"/>
      <c r="L526" s="221"/>
      <c r="M526" s="222"/>
      <c r="N526" s="223"/>
      <c r="O526" s="223"/>
      <c r="P526" s="223"/>
      <c r="Q526" s="223"/>
      <c r="R526" s="223"/>
      <c r="S526" s="223"/>
      <c r="T526" s="224"/>
      <c r="AT526" s="225" t="s">
        <v>134</v>
      </c>
      <c r="AU526" s="225" t="s">
        <v>83</v>
      </c>
      <c r="AV526" s="11" t="s">
        <v>80</v>
      </c>
      <c r="AW526" s="11" t="s">
        <v>33</v>
      </c>
      <c r="AX526" s="11" t="s">
        <v>72</v>
      </c>
      <c r="AY526" s="225" t="s">
        <v>125</v>
      </c>
    </row>
    <row r="527" spans="2:51" s="12" customFormat="1" ht="12">
      <c r="B527" s="226"/>
      <c r="C527" s="227"/>
      <c r="D527" s="217" t="s">
        <v>134</v>
      </c>
      <c r="E527" s="228" t="s">
        <v>19</v>
      </c>
      <c r="F527" s="229" t="s">
        <v>722</v>
      </c>
      <c r="G527" s="227"/>
      <c r="H527" s="230">
        <v>3.3</v>
      </c>
      <c r="I527" s="231"/>
      <c r="J527" s="227"/>
      <c r="K527" s="227"/>
      <c r="L527" s="232"/>
      <c r="M527" s="233"/>
      <c r="N527" s="234"/>
      <c r="O527" s="234"/>
      <c r="P527" s="234"/>
      <c r="Q527" s="234"/>
      <c r="R527" s="234"/>
      <c r="S527" s="234"/>
      <c r="T527" s="235"/>
      <c r="AT527" s="236" t="s">
        <v>134</v>
      </c>
      <c r="AU527" s="236" t="s">
        <v>83</v>
      </c>
      <c r="AV527" s="12" t="s">
        <v>83</v>
      </c>
      <c r="AW527" s="12" t="s">
        <v>33</v>
      </c>
      <c r="AX527" s="12" t="s">
        <v>72</v>
      </c>
      <c r="AY527" s="236" t="s">
        <v>125</v>
      </c>
    </row>
    <row r="528" spans="2:51" s="11" customFormat="1" ht="12">
      <c r="B528" s="215"/>
      <c r="C528" s="216"/>
      <c r="D528" s="217" t="s">
        <v>134</v>
      </c>
      <c r="E528" s="218" t="s">
        <v>19</v>
      </c>
      <c r="F528" s="219" t="s">
        <v>756</v>
      </c>
      <c r="G528" s="216"/>
      <c r="H528" s="218" t="s">
        <v>19</v>
      </c>
      <c r="I528" s="220"/>
      <c r="J528" s="216"/>
      <c r="K528" s="216"/>
      <c r="L528" s="221"/>
      <c r="M528" s="222"/>
      <c r="N528" s="223"/>
      <c r="O528" s="223"/>
      <c r="P528" s="223"/>
      <c r="Q528" s="223"/>
      <c r="R528" s="223"/>
      <c r="S528" s="223"/>
      <c r="T528" s="224"/>
      <c r="AT528" s="225" t="s">
        <v>134</v>
      </c>
      <c r="AU528" s="225" t="s">
        <v>83</v>
      </c>
      <c r="AV528" s="11" t="s">
        <v>80</v>
      </c>
      <c r="AW528" s="11" t="s">
        <v>33</v>
      </c>
      <c r="AX528" s="11" t="s">
        <v>72</v>
      </c>
      <c r="AY528" s="225" t="s">
        <v>125</v>
      </c>
    </row>
    <row r="529" spans="2:51" s="12" customFormat="1" ht="12">
      <c r="B529" s="226"/>
      <c r="C529" s="227"/>
      <c r="D529" s="217" t="s">
        <v>134</v>
      </c>
      <c r="E529" s="228" t="s">
        <v>19</v>
      </c>
      <c r="F529" s="229" t="s">
        <v>757</v>
      </c>
      <c r="G529" s="227"/>
      <c r="H529" s="230">
        <v>3</v>
      </c>
      <c r="I529" s="231"/>
      <c r="J529" s="227"/>
      <c r="K529" s="227"/>
      <c r="L529" s="232"/>
      <c r="M529" s="233"/>
      <c r="N529" s="234"/>
      <c r="O529" s="234"/>
      <c r="P529" s="234"/>
      <c r="Q529" s="234"/>
      <c r="R529" s="234"/>
      <c r="S529" s="234"/>
      <c r="T529" s="235"/>
      <c r="AT529" s="236" t="s">
        <v>134</v>
      </c>
      <c r="AU529" s="236" t="s">
        <v>83</v>
      </c>
      <c r="AV529" s="12" t="s">
        <v>83</v>
      </c>
      <c r="AW529" s="12" t="s">
        <v>33</v>
      </c>
      <c r="AX529" s="12" t="s">
        <v>72</v>
      </c>
      <c r="AY529" s="236" t="s">
        <v>125</v>
      </c>
    </row>
    <row r="530" spans="2:51" s="13" customFormat="1" ht="12">
      <c r="B530" s="237"/>
      <c r="C530" s="238"/>
      <c r="D530" s="217" t="s">
        <v>134</v>
      </c>
      <c r="E530" s="239" t="s">
        <v>19</v>
      </c>
      <c r="F530" s="240" t="s">
        <v>147</v>
      </c>
      <c r="G530" s="238"/>
      <c r="H530" s="241">
        <v>6.3</v>
      </c>
      <c r="I530" s="242"/>
      <c r="J530" s="238"/>
      <c r="K530" s="238"/>
      <c r="L530" s="243"/>
      <c r="M530" s="244"/>
      <c r="N530" s="245"/>
      <c r="O530" s="245"/>
      <c r="P530" s="245"/>
      <c r="Q530" s="245"/>
      <c r="R530" s="245"/>
      <c r="S530" s="245"/>
      <c r="T530" s="246"/>
      <c r="AT530" s="247" t="s">
        <v>134</v>
      </c>
      <c r="AU530" s="247" t="s">
        <v>83</v>
      </c>
      <c r="AV530" s="13" t="s">
        <v>132</v>
      </c>
      <c r="AW530" s="13" t="s">
        <v>33</v>
      </c>
      <c r="AX530" s="13" t="s">
        <v>80</v>
      </c>
      <c r="AY530" s="247" t="s">
        <v>125</v>
      </c>
    </row>
    <row r="531" spans="2:65" s="1" customFormat="1" ht="22.5" customHeight="1">
      <c r="B531" s="37"/>
      <c r="C531" s="203" t="s">
        <v>780</v>
      </c>
      <c r="D531" s="203" t="s">
        <v>127</v>
      </c>
      <c r="E531" s="204" t="s">
        <v>781</v>
      </c>
      <c r="F531" s="205" t="s">
        <v>782</v>
      </c>
      <c r="G531" s="206" t="s">
        <v>151</v>
      </c>
      <c r="H531" s="207">
        <v>0.089</v>
      </c>
      <c r="I531" s="208"/>
      <c r="J531" s="209">
        <f>ROUND(I531*H531,2)</f>
        <v>0</v>
      </c>
      <c r="K531" s="205" t="s">
        <v>131</v>
      </c>
      <c r="L531" s="42"/>
      <c r="M531" s="210" t="s">
        <v>19</v>
      </c>
      <c r="N531" s="211" t="s">
        <v>43</v>
      </c>
      <c r="O531" s="78"/>
      <c r="P531" s="212">
        <f>O531*H531</f>
        <v>0</v>
      </c>
      <c r="Q531" s="212">
        <v>0</v>
      </c>
      <c r="R531" s="212">
        <f>Q531*H531</f>
        <v>0</v>
      </c>
      <c r="S531" s="212">
        <v>0</v>
      </c>
      <c r="T531" s="213">
        <f>S531*H531</f>
        <v>0</v>
      </c>
      <c r="AR531" s="16" t="s">
        <v>132</v>
      </c>
      <c r="AT531" s="16" t="s">
        <v>127</v>
      </c>
      <c r="AU531" s="16" t="s">
        <v>83</v>
      </c>
      <c r="AY531" s="16" t="s">
        <v>125</v>
      </c>
      <c r="BE531" s="214">
        <f>IF(N531="základní",J531,0)</f>
        <v>0</v>
      </c>
      <c r="BF531" s="214">
        <f>IF(N531="snížená",J531,0)</f>
        <v>0</v>
      </c>
      <c r="BG531" s="214">
        <f>IF(N531="zákl. přenesená",J531,0)</f>
        <v>0</v>
      </c>
      <c r="BH531" s="214">
        <f>IF(N531="sníž. přenesená",J531,0)</f>
        <v>0</v>
      </c>
      <c r="BI531" s="214">
        <f>IF(N531="nulová",J531,0)</f>
        <v>0</v>
      </c>
      <c r="BJ531" s="16" t="s">
        <v>80</v>
      </c>
      <c r="BK531" s="214">
        <f>ROUND(I531*H531,2)</f>
        <v>0</v>
      </c>
      <c r="BL531" s="16" t="s">
        <v>132</v>
      </c>
      <c r="BM531" s="16" t="s">
        <v>783</v>
      </c>
    </row>
    <row r="532" spans="2:63" s="10" customFormat="1" ht="25.9" customHeight="1">
      <c r="B532" s="187"/>
      <c r="C532" s="188"/>
      <c r="D532" s="189" t="s">
        <v>71</v>
      </c>
      <c r="E532" s="190" t="s">
        <v>784</v>
      </c>
      <c r="F532" s="190" t="s">
        <v>785</v>
      </c>
      <c r="G532" s="188"/>
      <c r="H532" s="188"/>
      <c r="I532" s="191"/>
      <c r="J532" s="192">
        <f>BK532</f>
        <v>0</v>
      </c>
      <c r="K532" s="188"/>
      <c r="L532" s="193"/>
      <c r="M532" s="194"/>
      <c r="N532" s="195"/>
      <c r="O532" s="195"/>
      <c r="P532" s="196">
        <f>SUM(P533:P547)</f>
        <v>0</v>
      </c>
      <c r="Q532" s="195"/>
      <c r="R532" s="196">
        <f>SUM(R533:R547)</f>
        <v>0</v>
      </c>
      <c r="S532" s="195"/>
      <c r="T532" s="197">
        <f>SUM(T533:T547)</f>
        <v>0</v>
      </c>
      <c r="AR532" s="198" t="s">
        <v>132</v>
      </c>
      <c r="AT532" s="199" t="s">
        <v>71</v>
      </c>
      <c r="AU532" s="199" t="s">
        <v>72</v>
      </c>
      <c r="AY532" s="198" t="s">
        <v>125</v>
      </c>
      <c r="BK532" s="200">
        <f>SUM(BK533:BK547)</f>
        <v>0</v>
      </c>
    </row>
    <row r="533" spans="2:65" s="1" customFormat="1" ht="16.5" customHeight="1">
      <c r="B533" s="37"/>
      <c r="C533" s="203" t="s">
        <v>786</v>
      </c>
      <c r="D533" s="203" t="s">
        <v>127</v>
      </c>
      <c r="E533" s="204" t="s">
        <v>787</v>
      </c>
      <c r="F533" s="205" t="s">
        <v>788</v>
      </c>
      <c r="G533" s="206" t="s">
        <v>789</v>
      </c>
      <c r="H533" s="207">
        <v>1</v>
      </c>
      <c r="I533" s="208"/>
      <c r="J533" s="209">
        <f>ROUND(I533*H533,2)</f>
        <v>0</v>
      </c>
      <c r="K533" s="205" t="s">
        <v>19</v>
      </c>
      <c r="L533" s="42"/>
      <c r="M533" s="210" t="s">
        <v>19</v>
      </c>
      <c r="N533" s="211" t="s">
        <v>43</v>
      </c>
      <c r="O533" s="78"/>
      <c r="P533" s="212">
        <f>O533*H533</f>
        <v>0</v>
      </c>
      <c r="Q533" s="212">
        <v>0</v>
      </c>
      <c r="R533" s="212">
        <f>Q533*H533</f>
        <v>0</v>
      </c>
      <c r="S533" s="212">
        <v>0</v>
      </c>
      <c r="T533" s="213">
        <f>S533*H533</f>
        <v>0</v>
      </c>
      <c r="AR533" s="16" t="s">
        <v>790</v>
      </c>
      <c r="AT533" s="16" t="s">
        <v>127</v>
      </c>
      <c r="AU533" s="16" t="s">
        <v>80</v>
      </c>
      <c r="AY533" s="16" t="s">
        <v>125</v>
      </c>
      <c r="BE533" s="214">
        <f>IF(N533="základní",J533,0)</f>
        <v>0</v>
      </c>
      <c r="BF533" s="214">
        <f>IF(N533="snížená",J533,0)</f>
        <v>0</v>
      </c>
      <c r="BG533" s="214">
        <f>IF(N533="zákl. přenesená",J533,0)</f>
        <v>0</v>
      </c>
      <c r="BH533" s="214">
        <f>IF(N533="sníž. přenesená",J533,0)</f>
        <v>0</v>
      </c>
      <c r="BI533" s="214">
        <f>IF(N533="nulová",J533,0)</f>
        <v>0</v>
      </c>
      <c r="BJ533" s="16" t="s">
        <v>80</v>
      </c>
      <c r="BK533" s="214">
        <f>ROUND(I533*H533,2)</f>
        <v>0</v>
      </c>
      <c r="BL533" s="16" t="s">
        <v>790</v>
      </c>
      <c r="BM533" s="16" t="s">
        <v>791</v>
      </c>
    </row>
    <row r="534" spans="2:51" s="11" customFormat="1" ht="12">
      <c r="B534" s="215"/>
      <c r="C534" s="216"/>
      <c r="D534" s="217" t="s">
        <v>134</v>
      </c>
      <c r="E534" s="218" t="s">
        <v>19</v>
      </c>
      <c r="F534" s="219" t="s">
        <v>792</v>
      </c>
      <c r="G534" s="216"/>
      <c r="H534" s="218" t="s">
        <v>19</v>
      </c>
      <c r="I534" s="220"/>
      <c r="J534" s="216"/>
      <c r="K534" s="216"/>
      <c r="L534" s="221"/>
      <c r="M534" s="222"/>
      <c r="N534" s="223"/>
      <c r="O534" s="223"/>
      <c r="P534" s="223"/>
      <c r="Q534" s="223"/>
      <c r="R534" s="223"/>
      <c r="S534" s="223"/>
      <c r="T534" s="224"/>
      <c r="AT534" s="225" t="s">
        <v>134</v>
      </c>
      <c r="AU534" s="225" t="s">
        <v>80</v>
      </c>
      <c r="AV534" s="11" t="s">
        <v>80</v>
      </c>
      <c r="AW534" s="11" t="s">
        <v>33</v>
      </c>
      <c r="AX534" s="11" t="s">
        <v>72</v>
      </c>
      <c r="AY534" s="225" t="s">
        <v>125</v>
      </c>
    </row>
    <row r="535" spans="2:51" s="11" customFormat="1" ht="12">
      <c r="B535" s="215"/>
      <c r="C535" s="216"/>
      <c r="D535" s="217" t="s">
        <v>134</v>
      </c>
      <c r="E535" s="218" t="s">
        <v>19</v>
      </c>
      <c r="F535" s="219" t="s">
        <v>793</v>
      </c>
      <c r="G535" s="216"/>
      <c r="H535" s="218" t="s">
        <v>19</v>
      </c>
      <c r="I535" s="220"/>
      <c r="J535" s="216"/>
      <c r="K535" s="216"/>
      <c r="L535" s="221"/>
      <c r="M535" s="222"/>
      <c r="N535" s="223"/>
      <c r="O535" s="223"/>
      <c r="P535" s="223"/>
      <c r="Q535" s="223"/>
      <c r="R535" s="223"/>
      <c r="S535" s="223"/>
      <c r="T535" s="224"/>
      <c r="AT535" s="225" t="s">
        <v>134</v>
      </c>
      <c r="AU535" s="225" t="s">
        <v>80</v>
      </c>
      <c r="AV535" s="11" t="s">
        <v>80</v>
      </c>
      <c r="AW535" s="11" t="s">
        <v>33</v>
      </c>
      <c r="AX535" s="11" t="s">
        <v>72</v>
      </c>
      <c r="AY535" s="225" t="s">
        <v>125</v>
      </c>
    </row>
    <row r="536" spans="2:51" s="12" customFormat="1" ht="12">
      <c r="B536" s="226"/>
      <c r="C536" s="227"/>
      <c r="D536" s="217" t="s">
        <v>134</v>
      </c>
      <c r="E536" s="228" t="s">
        <v>19</v>
      </c>
      <c r="F536" s="229" t="s">
        <v>80</v>
      </c>
      <c r="G536" s="227"/>
      <c r="H536" s="230">
        <v>1</v>
      </c>
      <c r="I536" s="231"/>
      <c r="J536" s="227"/>
      <c r="K536" s="227"/>
      <c r="L536" s="232"/>
      <c r="M536" s="233"/>
      <c r="N536" s="234"/>
      <c r="O536" s="234"/>
      <c r="P536" s="234"/>
      <c r="Q536" s="234"/>
      <c r="R536" s="234"/>
      <c r="S536" s="234"/>
      <c r="T536" s="235"/>
      <c r="AT536" s="236" t="s">
        <v>134</v>
      </c>
      <c r="AU536" s="236" t="s">
        <v>80</v>
      </c>
      <c r="AV536" s="12" t="s">
        <v>83</v>
      </c>
      <c r="AW536" s="12" t="s">
        <v>33</v>
      </c>
      <c r="AX536" s="12" t="s">
        <v>80</v>
      </c>
      <c r="AY536" s="236" t="s">
        <v>125</v>
      </c>
    </row>
    <row r="537" spans="2:65" s="1" customFormat="1" ht="16.5" customHeight="1">
      <c r="B537" s="37"/>
      <c r="C537" s="203" t="s">
        <v>794</v>
      </c>
      <c r="D537" s="203" t="s">
        <v>127</v>
      </c>
      <c r="E537" s="204" t="s">
        <v>795</v>
      </c>
      <c r="F537" s="205" t="s">
        <v>796</v>
      </c>
      <c r="G537" s="206" t="s">
        <v>789</v>
      </c>
      <c r="H537" s="207">
        <v>1</v>
      </c>
      <c r="I537" s="208"/>
      <c r="J537" s="209">
        <f>ROUND(I537*H537,2)</f>
        <v>0</v>
      </c>
      <c r="K537" s="205" t="s">
        <v>19</v>
      </c>
      <c r="L537" s="42"/>
      <c r="M537" s="210" t="s">
        <v>19</v>
      </c>
      <c r="N537" s="211" t="s">
        <v>43</v>
      </c>
      <c r="O537" s="78"/>
      <c r="P537" s="212">
        <f>O537*H537</f>
        <v>0</v>
      </c>
      <c r="Q537" s="212">
        <v>0</v>
      </c>
      <c r="R537" s="212">
        <f>Q537*H537</f>
        <v>0</v>
      </c>
      <c r="S537" s="212">
        <v>0</v>
      </c>
      <c r="T537" s="213">
        <f>S537*H537</f>
        <v>0</v>
      </c>
      <c r="AR537" s="16" t="s">
        <v>790</v>
      </c>
      <c r="AT537" s="16" t="s">
        <v>127</v>
      </c>
      <c r="AU537" s="16" t="s">
        <v>80</v>
      </c>
      <c r="AY537" s="16" t="s">
        <v>125</v>
      </c>
      <c r="BE537" s="214">
        <f>IF(N537="základní",J537,0)</f>
        <v>0</v>
      </c>
      <c r="BF537" s="214">
        <f>IF(N537="snížená",J537,0)</f>
        <v>0</v>
      </c>
      <c r="BG537" s="214">
        <f>IF(N537="zákl. přenesená",J537,0)</f>
        <v>0</v>
      </c>
      <c r="BH537" s="214">
        <f>IF(N537="sníž. přenesená",J537,0)</f>
        <v>0</v>
      </c>
      <c r="BI537" s="214">
        <f>IF(N537="nulová",J537,0)</f>
        <v>0</v>
      </c>
      <c r="BJ537" s="16" t="s">
        <v>80</v>
      </c>
      <c r="BK537" s="214">
        <f>ROUND(I537*H537,2)</f>
        <v>0</v>
      </c>
      <c r="BL537" s="16" t="s">
        <v>790</v>
      </c>
      <c r="BM537" s="16" t="s">
        <v>797</v>
      </c>
    </row>
    <row r="538" spans="2:51" s="11" customFormat="1" ht="12">
      <c r="B538" s="215"/>
      <c r="C538" s="216"/>
      <c r="D538" s="217" t="s">
        <v>134</v>
      </c>
      <c r="E538" s="218" t="s">
        <v>19</v>
      </c>
      <c r="F538" s="219" t="s">
        <v>798</v>
      </c>
      <c r="G538" s="216"/>
      <c r="H538" s="218" t="s">
        <v>19</v>
      </c>
      <c r="I538" s="220"/>
      <c r="J538" s="216"/>
      <c r="K538" s="216"/>
      <c r="L538" s="221"/>
      <c r="M538" s="222"/>
      <c r="N538" s="223"/>
      <c r="O538" s="223"/>
      <c r="P538" s="223"/>
      <c r="Q538" s="223"/>
      <c r="R538" s="223"/>
      <c r="S538" s="223"/>
      <c r="T538" s="224"/>
      <c r="AT538" s="225" t="s">
        <v>134</v>
      </c>
      <c r="AU538" s="225" t="s">
        <v>80</v>
      </c>
      <c r="AV538" s="11" t="s">
        <v>80</v>
      </c>
      <c r="AW538" s="11" t="s">
        <v>33</v>
      </c>
      <c r="AX538" s="11" t="s">
        <v>72</v>
      </c>
      <c r="AY538" s="225" t="s">
        <v>125</v>
      </c>
    </row>
    <row r="539" spans="2:51" s="11" customFormat="1" ht="12">
      <c r="B539" s="215"/>
      <c r="C539" s="216"/>
      <c r="D539" s="217" t="s">
        <v>134</v>
      </c>
      <c r="E539" s="218" t="s">
        <v>19</v>
      </c>
      <c r="F539" s="219" t="s">
        <v>799</v>
      </c>
      <c r="G539" s="216"/>
      <c r="H539" s="218" t="s">
        <v>19</v>
      </c>
      <c r="I539" s="220"/>
      <c r="J539" s="216"/>
      <c r="K539" s="216"/>
      <c r="L539" s="221"/>
      <c r="M539" s="222"/>
      <c r="N539" s="223"/>
      <c r="O539" s="223"/>
      <c r="P539" s="223"/>
      <c r="Q539" s="223"/>
      <c r="R539" s="223"/>
      <c r="S539" s="223"/>
      <c r="T539" s="224"/>
      <c r="AT539" s="225" t="s">
        <v>134</v>
      </c>
      <c r="AU539" s="225" t="s">
        <v>80</v>
      </c>
      <c r="AV539" s="11" t="s">
        <v>80</v>
      </c>
      <c r="AW539" s="11" t="s">
        <v>33</v>
      </c>
      <c r="AX539" s="11" t="s">
        <v>72</v>
      </c>
      <c r="AY539" s="225" t="s">
        <v>125</v>
      </c>
    </row>
    <row r="540" spans="2:51" s="11" customFormat="1" ht="12">
      <c r="B540" s="215"/>
      <c r="C540" s="216"/>
      <c r="D540" s="217" t="s">
        <v>134</v>
      </c>
      <c r="E540" s="218" t="s">
        <v>19</v>
      </c>
      <c r="F540" s="219" t="s">
        <v>800</v>
      </c>
      <c r="G540" s="216"/>
      <c r="H540" s="218" t="s">
        <v>19</v>
      </c>
      <c r="I540" s="220"/>
      <c r="J540" s="216"/>
      <c r="K540" s="216"/>
      <c r="L540" s="221"/>
      <c r="M540" s="222"/>
      <c r="N540" s="223"/>
      <c r="O540" s="223"/>
      <c r="P540" s="223"/>
      <c r="Q540" s="223"/>
      <c r="R540" s="223"/>
      <c r="S540" s="223"/>
      <c r="T540" s="224"/>
      <c r="AT540" s="225" t="s">
        <v>134</v>
      </c>
      <c r="AU540" s="225" t="s">
        <v>80</v>
      </c>
      <c r="AV540" s="11" t="s">
        <v>80</v>
      </c>
      <c r="AW540" s="11" t="s">
        <v>33</v>
      </c>
      <c r="AX540" s="11" t="s">
        <v>72</v>
      </c>
      <c r="AY540" s="225" t="s">
        <v>125</v>
      </c>
    </row>
    <row r="541" spans="2:51" s="11" customFormat="1" ht="12">
      <c r="B541" s="215"/>
      <c r="C541" s="216"/>
      <c r="D541" s="217" t="s">
        <v>134</v>
      </c>
      <c r="E541" s="218" t="s">
        <v>19</v>
      </c>
      <c r="F541" s="219" t="s">
        <v>801</v>
      </c>
      <c r="G541" s="216"/>
      <c r="H541" s="218" t="s">
        <v>19</v>
      </c>
      <c r="I541" s="220"/>
      <c r="J541" s="216"/>
      <c r="K541" s="216"/>
      <c r="L541" s="221"/>
      <c r="M541" s="222"/>
      <c r="N541" s="223"/>
      <c r="O541" s="223"/>
      <c r="P541" s="223"/>
      <c r="Q541" s="223"/>
      <c r="R541" s="223"/>
      <c r="S541" s="223"/>
      <c r="T541" s="224"/>
      <c r="AT541" s="225" t="s">
        <v>134</v>
      </c>
      <c r="AU541" s="225" t="s">
        <v>80</v>
      </c>
      <c r="AV541" s="11" t="s">
        <v>80</v>
      </c>
      <c r="AW541" s="11" t="s">
        <v>33</v>
      </c>
      <c r="AX541" s="11" t="s">
        <v>72</v>
      </c>
      <c r="AY541" s="225" t="s">
        <v>125</v>
      </c>
    </row>
    <row r="542" spans="2:51" s="11" customFormat="1" ht="12">
      <c r="B542" s="215"/>
      <c r="C542" s="216"/>
      <c r="D542" s="217" t="s">
        <v>134</v>
      </c>
      <c r="E542" s="218" t="s">
        <v>19</v>
      </c>
      <c r="F542" s="219" t="s">
        <v>802</v>
      </c>
      <c r="G542" s="216"/>
      <c r="H542" s="218" t="s">
        <v>19</v>
      </c>
      <c r="I542" s="220"/>
      <c r="J542" s="216"/>
      <c r="K542" s="216"/>
      <c r="L542" s="221"/>
      <c r="M542" s="222"/>
      <c r="N542" s="223"/>
      <c r="O542" s="223"/>
      <c r="P542" s="223"/>
      <c r="Q542" s="223"/>
      <c r="R542" s="223"/>
      <c r="S542" s="223"/>
      <c r="T542" s="224"/>
      <c r="AT542" s="225" t="s">
        <v>134</v>
      </c>
      <c r="AU542" s="225" t="s">
        <v>80</v>
      </c>
      <c r="AV542" s="11" t="s">
        <v>80</v>
      </c>
      <c r="AW542" s="11" t="s">
        <v>33</v>
      </c>
      <c r="AX542" s="11" t="s">
        <v>72</v>
      </c>
      <c r="AY542" s="225" t="s">
        <v>125</v>
      </c>
    </row>
    <row r="543" spans="2:51" s="11" customFormat="1" ht="12">
      <c r="B543" s="215"/>
      <c r="C543" s="216"/>
      <c r="D543" s="217" t="s">
        <v>134</v>
      </c>
      <c r="E543" s="218" t="s">
        <v>19</v>
      </c>
      <c r="F543" s="219" t="s">
        <v>803</v>
      </c>
      <c r="G543" s="216"/>
      <c r="H543" s="218" t="s">
        <v>19</v>
      </c>
      <c r="I543" s="220"/>
      <c r="J543" s="216"/>
      <c r="K543" s="216"/>
      <c r="L543" s="221"/>
      <c r="M543" s="222"/>
      <c r="N543" s="223"/>
      <c r="O543" s="223"/>
      <c r="P543" s="223"/>
      <c r="Q543" s="223"/>
      <c r="R543" s="223"/>
      <c r="S543" s="223"/>
      <c r="T543" s="224"/>
      <c r="AT543" s="225" t="s">
        <v>134</v>
      </c>
      <c r="AU543" s="225" t="s">
        <v>80</v>
      </c>
      <c r="AV543" s="11" t="s">
        <v>80</v>
      </c>
      <c r="AW543" s="11" t="s">
        <v>33</v>
      </c>
      <c r="AX543" s="11" t="s">
        <v>72</v>
      </c>
      <c r="AY543" s="225" t="s">
        <v>125</v>
      </c>
    </row>
    <row r="544" spans="2:51" s="11" customFormat="1" ht="12">
      <c r="B544" s="215"/>
      <c r="C544" s="216"/>
      <c r="D544" s="217" t="s">
        <v>134</v>
      </c>
      <c r="E544" s="218" t="s">
        <v>19</v>
      </c>
      <c r="F544" s="219" t="s">
        <v>804</v>
      </c>
      <c r="G544" s="216"/>
      <c r="H544" s="218" t="s">
        <v>19</v>
      </c>
      <c r="I544" s="220"/>
      <c r="J544" s="216"/>
      <c r="K544" s="216"/>
      <c r="L544" s="221"/>
      <c r="M544" s="222"/>
      <c r="N544" s="223"/>
      <c r="O544" s="223"/>
      <c r="P544" s="223"/>
      <c r="Q544" s="223"/>
      <c r="R544" s="223"/>
      <c r="S544" s="223"/>
      <c r="T544" s="224"/>
      <c r="AT544" s="225" t="s">
        <v>134</v>
      </c>
      <c r="AU544" s="225" t="s">
        <v>80</v>
      </c>
      <c r="AV544" s="11" t="s">
        <v>80</v>
      </c>
      <c r="AW544" s="11" t="s">
        <v>33</v>
      </c>
      <c r="AX544" s="11" t="s">
        <v>72</v>
      </c>
      <c r="AY544" s="225" t="s">
        <v>125</v>
      </c>
    </row>
    <row r="545" spans="2:51" s="11" customFormat="1" ht="12">
      <c r="B545" s="215"/>
      <c r="C545" s="216"/>
      <c r="D545" s="217" t="s">
        <v>134</v>
      </c>
      <c r="E545" s="218" t="s">
        <v>19</v>
      </c>
      <c r="F545" s="219" t="s">
        <v>805</v>
      </c>
      <c r="G545" s="216"/>
      <c r="H545" s="218" t="s">
        <v>19</v>
      </c>
      <c r="I545" s="220"/>
      <c r="J545" s="216"/>
      <c r="K545" s="216"/>
      <c r="L545" s="221"/>
      <c r="M545" s="222"/>
      <c r="N545" s="223"/>
      <c r="O545" s="223"/>
      <c r="P545" s="223"/>
      <c r="Q545" s="223"/>
      <c r="R545" s="223"/>
      <c r="S545" s="223"/>
      <c r="T545" s="224"/>
      <c r="AT545" s="225" t="s">
        <v>134</v>
      </c>
      <c r="AU545" s="225" t="s">
        <v>80</v>
      </c>
      <c r="AV545" s="11" t="s">
        <v>80</v>
      </c>
      <c r="AW545" s="11" t="s">
        <v>33</v>
      </c>
      <c r="AX545" s="11" t="s">
        <v>72</v>
      </c>
      <c r="AY545" s="225" t="s">
        <v>125</v>
      </c>
    </row>
    <row r="546" spans="2:51" s="11" customFormat="1" ht="12">
      <c r="B546" s="215"/>
      <c r="C546" s="216"/>
      <c r="D546" s="217" t="s">
        <v>134</v>
      </c>
      <c r="E546" s="218" t="s">
        <v>19</v>
      </c>
      <c r="F546" s="219" t="s">
        <v>806</v>
      </c>
      <c r="G546" s="216"/>
      <c r="H546" s="218" t="s">
        <v>19</v>
      </c>
      <c r="I546" s="220"/>
      <c r="J546" s="216"/>
      <c r="K546" s="216"/>
      <c r="L546" s="221"/>
      <c r="M546" s="222"/>
      <c r="N546" s="223"/>
      <c r="O546" s="223"/>
      <c r="P546" s="223"/>
      <c r="Q546" s="223"/>
      <c r="R546" s="223"/>
      <c r="S546" s="223"/>
      <c r="T546" s="224"/>
      <c r="AT546" s="225" t="s">
        <v>134</v>
      </c>
      <c r="AU546" s="225" t="s">
        <v>80</v>
      </c>
      <c r="AV546" s="11" t="s">
        <v>80</v>
      </c>
      <c r="AW546" s="11" t="s">
        <v>33</v>
      </c>
      <c r="AX546" s="11" t="s">
        <v>72</v>
      </c>
      <c r="AY546" s="225" t="s">
        <v>125</v>
      </c>
    </row>
    <row r="547" spans="2:51" s="12" customFormat="1" ht="12">
      <c r="B547" s="226"/>
      <c r="C547" s="227"/>
      <c r="D547" s="217" t="s">
        <v>134</v>
      </c>
      <c r="E547" s="228" t="s">
        <v>19</v>
      </c>
      <c r="F547" s="229" t="s">
        <v>80</v>
      </c>
      <c r="G547" s="227"/>
      <c r="H547" s="230">
        <v>1</v>
      </c>
      <c r="I547" s="231"/>
      <c r="J547" s="227"/>
      <c r="K547" s="227"/>
      <c r="L547" s="232"/>
      <c r="M547" s="269"/>
      <c r="N547" s="270"/>
      <c r="O547" s="270"/>
      <c r="P547" s="270"/>
      <c r="Q547" s="270"/>
      <c r="R547" s="270"/>
      <c r="S547" s="270"/>
      <c r="T547" s="271"/>
      <c r="AT547" s="236" t="s">
        <v>134</v>
      </c>
      <c r="AU547" s="236" t="s">
        <v>80</v>
      </c>
      <c r="AV547" s="12" t="s">
        <v>83</v>
      </c>
      <c r="AW547" s="12" t="s">
        <v>33</v>
      </c>
      <c r="AX547" s="12" t="s">
        <v>80</v>
      </c>
      <c r="AY547" s="236" t="s">
        <v>125</v>
      </c>
    </row>
    <row r="548" spans="2:12" s="1" customFormat="1" ht="6.95" customHeight="1">
      <c r="B548" s="56"/>
      <c r="C548" s="57"/>
      <c r="D548" s="57"/>
      <c r="E548" s="57"/>
      <c r="F548" s="57"/>
      <c r="G548" s="57"/>
      <c r="H548" s="57"/>
      <c r="I548" s="153"/>
      <c r="J548" s="57"/>
      <c r="K548" s="57"/>
      <c r="L548" s="42"/>
    </row>
  </sheetData>
  <sheetProtection password="CC35" sheet="1" objects="1" scenarios="1" formatColumns="0" formatRows="0" autoFilter="0"/>
  <autoFilter ref="C93:K547"/>
  <mergeCells count="9">
    <mergeCell ref="E7:H7"/>
    <mergeCell ref="E9:H9"/>
    <mergeCell ref="E18:H18"/>
    <mergeCell ref="E27:H27"/>
    <mergeCell ref="E48:H48"/>
    <mergeCell ref="E50:H50"/>
    <mergeCell ref="E84:H84"/>
    <mergeCell ref="E86:H8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95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22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6" t="s">
        <v>86</v>
      </c>
    </row>
    <row r="3" spans="2:46" ht="6.95" customHeight="1" hidden="1">
      <c r="B3" s="123"/>
      <c r="C3" s="124"/>
      <c r="D3" s="124"/>
      <c r="E3" s="124"/>
      <c r="F3" s="124"/>
      <c r="G3" s="124"/>
      <c r="H3" s="124"/>
      <c r="I3" s="125"/>
      <c r="J3" s="124"/>
      <c r="K3" s="124"/>
      <c r="L3" s="19"/>
      <c r="AT3" s="16" t="s">
        <v>83</v>
      </c>
    </row>
    <row r="4" spans="2:46" ht="24.95" customHeight="1" hidden="1">
      <c r="B4" s="19"/>
      <c r="D4" s="126" t="s">
        <v>87</v>
      </c>
      <c r="L4" s="19"/>
      <c r="M4" s="23" t="s">
        <v>10</v>
      </c>
      <c r="AT4" s="16" t="s">
        <v>4</v>
      </c>
    </row>
    <row r="5" spans="2:12" ht="6.95" customHeight="1" hidden="1">
      <c r="B5" s="19"/>
      <c r="L5" s="19"/>
    </row>
    <row r="6" spans="2:12" ht="12" customHeight="1" hidden="1">
      <c r="B6" s="19"/>
      <c r="D6" s="127" t="s">
        <v>16</v>
      </c>
      <c r="L6" s="19"/>
    </row>
    <row r="7" spans="2:12" ht="16.5" customHeight="1" hidden="1">
      <c r="B7" s="19"/>
      <c r="E7" s="128" t="str">
        <f>'Rekapitulace stavby'!K6</f>
        <v>O1801 Demolice bytového domu č.p.271-276, ul.Gluckova, Litvíhov, Janov</v>
      </c>
      <c r="F7" s="127"/>
      <c r="G7" s="127"/>
      <c r="H7" s="127"/>
      <c r="L7" s="19"/>
    </row>
    <row r="8" spans="2:12" s="1" customFormat="1" ht="12" customHeight="1" hidden="1">
      <c r="B8" s="42"/>
      <c r="D8" s="127" t="s">
        <v>88</v>
      </c>
      <c r="I8" s="129"/>
      <c r="L8" s="42"/>
    </row>
    <row r="9" spans="2:12" s="1" customFormat="1" ht="36.95" customHeight="1" hidden="1">
      <c r="B9" s="42"/>
      <c r="E9" s="130" t="s">
        <v>807</v>
      </c>
      <c r="F9" s="1"/>
      <c r="G9" s="1"/>
      <c r="H9" s="1"/>
      <c r="I9" s="129"/>
      <c r="L9" s="42"/>
    </row>
    <row r="10" spans="2:12" s="1" customFormat="1" ht="12" hidden="1">
      <c r="B10" s="42"/>
      <c r="I10" s="129"/>
      <c r="L10" s="42"/>
    </row>
    <row r="11" spans="2:12" s="1" customFormat="1" ht="12" customHeight="1" hidden="1">
      <c r="B11" s="42"/>
      <c r="D11" s="127" t="s">
        <v>18</v>
      </c>
      <c r="F11" s="16" t="s">
        <v>82</v>
      </c>
      <c r="I11" s="131" t="s">
        <v>20</v>
      </c>
      <c r="J11" s="16" t="s">
        <v>19</v>
      </c>
      <c r="L11" s="42"/>
    </row>
    <row r="12" spans="2:12" s="1" customFormat="1" ht="12" customHeight="1" hidden="1">
      <c r="B12" s="42"/>
      <c r="D12" s="127" t="s">
        <v>21</v>
      </c>
      <c r="F12" s="16" t="s">
        <v>22</v>
      </c>
      <c r="I12" s="131" t="s">
        <v>23</v>
      </c>
      <c r="J12" s="132" t="str">
        <f>'Rekapitulace stavby'!AN8</f>
        <v>11. 2. 2019</v>
      </c>
      <c r="L12" s="42"/>
    </row>
    <row r="13" spans="2:12" s="1" customFormat="1" ht="10.8" customHeight="1" hidden="1">
      <c r="B13" s="42"/>
      <c r="I13" s="129"/>
      <c r="L13" s="42"/>
    </row>
    <row r="14" spans="2:12" s="1" customFormat="1" ht="12" customHeight="1" hidden="1">
      <c r="B14" s="42"/>
      <c r="D14" s="127" t="s">
        <v>25</v>
      </c>
      <c r="I14" s="131" t="s">
        <v>26</v>
      </c>
      <c r="J14" s="16" t="s">
        <v>19</v>
      </c>
      <c r="L14" s="42"/>
    </row>
    <row r="15" spans="2:12" s="1" customFormat="1" ht="18" customHeight="1" hidden="1">
      <c r="B15" s="42"/>
      <c r="E15" s="16" t="s">
        <v>27</v>
      </c>
      <c r="I15" s="131" t="s">
        <v>28</v>
      </c>
      <c r="J15" s="16" t="s">
        <v>19</v>
      </c>
      <c r="L15" s="42"/>
    </row>
    <row r="16" spans="2:12" s="1" customFormat="1" ht="6.95" customHeight="1" hidden="1">
      <c r="B16" s="42"/>
      <c r="I16" s="129"/>
      <c r="L16" s="42"/>
    </row>
    <row r="17" spans="2:12" s="1" customFormat="1" ht="12" customHeight="1" hidden="1">
      <c r="B17" s="42"/>
      <c r="D17" s="127" t="s">
        <v>29</v>
      </c>
      <c r="I17" s="131" t="s">
        <v>26</v>
      </c>
      <c r="J17" s="32" t="str">
        <f>'Rekapitulace stavby'!AN13</f>
        <v>Vyplň údaj</v>
      </c>
      <c r="L17" s="42"/>
    </row>
    <row r="18" spans="2:12" s="1" customFormat="1" ht="18" customHeight="1" hidden="1">
      <c r="B18" s="42"/>
      <c r="E18" s="32" t="str">
        <f>'Rekapitulace stavby'!E14</f>
        <v>Vyplň údaj</v>
      </c>
      <c r="F18" s="16"/>
      <c r="G18" s="16"/>
      <c r="H18" s="16"/>
      <c r="I18" s="131" t="s">
        <v>28</v>
      </c>
      <c r="J18" s="32" t="str">
        <f>'Rekapitulace stavby'!AN14</f>
        <v>Vyplň údaj</v>
      </c>
      <c r="L18" s="42"/>
    </row>
    <row r="19" spans="2:12" s="1" customFormat="1" ht="6.95" customHeight="1" hidden="1">
      <c r="B19" s="42"/>
      <c r="I19" s="129"/>
      <c r="L19" s="42"/>
    </row>
    <row r="20" spans="2:12" s="1" customFormat="1" ht="12" customHeight="1" hidden="1">
      <c r="B20" s="42"/>
      <c r="D20" s="127" t="s">
        <v>31</v>
      </c>
      <c r="I20" s="131" t="s">
        <v>26</v>
      </c>
      <c r="J20" s="16" t="s">
        <v>19</v>
      </c>
      <c r="L20" s="42"/>
    </row>
    <row r="21" spans="2:12" s="1" customFormat="1" ht="18" customHeight="1" hidden="1">
      <c r="B21" s="42"/>
      <c r="E21" s="16" t="s">
        <v>32</v>
      </c>
      <c r="I21" s="131" t="s">
        <v>28</v>
      </c>
      <c r="J21" s="16" t="s">
        <v>19</v>
      </c>
      <c r="L21" s="42"/>
    </row>
    <row r="22" spans="2:12" s="1" customFormat="1" ht="6.95" customHeight="1" hidden="1">
      <c r="B22" s="42"/>
      <c r="I22" s="129"/>
      <c r="L22" s="42"/>
    </row>
    <row r="23" spans="2:12" s="1" customFormat="1" ht="12" customHeight="1" hidden="1">
      <c r="B23" s="42"/>
      <c r="D23" s="127" t="s">
        <v>34</v>
      </c>
      <c r="I23" s="131" t="s">
        <v>26</v>
      </c>
      <c r="J23" s="16" t="s">
        <v>19</v>
      </c>
      <c r="L23" s="42"/>
    </row>
    <row r="24" spans="2:12" s="1" customFormat="1" ht="18" customHeight="1" hidden="1">
      <c r="B24" s="42"/>
      <c r="E24" s="16" t="s">
        <v>35</v>
      </c>
      <c r="I24" s="131" t="s">
        <v>28</v>
      </c>
      <c r="J24" s="16" t="s">
        <v>19</v>
      </c>
      <c r="L24" s="42"/>
    </row>
    <row r="25" spans="2:12" s="1" customFormat="1" ht="6.95" customHeight="1" hidden="1">
      <c r="B25" s="42"/>
      <c r="I25" s="129"/>
      <c r="L25" s="42"/>
    </row>
    <row r="26" spans="2:12" s="1" customFormat="1" ht="12" customHeight="1" hidden="1">
      <c r="B26" s="42"/>
      <c r="D26" s="127" t="s">
        <v>36</v>
      </c>
      <c r="I26" s="129"/>
      <c r="L26" s="42"/>
    </row>
    <row r="27" spans="2:12" s="6" customFormat="1" ht="16.5" customHeight="1" hidden="1">
      <c r="B27" s="133"/>
      <c r="E27" s="134" t="s">
        <v>19</v>
      </c>
      <c r="F27" s="134"/>
      <c r="G27" s="134"/>
      <c r="H27" s="134"/>
      <c r="I27" s="135"/>
      <c r="L27" s="133"/>
    </row>
    <row r="28" spans="2:12" s="1" customFormat="1" ht="6.95" customHeight="1" hidden="1">
      <c r="B28" s="42"/>
      <c r="I28" s="129"/>
      <c r="L28" s="42"/>
    </row>
    <row r="29" spans="2:12" s="1" customFormat="1" ht="6.95" customHeight="1" hidden="1">
      <c r="B29" s="42"/>
      <c r="D29" s="70"/>
      <c r="E29" s="70"/>
      <c r="F29" s="70"/>
      <c r="G29" s="70"/>
      <c r="H29" s="70"/>
      <c r="I29" s="136"/>
      <c r="J29" s="70"/>
      <c r="K29" s="70"/>
      <c r="L29" s="42"/>
    </row>
    <row r="30" spans="2:12" s="1" customFormat="1" ht="25.4" customHeight="1" hidden="1">
      <c r="B30" s="42"/>
      <c r="D30" s="137" t="s">
        <v>38</v>
      </c>
      <c r="I30" s="129"/>
      <c r="J30" s="138">
        <f>ROUND(J81,2)</f>
        <v>0</v>
      </c>
      <c r="L30" s="42"/>
    </row>
    <row r="31" spans="2:12" s="1" customFormat="1" ht="6.95" customHeight="1" hidden="1">
      <c r="B31" s="42"/>
      <c r="D31" s="70"/>
      <c r="E31" s="70"/>
      <c r="F31" s="70"/>
      <c r="G31" s="70"/>
      <c r="H31" s="70"/>
      <c r="I31" s="136"/>
      <c r="J31" s="70"/>
      <c r="K31" s="70"/>
      <c r="L31" s="42"/>
    </row>
    <row r="32" spans="2:12" s="1" customFormat="1" ht="14.4" customHeight="1" hidden="1">
      <c r="B32" s="42"/>
      <c r="F32" s="139" t="s">
        <v>40</v>
      </c>
      <c r="I32" s="140" t="s">
        <v>39</v>
      </c>
      <c r="J32" s="139" t="s">
        <v>41</v>
      </c>
      <c r="L32" s="42"/>
    </row>
    <row r="33" spans="2:12" s="1" customFormat="1" ht="14.4" customHeight="1" hidden="1">
      <c r="B33" s="42"/>
      <c r="D33" s="127" t="s">
        <v>42</v>
      </c>
      <c r="E33" s="127" t="s">
        <v>43</v>
      </c>
      <c r="F33" s="141">
        <f>ROUND((SUM(BE81:BE94)),2)</f>
        <v>0</v>
      </c>
      <c r="I33" s="142">
        <v>0.21</v>
      </c>
      <c r="J33" s="141">
        <f>ROUND(((SUM(BE81:BE94))*I33),2)</f>
        <v>0</v>
      </c>
      <c r="L33" s="42"/>
    </row>
    <row r="34" spans="2:12" s="1" customFormat="1" ht="14.4" customHeight="1" hidden="1">
      <c r="B34" s="42"/>
      <c r="E34" s="127" t="s">
        <v>44</v>
      </c>
      <c r="F34" s="141">
        <f>ROUND((SUM(BF81:BF94)),2)</f>
        <v>0</v>
      </c>
      <c r="I34" s="142">
        <v>0.15</v>
      </c>
      <c r="J34" s="141">
        <f>ROUND(((SUM(BF81:BF94))*I34),2)</f>
        <v>0</v>
      </c>
      <c r="L34" s="42"/>
    </row>
    <row r="35" spans="2:12" s="1" customFormat="1" ht="14.4" customHeight="1" hidden="1">
      <c r="B35" s="42"/>
      <c r="E35" s="127" t="s">
        <v>45</v>
      </c>
      <c r="F35" s="141">
        <f>ROUND((SUM(BG81:BG94)),2)</f>
        <v>0</v>
      </c>
      <c r="I35" s="142">
        <v>0.21</v>
      </c>
      <c r="J35" s="141">
        <f>0</f>
        <v>0</v>
      </c>
      <c r="L35" s="42"/>
    </row>
    <row r="36" spans="2:12" s="1" customFormat="1" ht="14.4" customHeight="1" hidden="1">
      <c r="B36" s="42"/>
      <c r="E36" s="127" t="s">
        <v>46</v>
      </c>
      <c r="F36" s="141">
        <f>ROUND((SUM(BH81:BH94)),2)</f>
        <v>0</v>
      </c>
      <c r="I36" s="142">
        <v>0.15</v>
      </c>
      <c r="J36" s="141">
        <f>0</f>
        <v>0</v>
      </c>
      <c r="L36" s="42"/>
    </row>
    <row r="37" spans="2:12" s="1" customFormat="1" ht="14.4" customHeight="1" hidden="1">
      <c r="B37" s="42"/>
      <c r="E37" s="127" t="s">
        <v>47</v>
      </c>
      <c r="F37" s="141">
        <f>ROUND((SUM(BI81:BI94)),2)</f>
        <v>0</v>
      </c>
      <c r="I37" s="142">
        <v>0</v>
      </c>
      <c r="J37" s="141">
        <f>0</f>
        <v>0</v>
      </c>
      <c r="L37" s="42"/>
    </row>
    <row r="38" spans="2:12" s="1" customFormat="1" ht="6.95" customHeight="1" hidden="1">
      <c r="B38" s="42"/>
      <c r="I38" s="129"/>
      <c r="L38" s="42"/>
    </row>
    <row r="39" spans="2:12" s="1" customFormat="1" ht="25.4" customHeight="1" hidden="1">
      <c r="B39" s="42"/>
      <c r="C39" s="143"/>
      <c r="D39" s="144" t="s">
        <v>48</v>
      </c>
      <c r="E39" s="145"/>
      <c r="F39" s="145"/>
      <c r="G39" s="146" t="s">
        <v>49</v>
      </c>
      <c r="H39" s="147" t="s">
        <v>50</v>
      </c>
      <c r="I39" s="148"/>
      <c r="J39" s="149">
        <f>SUM(J30:J37)</f>
        <v>0</v>
      </c>
      <c r="K39" s="150"/>
      <c r="L39" s="42"/>
    </row>
    <row r="40" spans="2:12" s="1" customFormat="1" ht="14.4" customHeight="1" hidden="1">
      <c r="B40" s="151"/>
      <c r="C40" s="152"/>
      <c r="D40" s="152"/>
      <c r="E40" s="152"/>
      <c r="F40" s="152"/>
      <c r="G40" s="152"/>
      <c r="H40" s="152"/>
      <c r="I40" s="153"/>
      <c r="J40" s="152"/>
      <c r="K40" s="152"/>
      <c r="L40" s="42"/>
    </row>
    <row r="41" ht="12" hidden="1"/>
    <row r="42" ht="12" hidden="1"/>
    <row r="43" ht="12" hidden="1"/>
    <row r="44" spans="2:12" s="1" customFormat="1" ht="6.95" customHeight="1">
      <c r="B44" s="154"/>
      <c r="C44" s="155"/>
      <c r="D44" s="155"/>
      <c r="E44" s="155"/>
      <c r="F44" s="155"/>
      <c r="G44" s="155"/>
      <c r="H44" s="155"/>
      <c r="I44" s="156"/>
      <c r="J44" s="155"/>
      <c r="K44" s="155"/>
      <c r="L44" s="42"/>
    </row>
    <row r="45" spans="2:12" s="1" customFormat="1" ht="24.95" customHeight="1">
      <c r="B45" s="37"/>
      <c r="C45" s="22" t="s">
        <v>91</v>
      </c>
      <c r="D45" s="38"/>
      <c r="E45" s="38"/>
      <c r="F45" s="38"/>
      <c r="G45" s="38"/>
      <c r="H45" s="38"/>
      <c r="I45" s="129"/>
      <c r="J45" s="38"/>
      <c r="K45" s="38"/>
      <c r="L45" s="42"/>
    </row>
    <row r="46" spans="2:12" s="1" customFormat="1" ht="6.95" customHeight="1">
      <c r="B46" s="37"/>
      <c r="C46" s="38"/>
      <c r="D46" s="38"/>
      <c r="E46" s="38"/>
      <c r="F46" s="38"/>
      <c r="G46" s="38"/>
      <c r="H46" s="38"/>
      <c r="I46" s="129"/>
      <c r="J46" s="38"/>
      <c r="K46" s="38"/>
      <c r="L46" s="42"/>
    </row>
    <row r="47" spans="2:12" s="1" customFormat="1" ht="12" customHeight="1">
      <c r="B47" s="37"/>
      <c r="C47" s="31" t="s">
        <v>16</v>
      </c>
      <c r="D47" s="38"/>
      <c r="E47" s="38"/>
      <c r="F47" s="38"/>
      <c r="G47" s="38"/>
      <c r="H47" s="38"/>
      <c r="I47" s="129"/>
      <c r="J47" s="38"/>
      <c r="K47" s="38"/>
      <c r="L47" s="42"/>
    </row>
    <row r="48" spans="2:12" s="1" customFormat="1" ht="16.5" customHeight="1">
      <c r="B48" s="37"/>
      <c r="C48" s="38"/>
      <c r="D48" s="38"/>
      <c r="E48" s="157" t="str">
        <f>E7</f>
        <v>O1801 Demolice bytového domu č.p.271-276, ul.Gluckova, Litvíhov, Janov</v>
      </c>
      <c r="F48" s="31"/>
      <c r="G48" s="31"/>
      <c r="H48" s="31"/>
      <c r="I48" s="129"/>
      <c r="J48" s="38"/>
      <c r="K48" s="38"/>
      <c r="L48" s="42"/>
    </row>
    <row r="49" spans="2:12" s="1" customFormat="1" ht="12" customHeight="1">
      <c r="B49" s="37"/>
      <c r="C49" s="31" t="s">
        <v>88</v>
      </c>
      <c r="D49" s="38"/>
      <c r="E49" s="38"/>
      <c r="F49" s="38"/>
      <c r="G49" s="38"/>
      <c r="H49" s="38"/>
      <c r="I49" s="129"/>
      <c r="J49" s="38"/>
      <c r="K49" s="38"/>
      <c r="L49" s="42"/>
    </row>
    <row r="50" spans="2:12" s="1" customFormat="1" ht="16.5" customHeight="1">
      <c r="B50" s="37"/>
      <c r="C50" s="38"/>
      <c r="D50" s="38"/>
      <c r="E50" s="63" t="str">
        <f>E9</f>
        <v>B - VRN+VON</v>
      </c>
      <c r="F50" s="38"/>
      <c r="G50" s="38"/>
      <c r="H50" s="38"/>
      <c r="I50" s="129"/>
      <c r="J50" s="38"/>
      <c r="K50" s="38"/>
      <c r="L50" s="42"/>
    </row>
    <row r="51" spans="2:12" s="1" customFormat="1" ht="6.95" customHeight="1">
      <c r="B51" s="37"/>
      <c r="C51" s="38"/>
      <c r="D51" s="38"/>
      <c r="E51" s="38"/>
      <c r="F51" s="38"/>
      <c r="G51" s="38"/>
      <c r="H51" s="38"/>
      <c r="I51" s="129"/>
      <c r="J51" s="38"/>
      <c r="K51" s="38"/>
      <c r="L51" s="42"/>
    </row>
    <row r="52" spans="2:12" s="1" customFormat="1" ht="12" customHeight="1">
      <c r="B52" s="37"/>
      <c r="C52" s="31" t="s">
        <v>21</v>
      </c>
      <c r="D52" s="38"/>
      <c r="E52" s="38"/>
      <c r="F52" s="26" t="str">
        <f>F12</f>
        <v>Litvínov</v>
      </c>
      <c r="G52" s="38"/>
      <c r="H52" s="38"/>
      <c r="I52" s="131" t="s">
        <v>23</v>
      </c>
      <c r="J52" s="66" t="str">
        <f>IF(J12="","",J12)</f>
        <v>11. 2. 2019</v>
      </c>
      <c r="K52" s="38"/>
      <c r="L52" s="42"/>
    </row>
    <row r="53" spans="2:12" s="1" customFormat="1" ht="6.95" customHeight="1">
      <c r="B53" s="37"/>
      <c r="C53" s="38"/>
      <c r="D53" s="38"/>
      <c r="E53" s="38"/>
      <c r="F53" s="38"/>
      <c r="G53" s="38"/>
      <c r="H53" s="38"/>
      <c r="I53" s="129"/>
      <c r="J53" s="38"/>
      <c r="K53" s="38"/>
      <c r="L53" s="42"/>
    </row>
    <row r="54" spans="2:12" s="1" customFormat="1" ht="24.9" customHeight="1">
      <c r="B54" s="37"/>
      <c r="C54" s="31" t="s">
        <v>25</v>
      </c>
      <c r="D54" s="38"/>
      <c r="E54" s="38"/>
      <c r="F54" s="26" t="str">
        <f>E15</f>
        <v>Město Litvínov</v>
      </c>
      <c r="G54" s="38"/>
      <c r="H54" s="38"/>
      <c r="I54" s="131" t="s">
        <v>31</v>
      </c>
      <c r="J54" s="35" t="str">
        <f>E21</f>
        <v>BPO spol. s r.o.,Lidická 1239,36317 OSTROV</v>
      </c>
      <c r="K54" s="38"/>
      <c r="L54" s="42"/>
    </row>
    <row r="55" spans="2:12" s="1" customFormat="1" ht="13.65" customHeight="1">
      <c r="B55" s="37"/>
      <c r="C55" s="31" t="s">
        <v>29</v>
      </c>
      <c r="D55" s="38"/>
      <c r="E55" s="38"/>
      <c r="F55" s="26" t="str">
        <f>IF(E18="","",E18)</f>
        <v>Vyplň údaj</v>
      </c>
      <c r="G55" s="38"/>
      <c r="H55" s="38"/>
      <c r="I55" s="131" t="s">
        <v>34</v>
      </c>
      <c r="J55" s="35" t="str">
        <f>E24</f>
        <v>Tomanová Vlasta</v>
      </c>
      <c r="K55" s="38"/>
      <c r="L55" s="42"/>
    </row>
    <row r="56" spans="2:12" s="1" customFormat="1" ht="10.3" customHeight="1">
      <c r="B56" s="37"/>
      <c r="C56" s="38"/>
      <c r="D56" s="38"/>
      <c r="E56" s="38"/>
      <c r="F56" s="38"/>
      <c r="G56" s="38"/>
      <c r="H56" s="38"/>
      <c r="I56" s="129"/>
      <c r="J56" s="38"/>
      <c r="K56" s="38"/>
      <c r="L56" s="42"/>
    </row>
    <row r="57" spans="2:12" s="1" customFormat="1" ht="29.25" customHeight="1">
      <c r="B57" s="37"/>
      <c r="C57" s="158" t="s">
        <v>92</v>
      </c>
      <c r="D57" s="159"/>
      <c r="E57" s="159"/>
      <c r="F57" s="159"/>
      <c r="G57" s="159"/>
      <c r="H57" s="159"/>
      <c r="I57" s="160"/>
      <c r="J57" s="161" t="s">
        <v>93</v>
      </c>
      <c r="K57" s="159"/>
      <c r="L57" s="42"/>
    </row>
    <row r="58" spans="2:12" s="1" customFormat="1" ht="10.3" customHeight="1">
      <c r="B58" s="37"/>
      <c r="C58" s="38"/>
      <c r="D58" s="38"/>
      <c r="E58" s="38"/>
      <c r="F58" s="38"/>
      <c r="G58" s="38"/>
      <c r="H58" s="38"/>
      <c r="I58" s="129"/>
      <c r="J58" s="38"/>
      <c r="K58" s="38"/>
      <c r="L58" s="42"/>
    </row>
    <row r="59" spans="2:47" s="1" customFormat="1" ht="22.8" customHeight="1">
      <c r="B59" s="37"/>
      <c r="C59" s="162" t="s">
        <v>70</v>
      </c>
      <c r="D59" s="38"/>
      <c r="E59" s="38"/>
      <c r="F59" s="38"/>
      <c r="G59" s="38"/>
      <c r="H59" s="38"/>
      <c r="I59" s="129"/>
      <c r="J59" s="96">
        <f>J81</f>
        <v>0</v>
      </c>
      <c r="K59" s="38"/>
      <c r="L59" s="42"/>
      <c r="AU59" s="16" t="s">
        <v>94</v>
      </c>
    </row>
    <row r="60" spans="2:12" s="7" customFormat="1" ht="24.95" customHeight="1">
      <c r="B60" s="163"/>
      <c r="C60" s="164"/>
      <c r="D60" s="165" t="s">
        <v>808</v>
      </c>
      <c r="E60" s="166"/>
      <c r="F60" s="166"/>
      <c r="G60" s="166"/>
      <c r="H60" s="166"/>
      <c r="I60" s="167"/>
      <c r="J60" s="168">
        <f>J82</f>
        <v>0</v>
      </c>
      <c r="K60" s="164"/>
      <c r="L60" s="169"/>
    </row>
    <row r="61" spans="2:12" s="7" customFormat="1" ht="24.95" customHeight="1">
      <c r="B61" s="163"/>
      <c r="C61" s="164"/>
      <c r="D61" s="165" t="s">
        <v>809</v>
      </c>
      <c r="E61" s="166"/>
      <c r="F61" s="166"/>
      <c r="G61" s="166"/>
      <c r="H61" s="166"/>
      <c r="I61" s="167"/>
      <c r="J61" s="168">
        <f>J84</f>
        <v>0</v>
      </c>
      <c r="K61" s="164"/>
      <c r="L61" s="169"/>
    </row>
    <row r="62" spans="2:12" s="1" customFormat="1" ht="21.8" customHeight="1">
      <c r="B62" s="37"/>
      <c r="C62" s="38"/>
      <c r="D62" s="38"/>
      <c r="E62" s="38"/>
      <c r="F62" s="38"/>
      <c r="G62" s="38"/>
      <c r="H62" s="38"/>
      <c r="I62" s="129"/>
      <c r="J62" s="38"/>
      <c r="K62" s="38"/>
      <c r="L62" s="42"/>
    </row>
    <row r="63" spans="2:12" s="1" customFormat="1" ht="6.95" customHeight="1">
      <c r="B63" s="56"/>
      <c r="C63" s="57"/>
      <c r="D63" s="57"/>
      <c r="E63" s="57"/>
      <c r="F63" s="57"/>
      <c r="G63" s="57"/>
      <c r="H63" s="57"/>
      <c r="I63" s="153"/>
      <c r="J63" s="57"/>
      <c r="K63" s="57"/>
      <c r="L63" s="42"/>
    </row>
    <row r="67" spans="2:12" s="1" customFormat="1" ht="6.95" customHeight="1">
      <c r="B67" s="58"/>
      <c r="C67" s="59"/>
      <c r="D67" s="59"/>
      <c r="E67" s="59"/>
      <c r="F67" s="59"/>
      <c r="G67" s="59"/>
      <c r="H67" s="59"/>
      <c r="I67" s="156"/>
      <c r="J67" s="59"/>
      <c r="K67" s="59"/>
      <c r="L67" s="42"/>
    </row>
    <row r="68" spans="2:12" s="1" customFormat="1" ht="24.95" customHeight="1">
      <c r="B68" s="37"/>
      <c r="C68" s="22" t="s">
        <v>110</v>
      </c>
      <c r="D68" s="38"/>
      <c r="E68" s="38"/>
      <c r="F68" s="38"/>
      <c r="G68" s="38"/>
      <c r="H68" s="38"/>
      <c r="I68" s="129"/>
      <c r="J68" s="38"/>
      <c r="K68" s="38"/>
      <c r="L68" s="42"/>
    </row>
    <row r="69" spans="2:12" s="1" customFormat="1" ht="6.95" customHeight="1">
      <c r="B69" s="37"/>
      <c r="C69" s="38"/>
      <c r="D69" s="38"/>
      <c r="E69" s="38"/>
      <c r="F69" s="38"/>
      <c r="G69" s="38"/>
      <c r="H69" s="38"/>
      <c r="I69" s="129"/>
      <c r="J69" s="38"/>
      <c r="K69" s="38"/>
      <c r="L69" s="42"/>
    </row>
    <row r="70" spans="2:12" s="1" customFormat="1" ht="12" customHeight="1">
      <c r="B70" s="37"/>
      <c r="C70" s="31" t="s">
        <v>16</v>
      </c>
      <c r="D70" s="38"/>
      <c r="E70" s="38"/>
      <c r="F70" s="38"/>
      <c r="G70" s="38"/>
      <c r="H70" s="38"/>
      <c r="I70" s="129"/>
      <c r="J70" s="38"/>
      <c r="K70" s="38"/>
      <c r="L70" s="42"/>
    </row>
    <row r="71" spans="2:12" s="1" customFormat="1" ht="16.5" customHeight="1">
      <c r="B71" s="37"/>
      <c r="C71" s="38"/>
      <c r="D71" s="38"/>
      <c r="E71" s="157" t="str">
        <f>E7</f>
        <v>O1801 Demolice bytového domu č.p.271-276, ul.Gluckova, Litvíhov, Janov</v>
      </c>
      <c r="F71" s="31"/>
      <c r="G71" s="31"/>
      <c r="H71" s="31"/>
      <c r="I71" s="129"/>
      <c r="J71" s="38"/>
      <c r="K71" s="38"/>
      <c r="L71" s="42"/>
    </row>
    <row r="72" spans="2:12" s="1" customFormat="1" ht="12" customHeight="1">
      <c r="B72" s="37"/>
      <c r="C72" s="31" t="s">
        <v>88</v>
      </c>
      <c r="D72" s="38"/>
      <c r="E72" s="38"/>
      <c r="F72" s="38"/>
      <c r="G72" s="38"/>
      <c r="H72" s="38"/>
      <c r="I72" s="129"/>
      <c r="J72" s="38"/>
      <c r="K72" s="38"/>
      <c r="L72" s="42"/>
    </row>
    <row r="73" spans="2:12" s="1" customFormat="1" ht="16.5" customHeight="1">
      <c r="B73" s="37"/>
      <c r="C73" s="38"/>
      <c r="D73" s="38"/>
      <c r="E73" s="63" t="str">
        <f>E9</f>
        <v>B - VRN+VON</v>
      </c>
      <c r="F73" s="38"/>
      <c r="G73" s="38"/>
      <c r="H73" s="38"/>
      <c r="I73" s="129"/>
      <c r="J73" s="38"/>
      <c r="K73" s="38"/>
      <c r="L73" s="42"/>
    </row>
    <row r="74" spans="2:12" s="1" customFormat="1" ht="6.95" customHeight="1">
      <c r="B74" s="37"/>
      <c r="C74" s="38"/>
      <c r="D74" s="38"/>
      <c r="E74" s="38"/>
      <c r="F74" s="38"/>
      <c r="G74" s="38"/>
      <c r="H74" s="38"/>
      <c r="I74" s="129"/>
      <c r="J74" s="38"/>
      <c r="K74" s="38"/>
      <c r="L74" s="42"/>
    </row>
    <row r="75" spans="2:12" s="1" customFormat="1" ht="12" customHeight="1">
      <c r="B75" s="37"/>
      <c r="C75" s="31" t="s">
        <v>21</v>
      </c>
      <c r="D75" s="38"/>
      <c r="E75" s="38"/>
      <c r="F75" s="26" t="str">
        <f>F12</f>
        <v>Litvínov</v>
      </c>
      <c r="G75" s="38"/>
      <c r="H75" s="38"/>
      <c r="I75" s="131" t="s">
        <v>23</v>
      </c>
      <c r="J75" s="66" t="str">
        <f>IF(J12="","",J12)</f>
        <v>11. 2. 2019</v>
      </c>
      <c r="K75" s="38"/>
      <c r="L75" s="42"/>
    </row>
    <row r="76" spans="2:12" s="1" customFormat="1" ht="6.95" customHeight="1">
      <c r="B76" s="37"/>
      <c r="C76" s="38"/>
      <c r="D76" s="38"/>
      <c r="E76" s="38"/>
      <c r="F76" s="38"/>
      <c r="G76" s="38"/>
      <c r="H76" s="38"/>
      <c r="I76" s="129"/>
      <c r="J76" s="38"/>
      <c r="K76" s="38"/>
      <c r="L76" s="42"/>
    </row>
    <row r="77" spans="2:12" s="1" customFormat="1" ht="24.9" customHeight="1">
      <c r="B77" s="37"/>
      <c r="C77" s="31" t="s">
        <v>25</v>
      </c>
      <c r="D77" s="38"/>
      <c r="E77" s="38"/>
      <c r="F77" s="26" t="str">
        <f>E15</f>
        <v>Město Litvínov</v>
      </c>
      <c r="G77" s="38"/>
      <c r="H77" s="38"/>
      <c r="I77" s="131" t="s">
        <v>31</v>
      </c>
      <c r="J77" s="35" t="str">
        <f>E21</f>
        <v>BPO spol. s r.o.,Lidická 1239,36317 OSTROV</v>
      </c>
      <c r="K77" s="38"/>
      <c r="L77" s="42"/>
    </row>
    <row r="78" spans="2:12" s="1" customFormat="1" ht="13.65" customHeight="1">
      <c r="B78" s="37"/>
      <c r="C78" s="31" t="s">
        <v>29</v>
      </c>
      <c r="D78" s="38"/>
      <c r="E78" s="38"/>
      <c r="F78" s="26" t="str">
        <f>IF(E18="","",E18)</f>
        <v>Vyplň údaj</v>
      </c>
      <c r="G78" s="38"/>
      <c r="H78" s="38"/>
      <c r="I78" s="131" t="s">
        <v>34</v>
      </c>
      <c r="J78" s="35" t="str">
        <f>E24</f>
        <v>Tomanová Vlasta</v>
      </c>
      <c r="K78" s="38"/>
      <c r="L78" s="42"/>
    </row>
    <row r="79" spans="2:12" s="1" customFormat="1" ht="10.3" customHeight="1">
      <c r="B79" s="37"/>
      <c r="C79" s="38"/>
      <c r="D79" s="38"/>
      <c r="E79" s="38"/>
      <c r="F79" s="38"/>
      <c r="G79" s="38"/>
      <c r="H79" s="38"/>
      <c r="I79" s="129"/>
      <c r="J79" s="38"/>
      <c r="K79" s="38"/>
      <c r="L79" s="42"/>
    </row>
    <row r="80" spans="2:20" s="9" customFormat="1" ht="29.25" customHeight="1">
      <c r="B80" s="177"/>
      <c r="C80" s="178" t="s">
        <v>111</v>
      </c>
      <c r="D80" s="179" t="s">
        <v>57</v>
      </c>
      <c r="E80" s="179" t="s">
        <v>53</v>
      </c>
      <c r="F80" s="179" t="s">
        <v>54</v>
      </c>
      <c r="G80" s="179" t="s">
        <v>112</v>
      </c>
      <c r="H80" s="179" t="s">
        <v>113</v>
      </c>
      <c r="I80" s="180" t="s">
        <v>114</v>
      </c>
      <c r="J80" s="179" t="s">
        <v>93</v>
      </c>
      <c r="K80" s="181" t="s">
        <v>115</v>
      </c>
      <c r="L80" s="182"/>
      <c r="M80" s="86" t="s">
        <v>19</v>
      </c>
      <c r="N80" s="87" t="s">
        <v>42</v>
      </c>
      <c r="O80" s="87" t="s">
        <v>116</v>
      </c>
      <c r="P80" s="87" t="s">
        <v>117</v>
      </c>
      <c r="Q80" s="87" t="s">
        <v>118</v>
      </c>
      <c r="R80" s="87" t="s">
        <v>119</v>
      </c>
      <c r="S80" s="87" t="s">
        <v>120</v>
      </c>
      <c r="T80" s="88" t="s">
        <v>121</v>
      </c>
    </row>
    <row r="81" spans="2:63" s="1" customFormat="1" ht="22.8" customHeight="1">
      <c r="B81" s="37"/>
      <c r="C81" s="93" t="s">
        <v>122</v>
      </c>
      <c r="D81" s="38"/>
      <c r="E81" s="38"/>
      <c r="F81" s="38"/>
      <c r="G81" s="38"/>
      <c r="H81" s="38"/>
      <c r="I81" s="129"/>
      <c r="J81" s="183">
        <f>BK81</f>
        <v>0</v>
      </c>
      <c r="K81" s="38"/>
      <c r="L81" s="42"/>
      <c r="M81" s="89"/>
      <c r="N81" s="90"/>
      <c r="O81" s="90"/>
      <c r="P81" s="184">
        <f>P82+P84</f>
        <v>0</v>
      </c>
      <c r="Q81" s="90"/>
      <c r="R81" s="184">
        <f>R82+R84</f>
        <v>0</v>
      </c>
      <c r="S81" s="90"/>
      <c r="T81" s="185">
        <f>T82+T84</f>
        <v>0</v>
      </c>
      <c r="AT81" s="16" t="s">
        <v>71</v>
      </c>
      <c r="AU81" s="16" t="s">
        <v>94</v>
      </c>
      <c r="BK81" s="186">
        <f>BK82+BK84</f>
        <v>0</v>
      </c>
    </row>
    <row r="82" spans="2:63" s="10" customFormat="1" ht="25.9" customHeight="1">
      <c r="B82" s="187"/>
      <c r="C82" s="188"/>
      <c r="D82" s="189" t="s">
        <v>71</v>
      </c>
      <c r="E82" s="190" t="s">
        <v>810</v>
      </c>
      <c r="F82" s="190" t="s">
        <v>811</v>
      </c>
      <c r="G82" s="188"/>
      <c r="H82" s="188"/>
      <c r="I82" s="191"/>
      <c r="J82" s="192">
        <f>BK82</f>
        <v>0</v>
      </c>
      <c r="K82" s="188"/>
      <c r="L82" s="193"/>
      <c r="M82" s="194"/>
      <c r="N82" s="195"/>
      <c r="O82" s="195"/>
      <c r="P82" s="196">
        <f>P83</f>
        <v>0</v>
      </c>
      <c r="Q82" s="195"/>
      <c r="R82" s="196">
        <f>R83</f>
        <v>0</v>
      </c>
      <c r="S82" s="195"/>
      <c r="T82" s="197">
        <f>T83</f>
        <v>0</v>
      </c>
      <c r="AR82" s="198" t="s">
        <v>169</v>
      </c>
      <c r="AT82" s="199" t="s">
        <v>71</v>
      </c>
      <c r="AU82" s="199" t="s">
        <v>72</v>
      </c>
      <c r="AY82" s="198" t="s">
        <v>125</v>
      </c>
      <c r="BK82" s="200">
        <f>BK83</f>
        <v>0</v>
      </c>
    </row>
    <row r="83" spans="2:65" s="1" customFormat="1" ht="16.5" customHeight="1">
      <c r="B83" s="37"/>
      <c r="C83" s="203" t="s">
        <v>80</v>
      </c>
      <c r="D83" s="203" t="s">
        <v>127</v>
      </c>
      <c r="E83" s="204" t="s">
        <v>812</v>
      </c>
      <c r="F83" s="205" t="s">
        <v>813</v>
      </c>
      <c r="G83" s="206" t="s">
        <v>789</v>
      </c>
      <c r="H83" s="207">
        <v>1</v>
      </c>
      <c r="I83" s="208"/>
      <c r="J83" s="209">
        <f>ROUND(I83*H83,2)</f>
        <v>0</v>
      </c>
      <c r="K83" s="205" t="s">
        <v>814</v>
      </c>
      <c r="L83" s="42"/>
      <c r="M83" s="210" t="s">
        <v>19</v>
      </c>
      <c r="N83" s="211" t="s">
        <v>43</v>
      </c>
      <c r="O83" s="78"/>
      <c r="P83" s="212">
        <f>O83*H83</f>
        <v>0</v>
      </c>
      <c r="Q83" s="212">
        <v>0</v>
      </c>
      <c r="R83" s="212">
        <f>Q83*H83</f>
        <v>0</v>
      </c>
      <c r="S83" s="212">
        <v>0</v>
      </c>
      <c r="T83" s="213">
        <f>S83*H83</f>
        <v>0</v>
      </c>
      <c r="AR83" s="16" t="s">
        <v>815</v>
      </c>
      <c r="AT83" s="16" t="s">
        <v>127</v>
      </c>
      <c r="AU83" s="16" t="s">
        <v>80</v>
      </c>
      <c r="AY83" s="16" t="s">
        <v>125</v>
      </c>
      <c r="BE83" s="214">
        <f>IF(N83="základní",J83,0)</f>
        <v>0</v>
      </c>
      <c r="BF83" s="214">
        <f>IF(N83="snížená",J83,0)</f>
        <v>0</v>
      </c>
      <c r="BG83" s="214">
        <f>IF(N83="zákl. přenesená",J83,0)</f>
        <v>0</v>
      </c>
      <c r="BH83" s="214">
        <f>IF(N83="sníž. přenesená",J83,0)</f>
        <v>0</v>
      </c>
      <c r="BI83" s="214">
        <f>IF(N83="nulová",J83,0)</f>
        <v>0</v>
      </c>
      <c r="BJ83" s="16" t="s">
        <v>80</v>
      </c>
      <c r="BK83" s="214">
        <f>ROUND(I83*H83,2)</f>
        <v>0</v>
      </c>
      <c r="BL83" s="16" t="s">
        <v>815</v>
      </c>
      <c r="BM83" s="16" t="s">
        <v>816</v>
      </c>
    </row>
    <row r="84" spans="2:63" s="10" customFormat="1" ht="25.9" customHeight="1">
      <c r="B84" s="187"/>
      <c r="C84" s="188"/>
      <c r="D84" s="189" t="s">
        <v>71</v>
      </c>
      <c r="E84" s="190" t="s">
        <v>817</v>
      </c>
      <c r="F84" s="190" t="s">
        <v>818</v>
      </c>
      <c r="G84" s="188"/>
      <c r="H84" s="188"/>
      <c r="I84" s="191"/>
      <c r="J84" s="192">
        <f>BK84</f>
        <v>0</v>
      </c>
      <c r="K84" s="188"/>
      <c r="L84" s="193"/>
      <c r="M84" s="194"/>
      <c r="N84" s="195"/>
      <c r="O84" s="195"/>
      <c r="P84" s="196">
        <f>SUM(P85:P94)</f>
        <v>0</v>
      </c>
      <c r="Q84" s="195"/>
      <c r="R84" s="196">
        <f>SUM(R85:R94)</f>
        <v>0</v>
      </c>
      <c r="S84" s="195"/>
      <c r="T84" s="197">
        <f>SUM(T85:T94)</f>
        <v>0</v>
      </c>
      <c r="AR84" s="198" t="s">
        <v>132</v>
      </c>
      <c r="AT84" s="199" t="s">
        <v>71</v>
      </c>
      <c r="AU84" s="199" t="s">
        <v>72</v>
      </c>
      <c r="AY84" s="198" t="s">
        <v>125</v>
      </c>
      <c r="BK84" s="200">
        <f>SUM(BK85:BK94)</f>
        <v>0</v>
      </c>
    </row>
    <row r="85" spans="2:65" s="1" customFormat="1" ht="16.5" customHeight="1">
      <c r="B85" s="37"/>
      <c r="C85" s="203" t="s">
        <v>83</v>
      </c>
      <c r="D85" s="203" t="s">
        <v>127</v>
      </c>
      <c r="E85" s="204" t="s">
        <v>819</v>
      </c>
      <c r="F85" s="205" t="s">
        <v>820</v>
      </c>
      <c r="G85" s="206" t="s">
        <v>789</v>
      </c>
      <c r="H85" s="207">
        <v>1</v>
      </c>
      <c r="I85" s="208"/>
      <c r="J85" s="209">
        <f>ROUND(I85*H85,2)</f>
        <v>0</v>
      </c>
      <c r="K85" s="205" t="s">
        <v>814</v>
      </c>
      <c r="L85" s="42"/>
      <c r="M85" s="210" t="s">
        <v>19</v>
      </c>
      <c r="N85" s="211" t="s">
        <v>43</v>
      </c>
      <c r="O85" s="78"/>
      <c r="P85" s="212">
        <f>O85*H85</f>
        <v>0</v>
      </c>
      <c r="Q85" s="212">
        <v>0</v>
      </c>
      <c r="R85" s="212">
        <f>Q85*H85</f>
        <v>0</v>
      </c>
      <c r="S85" s="212">
        <v>0</v>
      </c>
      <c r="T85" s="213">
        <f>S85*H85</f>
        <v>0</v>
      </c>
      <c r="AR85" s="16" t="s">
        <v>815</v>
      </c>
      <c r="AT85" s="16" t="s">
        <v>127</v>
      </c>
      <c r="AU85" s="16" t="s">
        <v>80</v>
      </c>
      <c r="AY85" s="16" t="s">
        <v>125</v>
      </c>
      <c r="BE85" s="214">
        <f>IF(N85="základní",J85,0)</f>
        <v>0</v>
      </c>
      <c r="BF85" s="214">
        <f>IF(N85="snížená",J85,0)</f>
        <v>0</v>
      </c>
      <c r="BG85" s="214">
        <f>IF(N85="zákl. přenesená",J85,0)</f>
        <v>0</v>
      </c>
      <c r="BH85" s="214">
        <f>IF(N85="sníž. přenesená",J85,0)</f>
        <v>0</v>
      </c>
      <c r="BI85" s="214">
        <f>IF(N85="nulová",J85,0)</f>
        <v>0</v>
      </c>
      <c r="BJ85" s="16" t="s">
        <v>80</v>
      </c>
      <c r="BK85" s="214">
        <f>ROUND(I85*H85,2)</f>
        <v>0</v>
      </c>
      <c r="BL85" s="16" t="s">
        <v>815</v>
      </c>
      <c r="BM85" s="16" t="s">
        <v>821</v>
      </c>
    </row>
    <row r="86" spans="2:65" s="1" customFormat="1" ht="22.5" customHeight="1">
      <c r="B86" s="37"/>
      <c r="C86" s="203" t="s">
        <v>156</v>
      </c>
      <c r="D86" s="203" t="s">
        <v>127</v>
      </c>
      <c r="E86" s="204" t="s">
        <v>822</v>
      </c>
      <c r="F86" s="205" t="s">
        <v>823</v>
      </c>
      <c r="G86" s="206" t="s">
        <v>789</v>
      </c>
      <c r="H86" s="207">
        <v>1</v>
      </c>
      <c r="I86" s="208"/>
      <c r="J86" s="209">
        <f>ROUND(I86*H86,2)</f>
        <v>0</v>
      </c>
      <c r="K86" s="205" t="s">
        <v>19</v>
      </c>
      <c r="L86" s="42"/>
      <c r="M86" s="210" t="s">
        <v>19</v>
      </c>
      <c r="N86" s="211" t="s">
        <v>43</v>
      </c>
      <c r="O86" s="78"/>
      <c r="P86" s="212">
        <f>O86*H86</f>
        <v>0</v>
      </c>
      <c r="Q86" s="212">
        <v>0</v>
      </c>
      <c r="R86" s="212">
        <f>Q86*H86</f>
        <v>0</v>
      </c>
      <c r="S86" s="212">
        <v>0</v>
      </c>
      <c r="T86" s="213">
        <f>S86*H86</f>
        <v>0</v>
      </c>
      <c r="AR86" s="16" t="s">
        <v>815</v>
      </c>
      <c r="AT86" s="16" t="s">
        <v>127</v>
      </c>
      <c r="AU86" s="16" t="s">
        <v>80</v>
      </c>
      <c r="AY86" s="16" t="s">
        <v>125</v>
      </c>
      <c r="BE86" s="214">
        <f>IF(N86="základní",J86,0)</f>
        <v>0</v>
      </c>
      <c r="BF86" s="214">
        <f>IF(N86="snížená",J86,0)</f>
        <v>0</v>
      </c>
      <c r="BG86" s="214">
        <f>IF(N86="zákl. přenesená",J86,0)</f>
        <v>0</v>
      </c>
      <c r="BH86" s="214">
        <f>IF(N86="sníž. přenesená",J86,0)</f>
        <v>0</v>
      </c>
      <c r="BI86" s="214">
        <f>IF(N86="nulová",J86,0)</f>
        <v>0</v>
      </c>
      <c r="BJ86" s="16" t="s">
        <v>80</v>
      </c>
      <c r="BK86" s="214">
        <f>ROUND(I86*H86,2)</f>
        <v>0</v>
      </c>
      <c r="BL86" s="16" t="s">
        <v>815</v>
      </c>
      <c r="BM86" s="16" t="s">
        <v>824</v>
      </c>
    </row>
    <row r="87" spans="2:65" s="1" customFormat="1" ht="22.5" customHeight="1">
      <c r="B87" s="37"/>
      <c r="C87" s="203" t="s">
        <v>132</v>
      </c>
      <c r="D87" s="203" t="s">
        <v>127</v>
      </c>
      <c r="E87" s="204" t="s">
        <v>825</v>
      </c>
      <c r="F87" s="205" t="s">
        <v>826</v>
      </c>
      <c r="G87" s="206" t="s">
        <v>789</v>
      </c>
      <c r="H87" s="207">
        <v>1</v>
      </c>
      <c r="I87" s="208"/>
      <c r="J87" s="209">
        <f>ROUND(I87*H87,2)</f>
        <v>0</v>
      </c>
      <c r="K87" s="205" t="s">
        <v>19</v>
      </c>
      <c r="L87" s="42"/>
      <c r="M87" s="210" t="s">
        <v>19</v>
      </c>
      <c r="N87" s="211" t="s">
        <v>43</v>
      </c>
      <c r="O87" s="78"/>
      <c r="P87" s="212">
        <f>O87*H87</f>
        <v>0</v>
      </c>
      <c r="Q87" s="212">
        <v>0</v>
      </c>
      <c r="R87" s="212">
        <f>Q87*H87</f>
        <v>0</v>
      </c>
      <c r="S87" s="212">
        <v>0</v>
      </c>
      <c r="T87" s="213">
        <f>S87*H87</f>
        <v>0</v>
      </c>
      <c r="AR87" s="16" t="s">
        <v>815</v>
      </c>
      <c r="AT87" s="16" t="s">
        <v>127</v>
      </c>
      <c r="AU87" s="16" t="s">
        <v>80</v>
      </c>
      <c r="AY87" s="16" t="s">
        <v>125</v>
      </c>
      <c r="BE87" s="214">
        <f>IF(N87="základní",J87,0)</f>
        <v>0</v>
      </c>
      <c r="BF87" s="214">
        <f>IF(N87="snížená",J87,0)</f>
        <v>0</v>
      </c>
      <c r="BG87" s="214">
        <f>IF(N87="zákl. přenesená",J87,0)</f>
        <v>0</v>
      </c>
      <c r="BH87" s="214">
        <f>IF(N87="sníž. přenesená",J87,0)</f>
        <v>0</v>
      </c>
      <c r="BI87" s="214">
        <f>IF(N87="nulová",J87,0)</f>
        <v>0</v>
      </c>
      <c r="BJ87" s="16" t="s">
        <v>80</v>
      </c>
      <c r="BK87" s="214">
        <f>ROUND(I87*H87,2)</f>
        <v>0</v>
      </c>
      <c r="BL87" s="16" t="s">
        <v>815</v>
      </c>
      <c r="BM87" s="16" t="s">
        <v>827</v>
      </c>
    </row>
    <row r="88" spans="2:65" s="1" customFormat="1" ht="22.5" customHeight="1">
      <c r="B88" s="37"/>
      <c r="C88" s="203" t="s">
        <v>169</v>
      </c>
      <c r="D88" s="203" t="s">
        <v>127</v>
      </c>
      <c r="E88" s="204" t="s">
        <v>828</v>
      </c>
      <c r="F88" s="205" t="s">
        <v>829</v>
      </c>
      <c r="G88" s="206" t="s">
        <v>789</v>
      </c>
      <c r="H88" s="207">
        <v>1</v>
      </c>
      <c r="I88" s="208"/>
      <c r="J88" s="209">
        <f>ROUND(I88*H88,2)</f>
        <v>0</v>
      </c>
      <c r="K88" s="205" t="s">
        <v>19</v>
      </c>
      <c r="L88" s="42"/>
      <c r="M88" s="210" t="s">
        <v>19</v>
      </c>
      <c r="N88" s="211" t="s">
        <v>43</v>
      </c>
      <c r="O88" s="78"/>
      <c r="P88" s="212">
        <f>O88*H88</f>
        <v>0</v>
      </c>
      <c r="Q88" s="212">
        <v>0</v>
      </c>
      <c r="R88" s="212">
        <f>Q88*H88</f>
        <v>0</v>
      </c>
      <c r="S88" s="212">
        <v>0</v>
      </c>
      <c r="T88" s="213">
        <f>S88*H88</f>
        <v>0</v>
      </c>
      <c r="AR88" s="16" t="s">
        <v>815</v>
      </c>
      <c r="AT88" s="16" t="s">
        <v>127</v>
      </c>
      <c r="AU88" s="16" t="s">
        <v>80</v>
      </c>
      <c r="AY88" s="16" t="s">
        <v>125</v>
      </c>
      <c r="BE88" s="214">
        <f>IF(N88="základní",J88,0)</f>
        <v>0</v>
      </c>
      <c r="BF88" s="214">
        <f>IF(N88="snížená",J88,0)</f>
        <v>0</v>
      </c>
      <c r="BG88" s="214">
        <f>IF(N88="zákl. přenesená",J88,0)</f>
        <v>0</v>
      </c>
      <c r="BH88" s="214">
        <f>IF(N88="sníž. přenesená",J88,0)</f>
        <v>0</v>
      </c>
      <c r="BI88" s="214">
        <f>IF(N88="nulová",J88,0)</f>
        <v>0</v>
      </c>
      <c r="BJ88" s="16" t="s">
        <v>80</v>
      </c>
      <c r="BK88" s="214">
        <f>ROUND(I88*H88,2)</f>
        <v>0</v>
      </c>
      <c r="BL88" s="16" t="s">
        <v>815</v>
      </c>
      <c r="BM88" s="16" t="s">
        <v>830</v>
      </c>
    </row>
    <row r="89" spans="2:65" s="1" customFormat="1" ht="16.5" customHeight="1">
      <c r="B89" s="37"/>
      <c r="C89" s="203" t="s">
        <v>173</v>
      </c>
      <c r="D89" s="203" t="s">
        <v>127</v>
      </c>
      <c r="E89" s="204" t="s">
        <v>831</v>
      </c>
      <c r="F89" s="205" t="s">
        <v>832</v>
      </c>
      <c r="G89" s="206" t="s">
        <v>242</v>
      </c>
      <c r="H89" s="207">
        <v>1</v>
      </c>
      <c r="I89" s="208"/>
      <c r="J89" s="209">
        <f>ROUND(I89*H89,2)</f>
        <v>0</v>
      </c>
      <c r="K89" s="205" t="s">
        <v>19</v>
      </c>
      <c r="L89" s="42"/>
      <c r="M89" s="210" t="s">
        <v>19</v>
      </c>
      <c r="N89" s="211" t="s">
        <v>43</v>
      </c>
      <c r="O89" s="78"/>
      <c r="P89" s="212">
        <f>O89*H89</f>
        <v>0</v>
      </c>
      <c r="Q89" s="212">
        <v>0</v>
      </c>
      <c r="R89" s="212">
        <f>Q89*H89</f>
        <v>0</v>
      </c>
      <c r="S89" s="212">
        <v>0</v>
      </c>
      <c r="T89" s="213">
        <f>S89*H89</f>
        <v>0</v>
      </c>
      <c r="AR89" s="16" t="s">
        <v>815</v>
      </c>
      <c r="AT89" s="16" t="s">
        <v>127</v>
      </c>
      <c r="AU89" s="16" t="s">
        <v>80</v>
      </c>
      <c r="AY89" s="16" t="s">
        <v>125</v>
      </c>
      <c r="BE89" s="214">
        <f>IF(N89="základní",J89,0)</f>
        <v>0</v>
      </c>
      <c r="BF89" s="214">
        <f>IF(N89="snížená",J89,0)</f>
        <v>0</v>
      </c>
      <c r="BG89" s="214">
        <f>IF(N89="zákl. přenesená",J89,0)</f>
        <v>0</v>
      </c>
      <c r="BH89" s="214">
        <f>IF(N89="sníž. přenesená",J89,0)</f>
        <v>0</v>
      </c>
      <c r="BI89" s="214">
        <f>IF(N89="nulová",J89,0)</f>
        <v>0</v>
      </c>
      <c r="BJ89" s="16" t="s">
        <v>80</v>
      </c>
      <c r="BK89" s="214">
        <f>ROUND(I89*H89,2)</f>
        <v>0</v>
      </c>
      <c r="BL89" s="16" t="s">
        <v>815</v>
      </c>
      <c r="BM89" s="16" t="s">
        <v>833</v>
      </c>
    </row>
    <row r="90" spans="2:65" s="1" customFormat="1" ht="22.5" customHeight="1">
      <c r="B90" s="37"/>
      <c r="C90" s="203" t="s">
        <v>177</v>
      </c>
      <c r="D90" s="203" t="s">
        <v>127</v>
      </c>
      <c r="E90" s="204" t="s">
        <v>834</v>
      </c>
      <c r="F90" s="205" t="s">
        <v>835</v>
      </c>
      <c r="G90" s="206" t="s">
        <v>789</v>
      </c>
      <c r="H90" s="207">
        <v>1</v>
      </c>
      <c r="I90" s="208"/>
      <c r="J90" s="209">
        <f>ROUND(I90*H90,2)</f>
        <v>0</v>
      </c>
      <c r="K90" s="205" t="s">
        <v>19</v>
      </c>
      <c r="L90" s="42"/>
      <c r="M90" s="210" t="s">
        <v>19</v>
      </c>
      <c r="N90" s="211" t="s">
        <v>43</v>
      </c>
      <c r="O90" s="78"/>
      <c r="P90" s="212">
        <f>O90*H90</f>
        <v>0</v>
      </c>
      <c r="Q90" s="212">
        <v>0</v>
      </c>
      <c r="R90" s="212">
        <f>Q90*H90</f>
        <v>0</v>
      </c>
      <c r="S90" s="212">
        <v>0</v>
      </c>
      <c r="T90" s="213">
        <f>S90*H90</f>
        <v>0</v>
      </c>
      <c r="AR90" s="16" t="s">
        <v>815</v>
      </c>
      <c r="AT90" s="16" t="s">
        <v>127</v>
      </c>
      <c r="AU90" s="16" t="s">
        <v>80</v>
      </c>
      <c r="AY90" s="16" t="s">
        <v>125</v>
      </c>
      <c r="BE90" s="214">
        <f>IF(N90="základní",J90,0)</f>
        <v>0</v>
      </c>
      <c r="BF90" s="214">
        <f>IF(N90="snížená",J90,0)</f>
        <v>0</v>
      </c>
      <c r="BG90" s="214">
        <f>IF(N90="zákl. přenesená",J90,0)</f>
        <v>0</v>
      </c>
      <c r="BH90" s="214">
        <f>IF(N90="sníž. přenesená",J90,0)</f>
        <v>0</v>
      </c>
      <c r="BI90" s="214">
        <f>IF(N90="nulová",J90,0)</f>
        <v>0</v>
      </c>
      <c r="BJ90" s="16" t="s">
        <v>80</v>
      </c>
      <c r="BK90" s="214">
        <f>ROUND(I90*H90,2)</f>
        <v>0</v>
      </c>
      <c r="BL90" s="16" t="s">
        <v>815</v>
      </c>
      <c r="BM90" s="16" t="s">
        <v>836</v>
      </c>
    </row>
    <row r="91" spans="2:65" s="1" customFormat="1" ht="16.5" customHeight="1">
      <c r="B91" s="37"/>
      <c r="C91" s="203" t="s">
        <v>152</v>
      </c>
      <c r="D91" s="203" t="s">
        <v>127</v>
      </c>
      <c r="E91" s="204" t="s">
        <v>837</v>
      </c>
      <c r="F91" s="205" t="s">
        <v>838</v>
      </c>
      <c r="G91" s="206" t="s">
        <v>789</v>
      </c>
      <c r="H91" s="207">
        <v>1</v>
      </c>
      <c r="I91" s="208"/>
      <c r="J91" s="209">
        <f>ROUND(I91*H91,2)</f>
        <v>0</v>
      </c>
      <c r="K91" s="205" t="s">
        <v>814</v>
      </c>
      <c r="L91" s="42"/>
      <c r="M91" s="210" t="s">
        <v>19</v>
      </c>
      <c r="N91" s="211" t="s">
        <v>43</v>
      </c>
      <c r="O91" s="78"/>
      <c r="P91" s="212">
        <f>O91*H91</f>
        <v>0</v>
      </c>
      <c r="Q91" s="212">
        <v>0</v>
      </c>
      <c r="R91" s="212">
        <f>Q91*H91</f>
        <v>0</v>
      </c>
      <c r="S91" s="212">
        <v>0</v>
      </c>
      <c r="T91" s="213">
        <f>S91*H91</f>
        <v>0</v>
      </c>
      <c r="AR91" s="16" t="s">
        <v>815</v>
      </c>
      <c r="AT91" s="16" t="s">
        <v>127</v>
      </c>
      <c r="AU91" s="16" t="s">
        <v>80</v>
      </c>
      <c r="AY91" s="16" t="s">
        <v>125</v>
      </c>
      <c r="BE91" s="214">
        <f>IF(N91="základní",J91,0)</f>
        <v>0</v>
      </c>
      <c r="BF91" s="214">
        <f>IF(N91="snížená",J91,0)</f>
        <v>0</v>
      </c>
      <c r="BG91" s="214">
        <f>IF(N91="zákl. přenesená",J91,0)</f>
        <v>0</v>
      </c>
      <c r="BH91" s="214">
        <f>IF(N91="sníž. přenesená",J91,0)</f>
        <v>0</v>
      </c>
      <c r="BI91" s="214">
        <f>IF(N91="nulová",J91,0)</f>
        <v>0</v>
      </c>
      <c r="BJ91" s="16" t="s">
        <v>80</v>
      </c>
      <c r="BK91" s="214">
        <f>ROUND(I91*H91,2)</f>
        <v>0</v>
      </c>
      <c r="BL91" s="16" t="s">
        <v>815</v>
      </c>
      <c r="BM91" s="16" t="s">
        <v>839</v>
      </c>
    </row>
    <row r="92" spans="2:65" s="1" customFormat="1" ht="16.5" customHeight="1">
      <c r="B92" s="37"/>
      <c r="C92" s="203" t="s">
        <v>190</v>
      </c>
      <c r="D92" s="203" t="s">
        <v>127</v>
      </c>
      <c r="E92" s="204" t="s">
        <v>840</v>
      </c>
      <c r="F92" s="205" t="s">
        <v>841</v>
      </c>
      <c r="G92" s="206" t="s">
        <v>492</v>
      </c>
      <c r="H92" s="207">
        <v>1</v>
      </c>
      <c r="I92" s="208"/>
      <c r="J92" s="209">
        <f>ROUND(I92*H92,2)</f>
        <v>0</v>
      </c>
      <c r="K92" s="205" t="s">
        <v>19</v>
      </c>
      <c r="L92" s="42"/>
      <c r="M92" s="210" t="s">
        <v>19</v>
      </c>
      <c r="N92" s="211" t="s">
        <v>43</v>
      </c>
      <c r="O92" s="78"/>
      <c r="P92" s="212">
        <f>O92*H92</f>
        <v>0</v>
      </c>
      <c r="Q92" s="212">
        <v>0</v>
      </c>
      <c r="R92" s="212">
        <f>Q92*H92</f>
        <v>0</v>
      </c>
      <c r="S92" s="212">
        <v>0</v>
      </c>
      <c r="T92" s="213">
        <f>S92*H92</f>
        <v>0</v>
      </c>
      <c r="AR92" s="16" t="s">
        <v>815</v>
      </c>
      <c r="AT92" s="16" t="s">
        <v>127</v>
      </c>
      <c r="AU92" s="16" t="s">
        <v>80</v>
      </c>
      <c r="AY92" s="16" t="s">
        <v>125</v>
      </c>
      <c r="BE92" s="214">
        <f>IF(N92="základní",J92,0)</f>
        <v>0</v>
      </c>
      <c r="BF92" s="214">
        <f>IF(N92="snížená",J92,0)</f>
        <v>0</v>
      </c>
      <c r="BG92" s="214">
        <f>IF(N92="zákl. přenesená",J92,0)</f>
        <v>0</v>
      </c>
      <c r="BH92" s="214">
        <f>IF(N92="sníž. přenesená",J92,0)</f>
        <v>0</v>
      </c>
      <c r="BI92" s="214">
        <f>IF(N92="nulová",J92,0)</f>
        <v>0</v>
      </c>
      <c r="BJ92" s="16" t="s">
        <v>80</v>
      </c>
      <c r="BK92" s="214">
        <f>ROUND(I92*H92,2)</f>
        <v>0</v>
      </c>
      <c r="BL92" s="16" t="s">
        <v>815</v>
      </c>
      <c r="BM92" s="16" t="s">
        <v>842</v>
      </c>
    </row>
    <row r="93" spans="2:65" s="1" customFormat="1" ht="16.5" customHeight="1">
      <c r="B93" s="37"/>
      <c r="C93" s="203" t="s">
        <v>199</v>
      </c>
      <c r="D93" s="203" t="s">
        <v>127</v>
      </c>
      <c r="E93" s="204" t="s">
        <v>843</v>
      </c>
      <c r="F93" s="205" t="s">
        <v>844</v>
      </c>
      <c r="G93" s="206" t="s">
        <v>789</v>
      </c>
      <c r="H93" s="207">
        <v>1</v>
      </c>
      <c r="I93" s="208"/>
      <c r="J93" s="209">
        <f>ROUND(I93*H93,2)</f>
        <v>0</v>
      </c>
      <c r="K93" s="205" t="s">
        <v>131</v>
      </c>
      <c r="L93" s="42"/>
      <c r="M93" s="210" t="s">
        <v>19</v>
      </c>
      <c r="N93" s="211" t="s">
        <v>43</v>
      </c>
      <c r="O93" s="78"/>
      <c r="P93" s="212">
        <f>O93*H93</f>
        <v>0</v>
      </c>
      <c r="Q93" s="212">
        <v>0</v>
      </c>
      <c r="R93" s="212">
        <f>Q93*H93</f>
        <v>0</v>
      </c>
      <c r="S93" s="212">
        <v>0</v>
      </c>
      <c r="T93" s="213">
        <f>S93*H93</f>
        <v>0</v>
      </c>
      <c r="AR93" s="16" t="s">
        <v>815</v>
      </c>
      <c r="AT93" s="16" t="s">
        <v>127</v>
      </c>
      <c r="AU93" s="16" t="s">
        <v>80</v>
      </c>
      <c r="AY93" s="16" t="s">
        <v>125</v>
      </c>
      <c r="BE93" s="214">
        <f>IF(N93="základní",J93,0)</f>
        <v>0</v>
      </c>
      <c r="BF93" s="214">
        <f>IF(N93="snížená",J93,0)</f>
        <v>0</v>
      </c>
      <c r="BG93" s="214">
        <f>IF(N93="zákl. přenesená",J93,0)</f>
        <v>0</v>
      </c>
      <c r="BH93" s="214">
        <f>IF(N93="sníž. přenesená",J93,0)</f>
        <v>0</v>
      </c>
      <c r="BI93" s="214">
        <f>IF(N93="nulová",J93,0)</f>
        <v>0</v>
      </c>
      <c r="BJ93" s="16" t="s">
        <v>80</v>
      </c>
      <c r="BK93" s="214">
        <f>ROUND(I93*H93,2)</f>
        <v>0</v>
      </c>
      <c r="BL93" s="16" t="s">
        <v>815</v>
      </c>
      <c r="BM93" s="16" t="s">
        <v>845</v>
      </c>
    </row>
    <row r="94" spans="2:65" s="1" customFormat="1" ht="16.5" customHeight="1">
      <c r="B94" s="37"/>
      <c r="C94" s="203" t="s">
        <v>205</v>
      </c>
      <c r="D94" s="203" t="s">
        <v>127</v>
      </c>
      <c r="E94" s="204" t="s">
        <v>846</v>
      </c>
      <c r="F94" s="205" t="s">
        <v>847</v>
      </c>
      <c r="G94" s="206" t="s">
        <v>789</v>
      </c>
      <c r="H94" s="207">
        <v>1</v>
      </c>
      <c r="I94" s="208"/>
      <c r="J94" s="209">
        <f>ROUND(I94*H94,2)</f>
        <v>0</v>
      </c>
      <c r="K94" s="205" t="s">
        <v>19</v>
      </c>
      <c r="L94" s="42"/>
      <c r="M94" s="272" t="s">
        <v>19</v>
      </c>
      <c r="N94" s="273" t="s">
        <v>43</v>
      </c>
      <c r="O94" s="274"/>
      <c r="P94" s="275">
        <f>O94*H94</f>
        <v>0</v>
      </c>
      <c r="Q94" s="275">
        <v>0</v>
      </c>
      <c r="R94" s="275">
        <f>Q94*H94</f>
        <v>0</v>
      </c>
      <c r="S94" s="275">
        <v>0</v>
      </c>
      <c r="T94" s="276">
        <f>S94*H94</f>
        <v>0</v>
      </c>
      <c r="AR94" s="16" t="s">
        <v>815</v>
      </c>
      <c r="AT94" s="16" t="s">
        <v>127</v>
      </c>
      <c r="AU94" s="16" t="s">
        <v>80</v>
      </c>
      <c r="AY94" s="16" t="s">
        <v>125</v>
      </c>
      <c r="BE94" s="214">
        <f>IF(N94="základní",J94,0)</f>
        <v>0</v>
      </c>
      <c r="BF94" s="214">
        <f>IF(N94="snížená",J94,0)</f>
        <v>0</v>
      </c>
      <c r="BG94" s="214">
        <f>IF(N94="zákl. přenesená",J94,0)</f>
        <v>0</v>
      </c>
      <c r="BH94" s="214">
        <f>IF(N94="sníž. přenesená",J94,0)</f>
        <v>0</v>
      </c>
      <c r="BI94" s="214">
        <f>IF(N94="nulová",J94,0)</f>
        <v>0</v>
      </c>
      <c r="BJ94" s="16" t="s">
        <v>80</v>
      </c>
      <c r="BK94" s="214">
        <f>ROUND(I94*H94,2)</f>
        <v>0</v>
      </c>
      <c r="BL94" s="16" t="s">
        <v>815</v>
      </c>
      <c r="BM94" s="16" t="s">
        <v>848</v>
      </c>
    </row>
    <row r="95" spans="2:12" s="1" customFormat="1" ht="6.95" customHeight="1">
      <c r="B95" s="56"/>
      <c r="C95" s="57"/>
      <c r="D95" s="57"/>
      <c r="E95" s="57"/>
      <c r="F95" s="57"/>
      <c r="G95" s="57"/>
      <c r="H95" s="57"/>
      <c r="I95" s="153"/>
      <c r="J95" s="57"/>
      <c r="K95" s="57"/>
      <c r="L95" s="42"/>
    </row>
  </sheetData>
  <sheetProtection password="CC35" sheet="1" objects="1" scenarios="1" formatColumns="0" formatRows="0" autoFilter="0"/>
  <autoFilter ref="C80:K94"/>
  <mergeCells count="9">
    <mergeCell ref="E7:H7"/>
    <mergeCell ref="E9:H9"/>
    <mergeCell ref="E18:H18"/>
    <mergeCell ref="E27:H27"/>
    <mergeCell ref="E48:H48"/>
    <mergeCell ref="E50:H50"/>
    <mergeCell ref="E71:H71"/>
    <mergeCell ref="E73:H7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Tomanová Vlasta</dc:creator>
  <cp:keywords/>
  <dc:description/>
  <cp:lastModifiedBy>Tomanová Vlasta</cp:lastModifiedBy>
  <dcterms:created xsi:type="dcterms:W3CDTF">2019-02-11T12:10:50Z</dcterms:created>
  <dcterms:modified xsi:type="dcterms:W3CDTF">2019-02-11T12:10:54Z</dcterms:modified>
  <cp:category/>
  <cp:version/>
  <cp:contentType/>
  <cp:contentStatus/>
</cp:coreProperties>
</file>