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7970" windowHeight="8310" activeTab="0"/>
  </bookViews>
  <sheets>
    <sheet name="Rekapitulace stavby" sheetId="1" r:id="rId1"/>
    <sheet name="SO-01 - autobusové zastávky" sheetId="2" r:id="rId2"/>
    <sheet name="SO-02 - Opěrná stěna" sheetId="3" r:id="rId3"/>
    <sheet name="SO-03 - Veřejné osvětlení " sheetId="4" r:id="rId4"/>
    <sheet name="03 - VRN" sheetId="5" r:id="rId5"/>
    <sheet name="Pokyny pro vyplnění" sheetId="6" r:id="rId6"/>
  </sheets>
  <definedNames>
    <definedName name="_xlnm._FilterDatabase" localSheetId="4" hidden="1">'03 - VRN'!$C$77:$K$77</definedName>
    <definedName name="_xlnm._FilterDatabase" localSheetId="1" hidden="1">'SO-01 - autobusové zastávky'!$C$81:$K$81</definedName>
    <definedName name="_xlnm._FilterDatabase" localSheetId="2" hidden="1">'SO-02 - Opěrná stěna'!$C$83:$K$83</definedName>
    <definedName name="_xlnm._FilterDatabase" localSheetId="3" hidden="1">'SO-03 - Veřejné osvětlení '!$C$88:$K$88</definedName>
    <definedName name="_xlnm.Print_Area" localSheetId="4">'03 - VRN'!$C$4:$J$36,'03 - VRN'!$C$42:$J$59,'03 - VRN'!$C$65:$K$96</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'SO-01 - autobusové zastávky'!$C$4:$J$36,'SO-01 - autobusové zastávky'!$C$42:$J$63,'SO-01 - autobusové zastávky'!$C$69:$K$458</definedName>
    <definedName name="_xlnm.Print_Area" localSheetId="2">'SO-02 - Opěrná stěna'!$C$4:$J$36,'SO-02 - Opěrná stěna'!$C$42:$J$65,'SO-02 - Opěrná stěna'!$C$71:$K$127</definedName>
    <definedName name="_xlnm.Print_Area" localSheetId="3">'SO-03 - Veřejné osvětlení '!$C$4:$J$36,'SO-03 - Veřejné osvětlení '!$C$42:$J$70,'SO-03 - Veřejné osvětlení '!$C$76:$K$360</definedName>
    <definedName name="_xlnm.Print_Titles" localSheetId="0">'Rekapitulace stavby'!$49:$49</definedName>
    <definedName name="_xlnm.Print_Titles" localSheetId="1">'SO-01 - autobusové zastávky'!$81:$81</definedName>
    <definedName name="_xlnm.Print_Titles" localSheetId="2">'SO-02 - Opěrná stěna'!$83:$83</definedName>
    <definedName name="_xlnm.Print_Titles" localSheetId="3">'SO-03 - Veřejné osvětlení '!$88:$88</definedName>
    <definedName name="_xlnm.Print_Titles" localSheetId="4">'03 - VRN'!$77:$77</definedName>
  </definedNames>
  <calcPr calcId="152511"/>
</workbook>
</file>

<file path=xl/sharedStrings.xml><?xml version="1.0" encoding="utf-8"?>
<sst xmlns="http://schemas.openxmlformats.org/spreadsheetml/2006/main" count="7890" uniqueCount="1383">
  <si>
    <t>Export VZ</t>
  </si>
  <si>
    <t>List obsahuje:</t>
  </si>
  <si>
    <t>3.0</t>
  </si>
  <si>
    <t>ZAMOK</t>
  </si>
  <si>
    <t>False</t>
  </si>
  <si>
    <t>{be4f873a-8875-4841-bf59-e74fe50f83dc}</t>
  </si>
  <si>
    <t>0,01</t>
  </si>
  <si>
    <t>21</t>
  </si>
  <si>
    <t>15</t>
  </si>
  <si>
    <t>REKAPITULACE STAVBY</t>
  </si>
  <si>
    <t>v ---  níže se nacházejí doplnkové a pomocné údaje k sestavám  --- v</t>
  </si>
  <si>
    <t>Návod na vyplnění</t>
  </si>
  <si>
    <t>0,001</t>
  </si>
  <si>
    <t>Kód:</t>
  </si>
  <si>
    <t>331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</si>
  <si>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</si>
  <si>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</si>
  <si>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autobusových zastávek a zpevněných ploch u Partyzána, ul. Mezibořská</t>
  </si>
  <si>
    <t>0,1</t>
  </si>
  <si>
    <t>KSO:</t>
  </si>
  <si>
    <t>822 2</t>
  </si>
  <si>
    <t>CC-CZ:</t>
  </si>
  <si>
    <t>2</t>
  </si>
  <si>
    <t>1</t>
  </si>
  <si>
    <t>Místo:</t>
  </si>
  <si>
    <t>Litvínov</t>
  </si>
  <si>
    <t>Datum:</t>
  </si>
  <si>
    <t>18.02.2016</t>
  </si>
  <si>
    <t>10</t>
  </si>
  <si>
    <t>CZ-CPV:</t>
  </si>
  <si>
    <t>71000000-8</t>
  </si>
  <si>
    <t>CZ-CPA:</t>
  </si>
  <si>
    <t>42</t>
  </si>
  <si>
    <t>100</t>
  </si>
  <si>
    <t>Zadavatel:</t>
  </si>
  <si>
    <t>IČ:</t>
  </si>
  <si>
    <t/>
  </si>
  <si>
    <t>Město Litvínov</t>
  </si>
  <si>
    <t>DIČ:</t>
  </si>
  <si>
    <t>Uchazeč:</t>
  </si>
  <si>
    <t>Vyplň údaj</t>
  </si>
  <si>
    <t>Projektant:</t>
  </si>
  <si>
    <t>Ing. Lucie Dvořáková</t>
  </si>
  <si>
    <t>True</t>
  </si>
  <si>
    <t>Poznámka:</t>
  </si>
  <si>
    <t>Soupis prací je sestaven za využití položek cenové soustavy ÚRS. Cenové a technické podmínky položek Cenové soustavy  ÚRS, které nejsou uvedeny v soupisu prací (tzv. úvodní část katalogů) jsou neomezeně dálkově k dispozici na www.cs-urs.cz. Položky soupisů prací, které nemají ve sloupci "Cenová soustava" uveden žádný údaj, nepochází z cenové soustavy ÚRS.Dalším zdrojem byly internetové stránky několika výrobců. Podrobný popis jednotlivých prvků je uveden v projektové dokumentaci.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</si>
  <si>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</si>
  <si>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</si>
  <si>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</si>
  <si>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</si>
  <si>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</si>
  <si>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</si>
  <si>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</si>
  <si>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</si>
  <si>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</si>
  <si>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</si>
  <si>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</si>
  <si>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</si>
  <si>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</si>
  <si>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</si>
  <si>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</si>
  <si>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</si>
  <si>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</si>
  <si>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</si>
  <si>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</si>
  <si>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</si>
  <si>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</si>
  <si>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</si>
  <si>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</si>
  <si>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</si>
  <si>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</si>
  <si>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</si>
  <si>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</si>
  <si>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</si>
  <si>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</si>
  <si>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</si>
  <si>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</si>
  <si>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</si>
  <si>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</si>
  <si>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</si>
  <si>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</si>
  <si>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</si>
  <si>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</si>
  <si>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</si>
  <si>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</si>
  <si>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autobusové zastávky</t>
  </si>
  <si>
    <t>STA</t>
  </si>
  <si>
    <t>{022e6f75-152f-44d3-b113-8b3670688cbc}</t>
  </si>
  <si>
    <t>822 29</t>
  </si>
  <si>
    <t>SO-02</t>
  </si>
  <si>
    <t>Opěrná stěna</t>
  </si>
  <si>
    <t>{af1ca550-a255-4851-a297-2780eb91ab89}</t>
  </si>
  <si>
    <t>SO-03</t>
  </si>
  <si>
    <t xml:space="preserve">Veřejné osvětlení </t>
  </si>
  <si>
    <t>ING</t>
  </si>
  <si>
    <t>{27eec623-d15f-49af-bc2a-829d1293648b}</t>
  </si>
  <si>
    <t>828</t>
  </si>
  <si>
    <t>03</t>
  </si>
  <si>
    <t>VRN</t>
  </si>
  <si>
    <t>OST</t>
  </si>
  <si>
    <t>{7b37afbc-37b4-4b15-98c8-49f3a41a826d}</t>
  </si>
  <si>
    <t>Zpět na list:</t>
  </si>
  <si>
    <t>KRYCÍ LIST SOUPISU</t>
  </si>
  <si>
    <t>Objekt:</t>
  </si>
  <si>
    <t>SO-01 - autobusové zastávky</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</si>
  <si>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</si>
  <si>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</si>
  <si>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</si>
  <si>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</si>
  <si>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</si>
  <si>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</si>
  <si>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</si>
  <si>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</si>
  <si>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8 - Trubní vedení</t>
  </si>
  <si>
    <t xml:space="preserve">    9 - Ostatní konstrukce a práce-bourání</t>
  </si>
  <si>
    <t xml:space="preserve">      99 -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</si>
  <si>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</si>
  <si>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</si>
  <si>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</si>
  <si>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</si>
  <si>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</si>
  <si>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</si>
  <si>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</si>
  <si>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</si>
  <si>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</si>
  <si>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</si>
  <si>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</si>
  <si>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</si>
  <si>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</si>
  <si>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</si>
  <si>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</si>
  <si>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</si>
  <si>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</si>
  <si>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</si>
  <si>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</si>
  <si>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111101101</t>
  </si>
  <si>
    <t>Odstranění travin a rákosu travin, při celkové ploše do 0,1 ha</t>
  </si>
  <si>
    <t>ha</t>
  </si>
  <si>
    <t>CS ÚRS 2016 01</t>
  </si>
  <si>
    <t>4</t>
  </si>
  <si>
    <t>-489877486</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</si>
  <si>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</si>
  <si>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</si>
  <si>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VV</t>
  </si>
  <si>
    <t>0.0030</t>
  </si>
  <si>
    <t>Součet</t>
  </si>
  <si>
    <t>111201101</t>
  </si>
  <si>
    <t>Odstranění křovin a stromů s odstraněním kořenů průměru kmene do 100 mm do sklonu terénu 1 : 5, při celkové ploše do 1 000 m2</t>
  </si>
  <si>
    <t>m2</t>
  </si>
  <si>
    <t>-1250340114</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</si>
  <si>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</si>
  <si>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40</t>
  </si>
  <si>
    <t>3</t>
  </si>
  <si>
    <t>111201104</t>
  </si>
  <si>
    <t>Odstranění křovin a stromů s odstraněním kořenů průměru kmene do 100 mm při lesnicko-technických melioracích (LTM) v ploše jednotlivě do 30 m2</t>
  </si>
  <si>
    <t>232463891</t>
  </si>
  <si>
    <t>113106171</t>
  </si>
  <si>
    <t>Rozebrání dlažeb a dílců komunikací pro pěší, vozovek a ploch s přemístěním hmot na skládku na vzdálenost do 3 m nebo s naložením na dopravní prostředek vozovek a ploch, s jakoukoliv výplní spár v ploše jednotlivě do 50 m2 ze zámkové dlažby kladené do lože z kameniva</t>
  </si>
  <si>
    <t>-1734004717</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</si>
  <si>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</si>
  <si>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10,5+(0.4*47)+(0.8*4)</t>
  </si>
  <si>
    <t>5</t>
  </si>
  <si>
    <t>113107121</t>
  </si>
  <si>
    <t>Odstranění podkladů nebo krytů s přemístěním hmot na skládku na vzdálenost do 3 m nebo s naložením na dopravní prostředek v ploše jednotlivě do 50 m2 z kameniva hrubého drceného, o tl. vrstvy do 100 mm</t>
  </si>
  <si>
    <t>-362379571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</si>
  <si>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</si>
  <si>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39+10.5+33</t>
  </si>
  <si>
    <t>6</t>
  </si>
  <si>
    <t>132301101</t>
  </si>
  <si>
    <t>Hloubení zapažených i nezapažených rýh šířky do 600 mm s urovnáním dna do předepsaného profilu a spádu v hornině tř. 4 do 100 m3</t>
  </si>
  <si>
    <t>m3</t>
  </si>
  <si>
    <t>23552389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</si>
  <si>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</si>
  <si>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t>
  </si>
  <si>
    <t>Poznámka k položce:
výskyt  i větších kamenů</t>
  </si>
  <si>
    <t>54*0.4*0.35</t>
  </si>
  <si>
    <t>5*0.8*0.35</t>
  </si>
  <si>
    <t>7</t>
  </si>
  <si>
    <t>132301109</t>
  </si>
  <si>
    <t>Hloubení zapažených i nezapažených rýh šířky do 600 mm s urovnáním dna do předepsaného profilu a spádu v hornině tř. 4 Příplatek k cenám za lepivost horniny tř. 4</t>
  </si>
  <si>
    <t>1032184870</t>
  </si>
  <si>
    <t>8.96</t>
  </si>
  <si>
    <t>8</t>
  </si>
  <si>
    <t>132312202</t>
  </si>
  <si>
    <t>Hloubení zapažených i nezapažených rýh šířky přes 600 do 2 000 mm ručním nebo pneumatickým nářadím s urovnáním dna do předepsaného profilu a spádu v horninách tř. 4 nesoudržných</t>
  </si>
  <si>
    <t>-1807358337</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</si>
  <si>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</si>
  <si>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uliční vpust</t>
  </si>
  <si>
    <t>0.7*2*1*1</t>
  </si>
  <si>
    <t>vsakovací jáma</t>
  </si>
  <si>
    <t>2*1,3*1*2</t>
  </si>
  <si>
    <t>9</t>
  </si>
  <si>
    <t>132312209</t>
  </si>
  <si>
    <t>Hloubení zapažených i nezapažených rýh šířky přes 600 do 2 000 mm ručním nebo pneumatickým nářadím s urovnáním dna do předepsaného profilu a spádu v horninách tř. 4 Příplatek k cenám za lepivost horniny tř. 4</t>
  </si>
  <si>
    <t>1168600619</t>
  </si>
  <si>
    <t>6.6</t>
  </si>
  <si>
    <t>174101101</t>
  </si>
  <si>
    <t>Zásyp sypaninou z jakékoliv horniny s uložením výkopku ve vrstvách se zhutněním jam, šachet, rýh nebo kolem objektů v těchto vykopávkách</t>
  </si>
  <si>
    <t>-537825029</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</si>
  <si>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</si>
  <si>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(0.7*2)-(2*3.14*0.27*0.27*0.5)</t>
  </si>
  <si>
    <t>5.2</t>
  </si>
  <si>
    <t>11</t>
  </si>
  <si>
    <t>M</t>
  </si>
  <si>
    <t>583439640</t>
  </si>
  <si>
    <t>Kamenivo přírodní drcené hutné pro stavební účely PDK (drobné, hrubé a štěrkodrť) kamenivo drcené hrubé d&gt;=2 a D&lt;=45 mm (ČSN EN 13043 ) d&gt;=2 a D&gt;=4 mm (ČSN EN 12620, ČSN EN 13139 ) d&gt;=1 a D&gt;=2 mm (ČSN EN 13242) frakce  32-63 (m)  horninová směs lom Zbraslav</t>
  </si>
  <si>
    <t>t</t>
  </si>
  <si>
    <t>-520435457</t>
  </si>
  <si>
    <t>Poznámka k položce:
Drcené kamenivo dle ČSN EN 13242 (kamenivo pro nestmelené směsi …..)</t>
  </si>
  <si>
    <t>4*2.6</t>
  </si>
  <si>
    <t>12</t>
  </si>
  <si>
    <t>583441710</t>
  </si>
  <si>
    <t>Kamenivo přírodní drcené hutné pro stavební účely PDK (drobné, hrubé a štěrkodrť) štěrkodrtě ČSN EN 13043 frakce   0-32  Olbramovice</t>
  </si>
  <si>
    <t>754515084</t>
  </si>
  <si>
    <t>2*0.1*2,6</t>
  </si>
  <si>
    <t>1*2,6</t>
  </si>
  <si>
    <t>13</t>
  </si>
  <si>
    <t>162301101</t>
  </si>
  <si>
    <t>Vodorovné přemístění výkopku nebo sypaniny po suchu na obvyklém dopravním prostředku, bez naložení výkopku, avšak se složením bez rozhrnutí z horniny tř. 1 až 4 na vzdálenost přes 50 do 500 m</t>
  </si>
  <si>
    <t>1823024155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</si>
  <si>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</si>
  <si>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22+31.53+28</t>
  </si>
  <si>
    <t>pod chodník za stěnu a přehutnění</t>
  </si>
  <si>
    <t>14</t>
  </si>
  <si>
    <t>120001101R00</t>
  </si>
  <si>
    <t>Příplatek za ztížení vykopávky v blízkosti podzemního vedení</t>
  </si>
  <si>
    <t>1837573286</t>
  </si>
  <si>
    <t>Poznámka k položce:
Cena zahrnuje také práce prováděné ručně v ochranných pásmech vedení
Cna yychází z ceny URS</t>
  </si>
  <si>
    <t>167101101</t>
  </si>
  <si>
    <t>Nakládání, skládání a překládání neulehlého výkopku nebo sypaniny nakládání, množství do 100 m3, z hornin tř. 1 až 4</t>
  </si>
  <si>
    <t>-1915444510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</si>
  <si>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</si>
  <si>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81.53</t>
  </si>
  <si>
    <t>16</t>
  </si>
  <si>
    <t>171101141</t>
  </si>
  <si>
    <t>Uložení sypaniny do násypů s rozprostřením sypaniny ve vrstvách a s hrubým urovnáním zhutněných s uzavřením povrchu násypu z jakýchkoliv hornin pro jakýkoliv způsob uložení, při průměrném množství násypu do 0,75 m3 na 1 m</t>
  </si>
  <si>
    <t>-662344671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</si>
  <si>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</si>
  <si>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17</t>
  </si>
  <si>
    <t>122302201R00</t>
  </si>
  <si>
    <t>Odkopávky a prokopávky nezapažené pro silnice objemu do 100 m3 v hornině tř. 4</t>
  </si>
  <si>
    <t>-1132972042</t>
  </si>
  <si>
    <t>Poznámka k položce:
podklad může být různorodý,mohou bt i větší kameny</t>
  </si>
  <si>
    <t>chodník, záliv, stěna</t>
  </si>
  <si>
    <t>9.25+1.65+4.83+7.42+100.3+9.16+30,36+14.28+27.8+2,03+10</t>
  </si>
  <si>
    <t>18</t>
  </si>
  <si>
    <t>122302209</t>
  </si>
  <si>
    <t>Odkopávky a prokopávky nezapažené pro silnice s přemístěním výkopku v příčných profilech na vzdálenost do 15 m nebo s naložením na dopravní prostředek v hornině tř. 4 Příplatek k cenám za lepivost horniny tř. 4</t>
  </si>
  <si>
    <t>-471373922</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</si>
  <si>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</si>
  <si>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217.08</t>
  </si>
  <si>
    <t>19</t>
  </si>
  <si>
    <t>162701105</t>
  </si>
  <si>
    <t>Vodorovné přemístění výkopku nebo sypaniny po suchu na obvyklém dopravním prostředku, bez naložení výkopku, avšak se složením bez rozhrnutí z horniny tř. 1 až 4 na vzdálenost přes 9 000 do 10 000 m</t>
  </si>
  <si>
    <t>-2029929011</t>
  </si>
  <si>
    <t>217,08-81.53</t>
  </si>
  <si>
    <t>8.96+6.6</t>
  </si>
  <si>
    <t>20</t>
  </si>
  <si>
    <t>171201211</t>
  </si>
  <si>
    <t>Uložení sypaniny poplatek za uložení sypaniny na skládce (skládkovné)</t>
  </si>
  <si>
    <t>-1582891049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</si>
  <si>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</si>
  <si>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151.11*2</t>
  </si>
  <si>
    <t>181114711</t>
  </si>
  <si>
    <t>Odstranění kamene z pozemku sebráním kamene, hmotnosti jednotlivě do 15 kg</t>
  </si>
  <si>
    <t>-1482574520</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</si>
  <si>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</si>
  <si>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22</t>
  </si>
  <si>
    <t>979054451</t>
  </si>
  <si>
    <t>Očištění vybouraných prvků komunikací od spojovacího materiálu s odklizením a uložením očištěných hmot a spojovacího materiálu na skládku na vzdálenost do 10 m zámkových dlaždic s vyplněním spár kamenivem</t>
  </si>
  <si>
    <t>2108322523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</si>
  <si>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</si>
  <si>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32.5</t>
  </si>
  <si>
    <t>23</t>
  </si>
  <si>
    <t>113107032</t>
  </si>
  <si>
    <t>Odstranění podkladů nebo krytů při překopech inženýrských sítí v ploše jednotlivě do 15 m2 s přemístěním hmot na skládku ve vzdálenosti do 3 m nebo s naložením na dopravní prostředek z betonu prostého, o tl. vrstvy přes 150 do 300 mm</t>
  </si>
  <si>
    <t>883690440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</si>
  <si>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</si>
  <si>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24</t>
  </si>
  <si>
    <t>113107041</t>
  </si>
  <si>
    <t>Odstranění podkladů nebo krytů při překopech inženýrských sítí v ploše jednotlivě do 15 m2 s přemístěním hmot na skládku ve vzdálenosti do 3 m nebo s naložením na dopravní prostředek živičných, o tl. vrstvy do 50 mm</t>
  </si>
  <si>
    <t>1173517866</t>
  </si>
  <si>
    <t>25</t>
  </si>
  <si>
    <t>113107183</t>
  </si>
  <si>
    <t>Odstranění podkladů nebo krytů s přemístěním hmot na skládku na vzdálenost do 20 m nebo s naložením na dopravní prostředek v ploše jednotlivě přes 50 m2 do 200 m2 živičných, o tl. vrstvy přes 100 do 150 mm</t>
  </si>
  <si>
    <t>1967708694</t>
  </si>
  <si>
    <t>71.5+101+33</t>
  </si>
  <si>
    <t>26</t>
  </si>
  <si>
    <t>113154263</t>
  </si>
  <si>
    <t>Frézování živičného podkladu nebo krytu s naložením na dopravní prostředek plochy přes 500 do 1 000 m2 s překážkami v trase pruhu šířky přes 1 m do 2 m, tloušťky vrstvy 50 mm</t>
  </si>
  <si>
    <t>209397337</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</si>
  <si>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</si>
  <si>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666</t>
  </si>
  <si>
    <t>27</t>
  </si>
  <si>
    <t>113202111</t>
  </si>
  <si>
    <t>Vytrhání obrub s vybouráním lože, s přemístěním hmot na skládku na vzdálenost do 3 m nebo s naložením na dopravní prostředek z krajníků nebo obrubníků stojatých</t>
  </si>
  <si>
    <t>m</t>
  </si>
  <si>
    <t>1999303122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</si>
  <si>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</si>
  <si>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28</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</si>
  <si>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</si>
  <si>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</si>
  <si>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167827257</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</si>
  <si>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</si>
  <si>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29</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</si>
  <si>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</si>
  <si>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</si>
  <si>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248989734</t>
  </si>
  <si>
    <t>30</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</si>
  <si>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</si>
  <si>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</si>
  <si>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-1139499559</t>
  </si>
  <si>
    <t>31</t>
  </si>
  <si>
    <t>151101101</t>
  </si>
  <si>
    <t>Zřízení pažení a rozepření stěn rýh pro podzemní vedení pro všechny šířky rýhy příložné pro jakoukoliv mezerovitost, hloubky do 2 m</t>
  </si>
  <si>
    <t>232352175</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</si>
  <si>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</si>
  <si>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2*2</t>
  </si>
  <si>
    <t>32</t>
  </si>
  <si>
    <t>151101111</t>
  </si>
  <si>
    <t>Odstranění pažení a rozepření stěn rýh pro podzemní vedení s uložením materiálu na vzdálenost do 3 m od kraje výkopu příložné, hloubky do 2 m</t>
  </si>
  <si>
    <t>-1385022492</t>
  </si>
  <si>
    <t>33</t>
  </si>
  <si>
    <t>R01</t>
  </si>
  <si>
    <t>Montáž a dodávka přístřešku pro autobusové zastávky a odpadkového koše</t>
  </si>
  <si>
    <t>kus</t>
  </si>
  <si>
    <t>1688283574</t>
  </si>
  <si>
    <t>Poznámka k položce:
Obvyklá cena za dané práce z internetových stránek</t>
  </si>
  <si>
    <t>34</t>
  </si>
  <si>
    <t>583R</t>
  </si>
  <si>
    <t>Rozměry čekárny: šířka 3500, hloubka 1300 a  výška 2100 mm.Rám je žárově pozinkován, zadní stěna, střecha a boky jsou z čirého komůrkového polykarbonátu - tloušťka 10 mm. Součástí je lavička. Smastatně je koš na odpadky.</t>
  </si>
  <si>
    <t>1593325524</t>
  </si>
  <si>
    <t>Poznámka k položce:
Obvyklá cena  z internetových stránek</t>
  </si>
  <si>
    <t>35</t>
  </si>
  <si>
    <t>185803511R00</t>
  </si>
  <si>
    <t>Odstranění travního drnu a kamenů s naložením a odvozem odpadu do 20 km</t>
  </si>
  <si>
    <t>2069547529</t>
  </si>
  <si>
    <t>125+87</t>
  </si>
  <si>
    <t>36</t>
  </si>
  <si>
    <t>121112112</t>
  </si>
  <si>
    <t>Sejmutí ornice ručně s vodorovným přemístěním do 50 m na dočasné či trvalé skládky nebo na hromady v místě upotřebení tloušťky vrstvy přes 150 mm</t>
  </si>
  <si>
    <t>-1286068096</t>
  </si>
  <si>
    <t>(125+87+76)*0,2</t>
  </si>
  <si>
    <t>37</t>
  </si>
  <si>
    <t>181301103</t>
  </si>
  <si>
    <t>Rozprostření a urovnání ornice v rovině nebo ve svahu sklonu do 1:5 při souvislé ploše do 500 m2, tl. vrstvy přes 150 do 200 mm</t>
  </si>
  <si>
    <t>674310772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</si>
  <si>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</si>
  <si>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33+44+0.5*(14+2+30+5+18)+10+4.55</t>
  </si>
  <si>
    <t>38</t>
  </si>
  <si>
    <t>181411131</t>
  </si>
  <si>
    <t>Založení trávníku na půdě předem připravené plochy do 1000 m2 výsevem včetně utažení parkového v rovině nebo na svahu do 1:5</t>
  </si>
  <si>
    <t>866563544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</si>
  <si>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</si>
  <si>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126</t>
  </si>
  <si>
    <t>39</t>
  </si>
  <si>
    <t>005724100</t>
  </si>
  <si>
    <t>Osiva pícnin směsi travní balení obvykle 25 kg parková</t>
  </si>
  <si>
    <t>kg</t>
  </si>
  <si>
    <t>170802177</t>
  </si>
  <si>
    <t>126/20</t>
  </si>
  <si>
    <t>231182303114R00</t>
  </si>
  <si>
    <t>substrát s dodání do 20km</t>
  </si>
  <si>
    <t>-1860013339</t>
  </si>
  <si>
    <t>126*0.15</t>
  </si>
  <si>
    <t>Komunikace</t>
  </si>
  <si>
    <t>41</t>
  </si>
  <si>
    <t>564851111</t>
  </si>
  <si>
    <t>Podklad ze štěrkodrti ŠD s rozprostřením a zhutněním, po zhutnění tl. 150 mm</t>
  </si>
  <si>
    <t>672003728</t>
  </si>
  <si>
    <t>32.4*2</t>
  </si>
  <si>
    <t>150+9.45+8+0.3*(58+55)</t>
  </si>
  <si>
    <t>564861111</t>
  </si>
  <si>
    <t>Podklad ze štěrkodrti ŠD s rozprostřením a zhutněním, po zhutnění tl. 200 mm</t>
  </si>
  <si>
    <t>-1966632879</t>
  </si>
  <si>
    <t>139</t>
  </si>
  <si>
    <t>43</t>
  </si>
  <si>
    <t>564871111</t>
  </si>
  <si>
    <t>Podklad ze štěrkodrti ŠD s rozprostřením a zhutněním, po zhutnění tl. 250 mm</t>
  </si>
  <si>
    <t>1280341057</t>
  </si>
  <si>
    <t>(20*0.30*0.5)+37+9</t>
  </si>
  <si>
    <t>44</t>
  </si>
  <si>
    <t>565145111</t>
  </si>
  <si>
    <t>Asfaltový beton vrstva podkladní ACP 16 (obalované kamenivo střednězrnné - OKS) s rozprostřením a zhutněním v pruhu šířky do 3 m, po zhutnění tl. 60 mm</t>
  </si>
  <si>
    <t>1363784318</t>
  </si>
  <si>
    <t xml:space="preserve">Poznámka k souboru cen:
1. ČSN EN 13108-1 připouští pro ACP 16 pouze tl. 50 až 80 mm. </t>
  </si>
  <si>
    <t>32.4</t>
  </si>
  <si>
    <t>45</t>
  </si>
  <si>
    <t>567124111</t>
  </si>
  <si>
    <t>Podklad z podkladového betonu PB tř. PB I (C 20/25) tl. 150 mm</t>
  </si>
  <si>
    <t>2062493635</t>
  </si>
  <si>
    <t xml:space="preserve">Poznámka k souboru cen:
1. V cenách jsou započteny i náklady na: a) ošetření povrchu podkladu vodou, b) postřik proti odpařování vody. 2. V cenách nejsou započteny náklady na zřízení dilatačních spár a jejich vyplnění; tyto práce se oceňují cenami souborů cen 919 11-1 Řezání dilatačních spár, 919 12-. Těsnění dilatačních spár a 919 13Vyztužení dilatačních spár. </t>
  </si>
  <si>
    <t>46</t>
  </si>
  <si>
    <t>577155112</t>
  </si>
  <si>
    <t>Asfaltový beton vrstva ložní ACL 16 (ABH) s rozprostřením a zhutněním z nemodifikovaného asfaltu v pruhu šířky do 3 m, po zhutnění tl. 60 mm</t>
  </si>
  <si>
    <t>809216335</t>
  </si>
  <si>
    <t xml:space="preserve">Poznámka k souboru cen:
1. ČSN EN 13108-1 připouští pro ACL 16 pouze tl. 50 až 70 mm. </t>
  </si>
  <si>
    <t>47</t>
  </si>
  <si>
    <t>567134121</t>
  </si>
  <si>
    <t>Podklad z podkladového betonu PB tř. PB I (C 20/25) tl. 210 mm</t>
  </si>
  <si>
    <t>2035039955</t>
  </si>
  <si>
    <t>48</t>
  </si>
  <si>
    <t>573191111</t>
  </si>
  <si>
    <t>Nátěr infiltrační kationaktivní emulzí v množství 1,00 kg/m2</t>
  </si>
  <si>
    <t>221865972</t>
  </si>
  <si>
    <t xml:space="preserve">Poznámka k souboru cen:
1. V ceně nejsou započteny náklady na popř. projektem předepsané očištění vozovky, které se oceňuje cenou 938 90-8411 Očištění povrchu saponátovým roztokem části C 01 tohoto katalogu. </t>
  </si>
  <si>
    <t>49</t>
  </si>
  <si>
    <t>573211111</t>
  </si>
  <si>
    <t>Postřik živičný spojovací bez posypu kamenivem z asfaltu silničního, v množství od 0,50 do 0,70 kg/m2</t>
  </si>
  <si>
    <t>1266007727</t>
  </si>
  <si>
    <t>666+32.4+32.4</t>
  </si>
  <si>
    <t>50</t>
  </si>
  <si>
    <t>577134111</t>
  </si>
  <si>
    <t>Asfaltový beton vrstva obrusná ACO 11 (ABS) s rozprostřením a se zhutněním z nemodifikovaného asfaltu v pruhu šířky do 3 m tř. I, po zhutnění tl. 40 mm</t>
  </si>
  <si>
    <t>-57342335</t>
  </si>
  <si>
    <t xml:space="preserve">Poznámka k souboru cen:
1. ČSN EN 13108-1 připouští pro ACO 11 pouze tl. 35 až 50 mm. </t>
  </si>
  <si>
    <t>(60+48)*0.3</t>
  </si>
  <si>
    <t>51</t>
  </si>
  <si>
    <t>577144111</t>
  </si>
  <si>
    <t>Asfaltový beton vrstva obrusná ACO 11 (ABS) s rozprostřením a se zhutněním z nemodifikovaného asfaltu v pruhu šířky do 3 m tř. I, po zhutnění tl. 50 mm</t>
  </si>
  <si>
    <t>-210512926</t>
  </si>
  <si>
    <t>52</t>
  </si>
  <si>
    <t>583801600R</t>
  </si>
  <si>
    <t>Výrobky lomařské a kamenické pro komunikace (kostky dlažební, krajníky a obrubníky) kostka dlažební velká žula (materiálová skupina I/2) vel. 15/17 tř. II šedožlutá</t>
  </si>
  <si>
    <t>128</t>
  </si>
  <si>
    <t>43586232</t>
  </si>
  <si>
    <t>Poznámka k položce:
1 t = 4,6 m2
Obvyklá cena za dané práce z internetových stránek</t>
  </si>
  <si>
    <t>140/4.6</t>
  </si>
  <si>
    <t>53</t>
  </si>
  <si>
    <t>591141111</t>
  </si>
  <si>
    <t>Kladení dlažby z kostek s provedením lože do tl. 50 mm, s vyplněním spár, s dvojím beraněním a se smetením přebytečného materiálu na krajnici velkých z kamene, do lože z cementové malty</t>
  </si>
  <si>
    <t>-1267700433</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</si>
  <si>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</si>
  <si>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70+69</t>
  </si>
  <si>
    <t>54</t>
  </si>
  <si>
    <t>451459777</t>
  </si>
  <si>
    <t>Podklad nebo lože pod dlažbu (přídlažbu) Příplatek k cenám za každých dalších i započatých 10 mm tloušťky podkladu nebo lože přes 50 mm z cementové malty</t>
  </si>
  <si>
    <t>1628578676</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</si>
  <si>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</si>
  <si>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5*139</t>
  </si>
  <si>
    <t>55</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</si>
  <si>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</si>
  <si>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</si>
  <si>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-361524554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</si>
  <si>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</si>
  <si>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150+23+10</t>
  </si>
  <si>
    <t>56</t>
  </si>
  <si>
    <t>592451800RO4</t>
  </si>
  <si>
    <t>Dlaždice betonové dlažba zámková (ČSN EN 1338) dlažba skladebná , s fazetou 1 m2=50 kusů  20 x 10 x 6 přírodní</t>
  </si>
  <si>
    <t>1354125431</t>
  </si>
  <si>
    <t>Poznámka k položce:
Obvyklá cena  z internetových stránek výrobců</t>
  </si>
  <si>
    <t>150</t>
  </si>
  <si>
    <t>57</t>
  </si>
  <si>
    <t>592451220</t>
  </si>
  <si>
    <t>Dlaždice betonové dlažba zámková (ČSN EN 1338) dlažba zámková PROMENÁDA 1 m2=50 kusů 20 x 10 x 8 šedá</t>
  </si>
  <si>
    <t>-427682281</t>
  </si>
  <si>
    <t>Poznámka k položce:
spotřeba: 50 kus/m2</t>
  </si>
  <si>
    <t>58</t>
  </si>
  <si>
    <t>592451800RO3</t>
  </si>
  <si>
    <t>dlaždice betonové dlažba zámková (ČSN EN 1338) dlažba zámková 1 m2=50 kusů 20 x 10 x 6 cm červená</t>
  </si>
  <si>
    <t>1916786399</t>
  </si>
  <si>
    <t>Poznámka k položce:
Obvyklá cena z internetových stránek výrobců</t>
  </si>
  <si>
    <t>59</t>
  </si>
  <si>
    <t>592452670</t>
  </si>
  <si>
    <t>Dlaždice betonové dlažba zámková (ČSN EN 1338) dlažba vibrolisovaná BEST tvarově jednoduchá dlažba KLASIKO pro nevidomé 20 x 10 x 6</t>
  </si>
  <si>
    <t>593591858</t>
  </si>
  <si>
    <t>60</t>
  </si>
  <si>
    <t>592452660</t>
  </si>
  <si>
    <t>Dlaždice betonové dlažba zámková (ČSN EN 1338) dlažba vibrolisovaná BEST tvarově jednoduchá dlažba KLASIKO              20 x 10 x 8</t>
  </si>
  <si>
    <t>-1084878538</t>
  </si>
  <si>
    <t>61</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</si>
  <si>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</si>
  <si>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</si>
  <si>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-782623957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</si>
  <si>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</si>
  <si>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9+37</t>
  </si>
  <si>
    <t>62</t>
  </si>
  <si>
    <t>181951102</t>
  </si>
  <si>
    <t>Úprava pláně vyrovnáním výškových rozdílů v hornině tř. 1 až 4 se zhutněním</t>
  </si>
  <si>
    <t>-1922776369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</si>
  <si>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</si>
  <si>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46+183+139+32.4</t>
  </si>
  <si>
    <t>63</t>
  </si>
  <si>
    <t>938908411</t>
  </si>
  <si>
    <t>Čištění vozovek splachováním vodou povrchu podkladu nebo krytu živičného, betonového nebo dlážděného</t>
  </si>
  <si>
    <t>235246213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</si>
  <si>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</si>
  <si>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666+32.4+139</t>
  </si>
  <si>
    <t>Trubní vedení</t>
  </si>
  <si>
    <t>64</t>
  </si>
  <si>
    <t>286112630</t>
  </si>
  <si>
    <t>Trubky z polyvinylchloridu kanalizace domovní a uliční KG - Systém (PVC) PipeLife, ČSN EN 13476 trubka KGEM s hrdlem, SN8 150x4,7x2 m</t>
  </si>
  <si>
    <t>-262906082</t>
  </si>
  <si>
    <t>65</t>
  </si>
  <si>
    <t>837355121R00</t>
  </si>
  <si>
    <t>Výsek a montáž kameninové odbočné tvarovky DN 80 až DN 150</t>
  </si>
  <si>
    <t>-1794985905</t>
  </si>
  <si>
    <t>Poznámka k položce:
Napojení na stoku a na uliční vpust
Obvyklá cena za dané práce z internetových stránek</t>
  </si>
  <si>
    <t>66</t>
  </si>
  <si>
    <t>871313121</t>
  </si>
  <si>
    <t>Montáž kanalizačního potrubí z plastů z tvrdého PVC těsněných gumovým kroužkem v otevřeném výkopu ve sklonu do 20 % DN 150</t>
  </si>
  <si>
    <t>-731802665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</si>
  <si>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</si>
  <si>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2+2</t>
  </si>
  <si>
    <t>67</t>
  </si>
  <si>
    <t>919726123</t>
  </si>
  <si>
    <t>Geotextilie netkaná pro ochranu, separaci nebo filtraci měrná hmotnost přes 300 do 500 g/m2</t>
  </si>
  <si>
    <t>656722583</t>
  </si>
  <si>
    <t xml:space="preserve">Poznámka k souboru cen:
1. V cenách jsou započteny i náklady na položení a dodání geotextilie včetně přesahů. </t>
  </si>
  <si>
    <t>nad vsakovací prostor</t>
  </si>
  <si>
    <t>do drenáže</t>
  </si>
  <si>
    <t>59*0.7</t>
  </si>
  <si>
    <t>68</t>
  </si>
  <si>
    <t>212752212</t>
  </si>
  <si>
    <t>Trativody z drenážních trubek se zřízením štěrkopískového lože pod trubky a s jejich obsypem v průměrném celkovém množství do 0,15 m3/m v otevřeném výkopu z trubek plastových flexibilních D přes 65 do 100 mm</t>
  </si>
  <si>
    <t>-690438745</t>
  </si>
  <si>
    <t>69</t>
  </si>
  <si>
    <t>877315211</t>
  </si>
  <si>
    <t>Montáž tvarovek na kanalizačním potrubí z trub z plastu z tvrdého PVC systém KG nebo z polypropylenu systém KG 2000 v otevřeném výkopu jednoosých DN 150</t>
  </si>
  <si>
    <t>-978057595</t>
  </si>
  <si>
    <t xml:space="preserve">Poznámka k souboru cen:
1. V cenách nejsou započteny náklady na dodání tvarovek. Tvarovky se oceňují ve ve specifikaci. </t>
  </si>
  <si>
    <t>70</t>
  </si>
  <si>
    <t>286113600</t>
  </si>
  <si>
    <t>Trubky z polyvinylchloridu kanalizace domovní a uliční KG - Systém (PVC) PipeLife kolena KGB KGB 150x30°</t>
  </si>
  <si>
    <t>-1065682904</t>
  </si>
  <si>
    <t>71</t>
  </si>
  <si>
    <t>286113900</t>
  </si>
  <si>
    <t>Trubky z polyvinylchloridu kanalizace domovní a uliční KG - Systém (PVC) PipeLife odbočky KGEA 45° KGEA-150/100/45°</t>
  </si>
  <si>
    <t>-208158502</t>
  </si>
  <si>
    <t>72</t>
  </si>
  <si>
    <t>286113610ROO</t>
  </si>
  <si>
    <t>koleno kanalizace plastové KGB 150x45°</t>
  </si>
  <si>
    <t>933071618</t>
  </si>
  <si>
    <t>73</t>
  </si>
  <si>
    <t>895941111</t>
  </si>
  <si>
    <t>Zřízení vpusti kanalizační uliční z betonových dílců typ UV-50 normální</t>
  </si>
  <si>
    <t>2076394194</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</si>
  <si>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</si>
  <si>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74</t>
  </si>
  <si>
    <t>592238500R00</t>
  </si>
  <si>
    <t>dno betonové pro uliční vpusť s výtokovým otvorem TBV-Q 450/940/ZK V 45x94x5 cm. Pro DN 150 PVC.</t>
  </si>
  <si>
    <t>448666246</t>
  </si>
  <si>
    <t>75</t>
  </si>
  <si>
    <t>592238640</t>
  </si>
  <si>
    <t>Prefabrikáty pro uliční vpusti dílce betonové pro uliční vpusti prstenec vyrovnávací TBV-Q 390/60/10a       39 x 6 x 5</t>
  </si>
  <si>
    <t>1755095685</t>
  </si>
  <si>
    <t>76</t>
  </si>
  <si>
    <t>592238750</t>
  </si>
  <si>
    <t>Prefabrikáty pro uliční vpusti dílce betonové pro uliční vpusti vpusť dešťová uliční s rámem koš pozink. D1 DIN 4052,nízký, rám 500/300</t>
  </si>
  <si>
    <t>90885550</t>
  </si>
  <si>
    <t>77</t>
  </si>
  <si>
    <t>592238780</t>
  </si>
  <si>
    <t>Prefabrikáty pro uliční vpusti dílce betonové pro uliční vpusti vpusť dešťová uliční s rámem mříž M1 D400 DIN 19583-13, 500/500mm</t>
  </si>
  <si>
    <t>-1583506496</t>
  </si>
  <si>
    <t>78</t>
  </si>
  <si>
    <t>592238760</t>
  </si>
  <si>
    <t>Prefabrikáty pro uliční vpusti dílce betonové pro uliční vpusti vpusť dešťová uliční s rámem rám zabetonovaný DIN 19583-9, 500/500mm</t>
  </si>
  <si>
    <t>912393705</t>
  </si>
  <si>
    <t>79</t>
  </si>
  <si>
    <t>899431111</t>
  </si>
  <si>
    <t>Výšková úprava uličního vstupu nebo vpusti do 200 mm zvýšením krycího hrnce, šoupěte nebo hydrantu bez úpravy armatur</t>
  </si>
  <si>
    <t>1674721818</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</si>
  <si>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</si>
  <si>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práce-bourání</t>
  </si>
  <si>
    <t>80</t>
  </si>
  <si>
    <t>914511111</t>
  </si>
  <si>
    <t>Montáž sloupku dopravních značek délky do 3,5 m do betonového základu</t>
  </si>
  <si>
    <t>-198291058</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</si>
  <si>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</si>
  <si>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4+2</t>
  </si>
  <si>
    <t>81</t>
  </si>
  <si>
    <t>404452250</t>
  </si>
  <si>
    <t>Výrobky a zabezpečovací prvky pro zařízení silniční značky dopravní svislé sloupky Zn 60 - 350</t>
  </si>
  <si>
    <t>1599176647</t>
  </si>
  <si>
    <t>82</t>
  </si>
  <si>
    <t>914111111</t>
  </si>
  <si>
    <t>Montáž svislé dopravní značky základní velikosti do 1 m2 objímkami na sloupky nebo konzoly</t>
  </si>
  <si>
    <t>-2026205170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</si>
  <si>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</si>
  <si>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6+1</t>
  </si>
  <si>
    <t>83</t>
  </si>
  <si>
    <t>404442310</t>
  </si>
  <si>
    <t>Výrobky a zabezpečovací prvky pro zařízení silniční značky dopravní svislé FeZn  plech FeZn AL     plech Al NK, 3M   povrchová úprava reflexní fólií tř.1 čtvercové značky P2, P3, P8, IP1-7,IP10,E1,E2,E6,E9,E10,E12,IJ4 500 x 500 mm AL- NK reflexní tř.1</t>
  </si>
  <si>
    <t>-696210568</t>
  </si>
  <si>
    <t>84</t>
  </si>
  <si>
    <t>404440540</t>
  </si>
  <si>
    <t>Výrobky a zabezpečovací prvky pro zařízení silniční značky dopravní svislé FeZn  plech FeZn AL     plech Al NK, 3M   povrchová úprava reflexní fólií tř.1 osmiúhelníková značka P6 "STOP" rozměr 700 AL- NK reflexní tř.1</t>
  </si>
  <si>
    <t>-885304209</t>
  </si>
  <si>
    <t>85</t>
  </si>
  <si>
    <t>404442570</t>
  </si>
  <si>
    <t>Výrobky a zabezpečovací prvky pro zařízení silniční značky dopravní svislé FeZn  plech FeZn AL     plech Al NK, 3M   povrchová úprava reflexní fólií tř.1 obdélníkové značky IP8,IP9,IP11,IP12, IP13,IS15, IJ1-15, E2,E12 500x700 mm AL- NK reflexní tř.1</t>
  </si>
  <si>
    <t>-1587618765</t>
  </si>
  <si>
    <t>86</t>
  </si>
  <si>
    <t>914431112</t>
  </si>
  <si>
    <t>Montáž dopravního zrcadla na sloupky nebo konzoly velikosti do 1 m2</t>
  </si>
  <si>
    <t>1528581244</t>
  </si>
  <si>
    <t xml:space="preserve">Poznámka k souboru cen:
1. V ceně jsou započteny i náklady na montáž zrcadla včetně upevňovacího materiálu na předem připravenou nosnou konstrukci. 2. V ceně nejsou započteny náklady na: a) dodání zrcadla, tyto se oceňují ve specifikaci, b) na montáž a dodávku sloupků nebo konzol, tyto se oceňují cenami souboru cen 914 51 Montáž sloupku a 914 53 Montáž konzol a nástavců, c) ochranné nátěry sloupku, zrcadlové části a zrcadla, tyto se oceňují příslušnými cenami katalogu 800-783 Nátěry. </t>
  </si>
  <si>
    <t>87</t>
  </si>
  <si>
    <t>404452030</t>
  </si>
  <si>
    <t>Výrobky a zabezpečovací prvky pro zařízení silniční značky dopravní svislé zrcadla dopravní DZ - 680 čtvercové 600 x 800 mm</t>
  </si>
  <si>
    <t>1420544318</t>
  </si>
  <si>
    <t>88</t>
  </si>
  <si>
    <t>966006132</t>
  </si>
  <si>
    <t>Odstranění dopravních nebo orientačních značek se sloupkem s uložením hmot na vzdálenost do 20 m nebo s naložením na dopravní prostředek, se zásypem jam a jeho zhutněním s betonovou patkou</t>
  </si>
  <si>
    <t>-395467537</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</si>
  <si>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</si>
  <si>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89</t>
  </si>
  <si>
    <t>966006211</t>
  </si>
  <si>
    <t>Odstranění (demontáž) svislých dopravních značek s odklizením materiálu na skládku na vzdálenost do 20 m nebo s naložením na dopravní prostředek ze sloupů, sloupků nebo konzol</t>
  </si>
  <si>
    <t>557657594</t>
  </si>
  <si>
    <t xml:space="preserve">Poznámka k souboru cen:
1. Přemístění demontovaných značek na vzdálenost přes 20 m se oceňuje cenami souborů cen 997 22-1 Vodorovná doprava vybouraných hmot. </t>
  </si>
  <si>
    <t>3+2</t>
  </si>
  <si>
    <t>90</t>
  </si>
  <si>
    <t>915221113 ROO</t>
  </si>
  <si>
    <t>vodorovné značení - struktura, stěrka 3 mm</t>
  </si>
  <si>
    <t>621995629</t>
  </si>
  <si>
    <t>Poznámka k položce:
Obvyklá cena za dané práce dle místních firem</t>
  </si>
  <si>
    <t>110/4</t>
  </si>
  <si>
    <t>V4</t>
  </si>
  <si>
    <t>243/8</t>
  </si>
  <si>
    <t>38.5/8</t>
  </si>
  <si>
    <t>33/12</t>
  </si>
  <si>
    <t>4*7/2</t>
  </si>
  <si>
    <t>V1a</t>
  </si>
  <si>
    <t>77,5/8</t>
  </si>
  <si>
    <t>V13a</t>
  </si>
  <si>
    <t>175/2</t>
  </si>
  <si>
    <t>V11a</t>
  </si>
  <si>
    <t>2.5</t>
  </si>
  <si>
    <t>80/8</t>
  </si>
  <si>
    <t>V12a</t>
  </si>
  <si>
    <t>20/8</t>
  </si>
  <si>
    <t>91</t>
  </si>
  <si>
    <t>915221113RO1</t>
  </si>
  <si>
    <t>vodorovné značení - reflexní úprava</t>
  </si>
  <si>
    <t>1922709833</t>
  </si>
  <si>
    <t>191.6</t>
  </si>
  <si>
    <t>92</t>
  </si>
  <si>
    <t>915611111</t>
  </si>
  <si>
    <t>Předznačení pro vodorovné značení stříkané barvou nebo prováděné z nátěrových hmot liniové dělicí čáry, vodicí proužky</t>
  </si>
  <si>
    <t>-327916671</t>
  </si>
  <si>
    <t xml:space="preserve">Poznámka k souboru cen:
1. Množství měrných jednotek se určuje: a) pro cenu -1111 v m délky dělicí čáry nebo vodícího proužku (včetně mezer), b) pro cenu -1112 v m2 natírané nebo stříkané plochy. </t>
  </si>
  <si>
    <t>20+80+28+46.87+77.5+33+38.5+175.8+195.5+110.2+12</t>
  </si>
  <si>
    <t>93</t>
  </si>
  <si>
    <t>899914111R00</t>
  </si>
  <si>
    <t>Montáž ocelové chráničky D 159 x 10 mm</t>
  </si>
  <si>
    <t>54883562</t>
  </si>
  <si>
    <t>3+3</t>
  </si>
  <si>
    <t>94</t>
  </si>
  <si>
    <t>286193200R00</t>
  </si>
  <si>
    <t>chránička dělená, PE-HD d 110</t>
  </si>
  <si>
    <t>1587020104</t>
  </si>
  <si>
    <t>95</t>
  </si>
  <si>
    <t>916131213</t>
  </si>
  <si>
    <t>Osazení silničního obrubníku betonového se zřízením lože, s vyplněním a zatřením spár cementovou maltou stojatého s boční opěrou z betonu prostého tř. C 12/15, do lože z betonu prostého téže značky</t>
  </si>
  <si>
    <t>-1473812971</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</si>
  <si>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</si>
  <si>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78+27+11+108</t>
  </si>
  <si>
    <t>96</t>
  </si>
  <si>
    <t>916231213</t>
  </si>
  <si>
    <t>Osazení chodníkového obrubníku betonového se zřízením lože, s vyplněním a zatřením spár cementovou maltou stojatého s boční opěrou z betonu prostého tř. C 12/15, do lože z betonu prostého téže značky</t>
  </si>
  <si>
    <t>1658740789</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</si>
  <si>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</si>
  <si>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97</t>
  </si>
  <si>
    <t>592174650</t>
  </si>
  <si>
    <t>Obrubníky betonové a železobetonové obrubník silniční Standard   100 x 15 x 25</t>
  </si>
  <si>
    <t>-1501669461</t>
  </si>
  <si>
    <t>3+7+12+10+35+11</t>
  </si>
  <si>
    <t>98</t>
  </si>
  <si>
    <t>592174650R</t>
  </si>
  <si>
    <t>obrubníky betonové a železobetonové obrubník silniční vibrolisovaný XF4  50 x 25 x 30</t>
  </si>
  <si>
    <t>-308019411</t>
  </si>
  <si>
    <t>27*2</t>
  </si>
  <si>
    <t>99</t>
  </si>
  <si>
    <t>592174690</t>
  </si>
  <si>
    <t>Obrubníky betonové a železobetonové obrubník silniční přechodový L + P Standard   100 x 15 x 15-25</t>
  </si>
  <si>
    <t>135846105</t>
  </si>
  <si>
    <t>592174640R00</t>
  </si>
  <si>
    <t>obrubníky betonové a železobetonové obrubník chodníkový 50 x 8 x 25</t>
  </si>
  <si>
    <t>-1589752675</t>
  </si>
  <si>
    <t>(92)*2</t>
  </si>
  <si>
    <t>101</t>
  </si>
  <si>
    <t>592174680</t>
  </si>
  <si>
    <t>Obrubníky betonové a železobetonové obrubník silniční nájezdový Standard   100 x 15 x 15</t>
  </si>
  <si>
    <t>-587921640</t>
  </si>
  <si>
    <t>23+8+4+36+2+35</t>
  </si>
  <si>
    <t>102</t>
  </si>
  <si>
    <t>919121212</t>
  </si>
  <si>
    <t>Utěsnění dilatačních spár zálivkou za studena v cementobetonovém nebo živičném krytu včetně adhezního nátěru bez těsnicího profilu pod zálivkou, pro komůrky šířky 10 mm, hloubky 20 mm</t>
  </si>
  <si>
    <t>1884805066</t>
  </si>
  <si>
    <t xml:space="preserve">Poznámka k souboru cen:
1. V cenách jsou započteny i náklady na vyčištění spár před těsněním a zalitím a náklady na impregnaci, těsnění a zalití spár včetně dodání hmot. </t>
  </si>
  <si>
    <t>60+48+27+7+2</t>
  </si>
  <si>
    <t>103</t>
  </si>
  <si>
    <t>919731123</t>
  </si>
  <si>
    <t>Zarovnání styčné plochy podkladu nebo krytu podél vybourané části komunikace nebo zpevněné plochy živičné tl. přes 100 do 200 mm</t>
  </si>
  <si>
    <t>-1533212006</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</si>
  <si>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</si>
  <si>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126+34</t>
  </si>
  <si>
    <t>104</t>
  </si>
  <si>
    <t>919735113</t>
  </si>
  <si>
    <t>Řezání stávajícího živičného krytu nebo podkladu hloubky přes 100 do 150 mm</t>
  </si>
  <si>
    <t>-2029068112</t>
  </si>
  <si>
    <t xml:space="preserve">Poznámka k souboru cen:
1. V cenách jsou započteny i náklady na spotřebu vody. </t>
  </si>
  <si>
    <t>60+48+2+16</t>
  </si>
  <si>
    <t>105</t>
  </si>
  <si>
    <t>919735112</t>
  </si>
  <si>
    <t>Řezání stávajícího živičného krytu nebo podkladu hloubky přes 50 do 100 mm</t>
  </si>
  <si>
    <t>-1046667582</t>
  </si>
  <si>
    <t>27+7</t>
  </si>
  <si>
    <t>106</t>
  </si>
  <si>
    <t>935112211R00</t>
  </si>
  <si>
    <t xml:space="preserve">Osazení příkopového žlabu do betonu tl 100 mm z betonových tvárnic </t>
  </si>
  <si>
    <t>-567368981</t>
  </si>
  <si>
    <t>107</t>
  </si>
  <si>
    <t>592274960R02</t>
  </si>
  <si>
    <t>betonový žlab vybrolisovaný beton, XF4</t>
  </si>
  <si>
    <t>2133853479</t>
  </si>
  <si>
    <t>30/0.28</t>
  </si>
  <si>
    <t>108</t>
  </si>
  <si>
    <t>966071111</t>
  </si>
  <si>
    <t>Demontáž ocelových konstrukcí profilů hmotnosti do 13 kg/m, hmotnosti konstrukce do 5 t</t>
  </si>
  <si>
    <t>-249187468</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</si>
  <si>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</si>
  <si>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109</t>
  </si>
  <si>
    <t>966072121</t>
  </si>
  <si>
    <t>Demontáž opláštění stěn ocelové konstrukce z tvarovaných ocelových plechů, výšky budovy do 6 m</t>
  </si>
  <si>
    <t>-442629858</t>
  </si>
  <si>
    <t xml:space="preserve">Poznámka k souboru cen:
1. Ceny jsou určeny pro ocenění demontáže opláštění se šroubovanými i nýtovanými spoji. 2. Ceny nelze použít pro ocenění demontáže opláštění zděných, betonových, případně jiných konstrukcí; tyto se ocení příslušnými cenami katalogu 801-3 Budovy a haly – bourání konstrukcí, příp.cenami katalogu 800-767 Konstrukce zámečnické. </t>
  </si>
  <si>
    <t>Přesun hmot</t>
  </si>
  <si>
    <t>110</t>
  </si>
  <si>
    <t>997221551</t>
  </si>
  <si>
    <t>Vodorovná doprava suti bez naložení, ale se složením a s hrubým urovnáním ze sypkých materiálů, na vzdálenost do 1 km</t>
  </si>
  <si>
    <t>-142009784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</si>
  <si>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</si>
  <si>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16,748+10.725+64,938+85,25+0,2</t>
  </si>
  <si>
    <t>111</t>
  </si>
  <si>
    <t>997221559</t>
  </si>
  <si>
    <t>Vodorovná doprava suti bez naložení, ale se složením a s hrubým urovnáním Příplatek k ceně za každý další i započatý 1 km přes 1 km</t>
  </si>
  <si>
    <t>-303156998</t>
  </si>
  <si>
    <t>178*9</t>
  </si>
  <si>
    <t>112</t>
  </si>
  <si>
    <t>997221561</t>
  </si>
  <si>
    <t>Vodorovná doprava suti bez naložení, ale se složením a s hrubým urovnáním z kusových materiálů, na vzdálenost do 1 km</t>
  </si>
  <si>
    <t>-841408299</t>
  </si>
  <si>
    <t>obruba, beton</t>
  </si>
  <si>
    <t>9.588+4.92+0.5</t>
  </si>
  <si>
    <t>0.22</t>
  </si>
  <si>
    <t>kameny</t>
  </si>
  <si>
    <t>113</t>
  </si>
  <si>
    <t>997221569R01</t>
  </si>
  <si>
    <t>Příplatek ZKD 1 km u vodorovné dopravy suti z kusových materiálů</t>
  </si>
  <si>
    <t>1688658835</t>
  </si>
  <si>
    <t>(4.92+0,5+5)*9</t>
  </si>
  <si>
    <t>114</t>
  </si>
  <si>
    <t>997221815</t>
  </si>
  <si>
    <t>Poplatek za uložení stavebního odpadu na skládce (skládkovné) betonového</t>
  </si>
  <si>
    <t>1375069069</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</si>
  <si>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</si>
  <si>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5.42</t>
  </si>
  <si>
    <t>115</t>
  </si>
  <si>
    <t>997221855</t>
  </si>
  <si>
    <t>Poplatek za uložení stavebního odpadu na skládce (skládkovné) z kameniva</t>
  </si>
  <si>
    <t>-1963408933</t>
  </si>
  <si>
    <t>16.748+10.725+5</t>
  </si>
  <si>
    <t>116</t>
  </si>
  <si>
    <t>997221845ROO</t>
  </si>
  <si>
    <t>Poplatek za uložení stavebního odpadu na skládce (skládkovné) z asfaltových povrchů</t>
  </si>
  <si>
    <t>1961903114</t>
  </si>
  <si>
    <t>Poznámka k položce:
bez obsahu neb. látek, možnost recyklace (na skládce) a zpětného využití na komunikacích</t>
  </si>
  <si>
    <t>asfalt</t>
  </si>
  <si>
    <t>64,938+85.25+0,2</t>
  </si>
  <si>
    <t>117</t>
  </si>
  <si>
    <t>998225111</t>
  </si>
  <si>
    <t>Přesun hmot pro komunikace s krytem z kameniva, monolitickým betonovým nebo živičným dopravní vzdálenost do 200 m jakékoliv délky objektu</t>
  </si>
  <si>
    <t>452125982</t>
  </si>
  <si>
    <t xml:space="preserve">Poznámka k souboru cen:
1. Ceny lze použít i pro plochy letišť s krytem monolitickým betonovým nebo živičným. </t>
  </si>
  <si>
    <t>225</t>
  </si>
  <si>
    <t>SO-02 - Opěrná stěna</t>
  </si>
  <si>
    <t xml:space="preserve">    2 - Zakládání</t>
  </si>
  <si>
    <t xml:space="preserve">    3 - Svislé a kompletní konstrukce</t>
  </si>
  <si>
    <t>151101102</t>
  </si>
  <si>
    <t>Zřízení pažení a rozepření stěn rýh pro podzemní vedení pro všechny šířky rýhy příložné pro jakoukoliv mezerovitost, hloubky do 4 m</t>
  </si>
  <si>
    <t>1962754882</t>
  </si>
  <si>
    <t>63,5</t>
  </si>
  <si>
    <t>151101112</t>
  </si>
  <si>
    <t>Odstranění pažení a rozepření stěn rýh pro podzemní vedení s uložením materiálu na vzdálenost do 3 m od kraje výkopu příložné, hloubky přes 2 do 4 m</t>
  </si>
  <si>
    <t>119931815</t>
  </si>
  <si>
    <t>63.5</t>
  </si>
  <si>
    <t>-1278293515</t>
  </si>
  <si>
    <t>31.53</t>
  </si>
  <si>
    <t>583439330</t>
  </si>
  <si>
    <t xml:space="preserve">Kamenivo přírodní drcené hutné pro stavební účely PDK (drobné, hrubé a štěrkodrť) kamenivo drcené hrubé d&gt;=2 a D&lt;=45 mm (ČSN EN 13043 ) d&gt;=2 a D&gt;=4 mm (ČSN EN 12620, ČSN EN 13139 ) d&gt;=1 a D&gt;=2 mm (ČSN EN 13242) frakce  16-32   praná  </t>
  </si>
  <si>
    <t>-991787150</t>
  </si>
  <si>
    <t>31.53*2.5</t>
  </si>
  <si>
    <t>Zakládání</t>
  </si>
  <si>
    <t>274313711</t>
  </si>
  <si>
    <t>Základy z betonu prostého pasy betonu kamenem neprokládaného tř. C 20/25 X0</t>
  </si>
  <si>
    <t>23409257</t>
  </si>
  <si>
    <t>0.41*1,5*29.65</t>
  </si>
  <si>
    <t>274351215</t>
  </si>
  <si>
    <t>Bednění základových stěn pasů svislé nebo šikmé (odkloněné), půdorysně přímé nebo zalomené ve volných nebo zapažených jámách, rýhách, šachtách, včetně případných vzpěr zřízení</t>
  </si>
  <si>
    <t>-1955302867</t>
  </si>
  <si>
    <t>Svislé a kompletní konstrukce</t>
  </si>
  <si>
    <t>389361001</t>
  </si>
  <si>
    <t>Doplňující výztuž prefabrikovaných konstrukcí pro každý druh a stavební díl z betonářské oceli B500 pr. 16 mm vzdálenost 225 mm, 300 m</t>
  </si>
  <si>
    <t>1640871990</t>
  </si>
  <si>
    <t>Poznámka k položce:
cena vč. prací</t>
  </si>
  <si>
    <t>389381001</t>
  </si>
  <si>
    <t>Dobetonování prefabrikovaných konstrukcí C 20/25 X0</t>
  </si>
  <si>
    <t>-827091285</t>
  </si>
  <si>
    <t>Opěrné stěny z tvarovek betonových štípaných 450/300/190 betonových plotová zeď na maltu cementovou včetně spárování současně při zdění z tvarovek jednostranně štípaných, dutých přírodních, tloušťka zdiva 300 mm s osazením na kolíčky 1300 kusů, tvarovek 710 kusů</t>
  </si>
  <si>
    <t>-1134492784</t>
  </si>
  <si>
    <t>Poznámka k položce:
Cena dle nabídky výrobců. Cena obvyklá.</t>
  </si>
  <si>
    <t>R02</t>
  </si>
  <si>
    <t>Ploty z tvárnic betonových plotová stříška lepená mrazuvzdorným lepidlem z tvarovek hladkých nebo štípaných, sedlového tvaru přírodních, tloušťka zdiva 300 mm</t>
  </si>
  <si>
    <t>1308414262</t>
  </si>
  <si>
    <t>Poznámka k položce:
Cena obvyklá. Dle nabídky výrobců.</t>
  </si>
  <si>
    <t>29.65</t>
  </si>
  <si>
    <t>44.47</t>
  </si>
  <si>
    <t>871264201</t>
  </si>
  <si>
    <t>Montáž drenážního potrubí otevřený výkop sklon do 20 %do DN 100</t>
  </si>
  <si>
    <t>-94618242</t>
  </si>
  <si>
    <t>286112230</t>
  </si>
  <si>
    <t>Trubky z polyvinylchloridu trubky drenážní drenážní systém  PipeLife trubka flexibilní D 100 mm</t>
  </si>
  <si>
    <t>175770061</t>
  </si>
  <si>
    <t>935112211</t>
  </si>
  <si>
    <t>Osazení betonového příkopového žlabu s vyplněním a zatřením spár cementovou maltou s ložem tl. 100 mm z betonu prostého tř. C 12/15 z betonových příkopových tvárnic šířky přes 500 do 800 mm</t>
  </si>
  <si>
    <t>-1558581151</t>
  </si>
  <si>
    <t>592R03</t>
  </si>
  <si>
    <t>žlab betonový 155*295.5*665</t>
  </si>
  <si>
    <t>41604111</t>
  </si>
  <si>
    <t>Poznámka k položce:
Cena obvyklá z internetových stránek výrobců.</t>
  </si>
  <si>
    <t>167</t>
  </si>
  <si>
    <t xml:space="preserve">SO-03 - Veřejné osvětlení </t>
  </si>
  <si>
    <t xml:space="preserve"> </t>
  </si>
  <si>
    <t>51000000-9</t>
  </si>
  <si>
    <t>Soupis prací je sestaven za využití položek cenové soustavy ÚRS. Cenové a technické podmínky položek Cenové soustavy  ÚRS, které nejsou uvedeny v soupisu prací (tzv. úvodní část katalogů) jsou neomezeně dálkově k dispozici na www.cs-urs.cz. Položky soupisů prací, které nemají ve sloupci "Cenová soustava" uveden žádný údaj, nepochází z cenové soustavy ÚRS.
Bližší informace k ocenění rozpočtu jsou uvedeny v textových a výkresových částech projektové dokumentace pro provádění stavby.</t>
  </si>
  <si>
    <t>PSV - Práce a dodávky PSV</t>
  </si>
  <si>
    <t xml:space="preserve">    740 - Elektromontáže - zkoušky a revize</t>
  </si>
  <si>
    <t xml:space="preserve">    742 - Elektromontáže - rozvodný systém</t>
  </si>
  <si>
    <t xml:space="preserve">    747 - Elektromontáže - kompletace rozvodů</t>
  </si>
  <si>
    <t xml:space="preserve">    748 - Elektromontáže - osvětlovací zařízení a svítidla</t>
  </si>
  <si>
    <t>M - Práce a dodávky M</t>
  </si>
  <si>
    <t xml:space="preserve">    21-M - Elektromontáže</t>
  </si>
  <si>
    <t xml:space="preserve">    46-M - Zemní práce při extr.mont.pracích</t>
  </si>
  <si>
    <t xml:space="preserve">      5 - Komunikace</t>
  </si>
  <si>
    <t>113107022</t>
  </si>
  <si>
    <t>Odstranění podkladů nebo krytů při překopech inženýrských sítí v ploše jednotlivě do 15 m2 s přemístěním hmot na skládku ve vzdálenosti do 3 m nebo s naložením na dopravní prostředek z kameniva hrubého drceného, o tl. vrstvy přes 100 do 200 mm</t>
  </si>
  <si>
    <t>846125443</t>
  </si>
  <si>
    <t>-2136778976</t>
  </si>
  <si>
    <t>-1829882566</t>
  </si>
  <si>
    <t>-1527205071</t>
  </si>
  <si>
    <t>15+1</t>
  </si>
  <si>
    <t>120001101ROO</t>
  </si>
  <si>
    <t>Příplatek k cenám vykopávek za ztížení vykopávky v blízkosti podzemního vedení nebo výbušnin v horninách jakékoliv třídy</t>
  </si>
  <si>
    <t>1588040958</t>
  </si>
  <si>
    <t xml:space="preserve">Poznámka k položce:
cena zahrnuje ruční práce
Orientační cena z nabídek firem </t>
  </si>
  <si>
    <t>2*0,35*0,8</t>
  </si>
  <si>
    <t>40*0,6*1,2</t>
  </si>
  <si>
    <t>141721115</t>
  </si>
  <si>
    <t>Řízený zemní protlak v hornině tř. 1 až 4, včetně protlačení trub v hloubce do 6 m vnějšího průměru vrtu přes 125 do 160 mm</t>
  </si>
  <si>
    <t>-1488770822</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</si>
  <si>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</si>
  <si>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-1572890803</t>
  </si>
  <si>
    <t>30*0,5</t>
  </si>
  <si>
    <t>321995257</t>
  </si>
  <si>
    <t>15/20</t>
  </si>
  <si>
    <t>121101101</t>
  </si>
  <si>
    <t>Sejmutí ornice nebo lesní půdy s vodorovným přemístěním na hromady v místě upotřebení nebo na dočasné či trvalé skládky se složením, na vzdálenost do 50 m</t>
  </si>
  <si>
    <t>-2137401204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</si>
  <si>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</si>
  <si>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30*0.5*0.2</t>
  </si>
  <si>
    <t>641578738</t>
  </si>
  <si>
    <t>460600023</t>
  </si>
  <si>
    <t>Přemístění (odvoz) horniny, suti a vybouraných hmot vodorovné přemístění horniny včetně složení, bez naložení a rozprostření jakékoliv třídy, na vzdálenost přes 500 do 1000 m</t>
  </si>
  <si>
    <t>1853431895</t>
  </si>
  <si>
    <t xml:space="preserve">Poznámka k souboru cen:
1. V cenách -0021 až -0031 nejsou započteny místní poplatky za uložení výkopku na řízenou skládku. 2. V cenách -0041 až -0071 nejsou započteny poplatky za uložení suti na řízenou skládku a recyklaci. </t>
  </si>
  <si>
    <t>3+(147*0.3*0.35)+(40*0.3*0.5)+(20*0.35)</t>
  </si>
  <si>
    <t>460600031</t>
  </si>
  <si>
    <t>Přemístění (odvoz) horniny, suti a vybouraných hmot vodorovné přemístění horniny včetně složení, bez naložení a rozprostření jakékoliv třídy, na vzdálenost Příplatek k ceně -0023 za každých dalších i započatých 1000 m</t>
  </si>
  <si>
    <t>743224703</t>
  </si>
  <si>
    <t>31.435*9</t>
  </si>
  <si>
    <t>-807217836</t>
  </si>
  <si>
    <t>31.435*2</t>
  </si>
  <si>
    <t>1591726327</t>
  </si>
  <si>
    <t>Poznámka k položce:
Orientační cena z nabídek firem</t>
  </si>
  <si>
    <t>-72869393</t>
  </si>
  <si>
    <t>-479757286</t>
  </si>
  <si>
    <t>2034548420</t>
  </si>
  <si>
    <t>100RO1</t>
  </si>
  <si>
    <t>Přesun hmot pro komunikace s krytem z kameniva, monolitickým betonovým nebo živičným dopravní vzdálenost do 200 m montážní plošina přeprava</t>
  </si>
  <si>
    <t>km</t>
  </si>
  <si>
    <t>687375053</t>
  </si>
  <si>
    <t xml:space="preserve">Poznámka k položce:
Orientační cena z nabídek firem </t>
  </si>
  <si>
    <t>100ROO</t>
  </si>
  <si>
    <t>Přesun hmot pro komunikace s krytem z kameniva, monolitickým betonovým nebo živičným dopravní vzdálenost do 200 m autojeřáb přeprava</t>
  </si>
  <si>
    <t>-990489803</t>
  </si>
  <si>
    <t>460600061</t>
  </si>
  <si>
    <t>Přemístění (odvoz) horniny, suti a vybouraných hmot odvoz suti a vybouraných hmot do 1 km</t>
  </si>
  <si>
    <t>175083779</t>
  </si>
  <si>
    <t>1*2+1.64</t>
  </si>
  <si>
    <t>konstrukce vo - do kovošrotu</t>
  </si>
  <si>
    <t>0,6</t>
  </si>
  <si>
    <t>0,546</t>
  </si>
  <si>
    <t>460600071</t>
  </si>
  <si>
    <t>Přemístění (odvoz) horniny, suti a vybouraných hmot odvoz suti a vybouraných hmot Příplatek k ceně za každý další i započatý 1 km</t>
  </si>
  <si>
    <t>-2013336175</t>
  </si>
  <si>
    <t>3.64*9</t>
  </si>
  <si>
    <t>1,146*5</t>
  </si>
  <si>
    <t>5*9</t>
  </si>
  <si>
    <t>997221815ROO</t>
  </si>
  <si>
    <t>Poplatek za uložení betonového odpadu na skládce (skládkovné)</t>
  </si>
  <si>
    <t>-1163561002</t>
  </si>
  <si>
    <t>3.64</t>
  </si>
  <si>
    <t>1375449851</t>
  </si>
  <si>
    <t>Poznámka k položce:
bez obsahu neb. látek
Orientační cena z nabídek firem  - zpětné využití na skládce</t>
  </si>
  <si>
    <t>0.196</t>
  </si>
  <si>
    <t>9982761ROO</t>
  </si>
  <si>
    <t>Přesun hmot pro elektromontážní práce</t>
  </si>
  <si>
    <t>518935088</t>
  </si>
  <si>
    <t>1.04+0.729+41.294</t>
  </si>
  <si>
    <t>-804289589</t>
  </si>
  <si>
    <t>PSV</t>
  </si>
  <si>
    <t>Práce a dodávky PSV</t>
  </si>
  <si>
    <t>740</t>
  </si>
  <si>
    <t>Elektromontáže - zkoušky a revize</t>
  </si>
  <si>
    <t>740991100</t>
  </si>
  <si>
    <t>Zkoušky a prohlídky elektrických rozvodů a zařízení celková prohlídka a vyhotovení revizní zprávy pro objem montážních prací do 100 tis. Kč</t>
  </si>
  <si>
    <t>316339328</t>
  </si>
  <si>
    <t xml:space="preserve">Poznámka k souboru cen:
1. Ceny -1100 až -1910 jsou určeny pro objem montážních prací včetně nákladů na nosný a podružný materiál. </t>
  </si>
  <si>
    <t>742</t>
  </si>
  <si>
    <t>Elektromontáže - rozvodný systém</t>
  </si>
  <si>
    <t>74RO2</t>
  </si>
  <si>
    <t>Svorkovnice pro připojení až 3 kabelů (CYKY - J16x4, L(1-3), PEN) se zemnícím šroubem a jedním jištěným vývodem</t>
  </si>
  <si>
    <t>-1751180511</t>
  </si>
  <si>
    <t>747</t>
  </si>
  <si>
    <t>Elektromontáže - kompletace rozvodů</t>
  </si>
  <si>
    <t>747211100 R00</t>
  </si>
  <si>
    <t>pojistka včetně montáže se zapojením vodičů</t>
  </si>
  <si>
    <t>1017625441</t>
  </si>
  <si>
    <t>2+3</t>
  </si>
  <si>
    <t>748</t>
  </si>
  <si>
    <t>Elektromontáže - osvětlovací zařízení a svítidla</t>
  </si>
  <si>
    <t>210202013ROO</t>
  </si>
  <si>
    <t>s naložením na dopravní prostředek a odvozem do kovošrotu</t>
  </si>
  <si>
    <t>-2139104614</t>
  </si>
  <si>
    <t>748719211RO1</t>
  </si>
  <si>
    <t>-1897563087</t>
  </si>
  <si>
    <t>748719211ROO</t>
  </si>
  <si>
    <t>-973488618</t>
  </si>
  <si>
    <t>210810006RO1</t>
  </si>
  <si>
    <t>demontáž a očištění kabelu s naložením na dopravní prostředek a odvozem do kovošrotu</t>
  </si>
  <si>
    <t>-1493060460</t>
  </si>
  <si>
    <t>(40+(2*1,7))*1.4</t>
  </si>
  <si>
    <t>3*14</t>
  </si>
  <si>
    <t>460080112R00</t>
  </si>
  <si>
    <t>Základové konstrukce bourání základu včetně záhozu jámy sypaninou, zhutnění a urovnání betonového</t>
  </si>
  <si>
    <t>1060244009</t>
  </si>
  <si>
    <t>748719211</t>
  </si>
  <si>
    <t>Montáž stožárů osvětlení, bez zemních prací ostatních ocelových samostatně stojících, délky do 12 m</t>
  </si>
  <si>
    <t>1435383697</t>
  </si>
  <si>
    <t>31674R00</t>
  </si>
  <si>
    <t>pozink UZM -10-159/114/89</t>
  </si>
  <si>
    <t>456620470</t>
  </si>
  <si>
    <t>31674R03</t>
  </si>
  <si>
    <t>pozink KL-6-133/60</t>
  </si>
  <si>
    <t>-876577605</t>
  </si>
  <si>
    <t>210202013</t>
  </si>
  <si>
    <t>Montáž svítidel výbojkových se zapojením vodičů průmyslových nebo venkovních závěsných na oku na výložník</t>
  </si>
  <si>
    <t>-1023675693</t>
  </si>
  <si>
    <t>34844ROO</t>
  </si>
  <si>
    <t xml:space="preserve">CIVIC 1 150W HST DGE CL1 EFL [V4L3]
</t>
  </si>
  <si>
    <t>256</t>
  </si>
  <si>
    <t>1480731187</t>
  </si>
  <si>
    <t>34844RO1</t>
  </si>
  <si>
    <t>CIVIC A/A CDO-TT 150W HIT-CE se signalizací</t>
  </si>
  <si>
    <t>-1570530872</t>
  </si>
  <si>
    <t>748721210</t>
  </si>
  <si>
    <t>Montáž výložníků osvětlení jednoramenných sloupových, hmotnosti do 35 kg</t>
  </si>
  <si>
    <t>461899689</t>
  </si>
  <si>
    <t>31674R02</t>
  </si>
  <si>
    <t xml:space="preserve">Výložník UZB 1- 1500 žárově zinkovaný </t>
  </si>
  <si>
    <t>-1333760725</t>
  </si>
  <si>
    <t>748741000</t>
  </si>
  <si>
    <t>Montáž elektrovýzbroje stožárů osvětlení 1 okruh</t>
  </si>
  <si>
    <t>136356889</t>
  </si>
  <si>
    <t>748741000ROO</t>
  </si>
  <si>
    <t>s naložením na dopravní prostředek</t>
  </si>
  <si>
    <t>1433021659</t>
  </si>
  <si>
    <t>Práce a dodávky M</t>
  </si>
  <si>
    <t>21-M</t>
  </si>
  <si>
    <t>Elektromontáže</t>
  </si>
  <si>
    <t>210100096</t>
  </si>
  <si>
    <t>Ukončení vodičů izolovaných s označením a zapojením na svorkovnici s otevřením a uzavřením krytu průřezu žíly do 2,5 mm2</t>
  </si>
  <si>
    <t>-1873367452</t>
  </si>
  <si>
    <t>6*3</t>
  </si>
  <si>
    <t>6*2</t>
  </si>
  <si>
    <t>210RO22</t>
  </si>
  <si>
    <t>Pojistková rozpojovací skříň pro VO, typ 4:3, 9 x jednopólový pojistkový odpínač do 160A, pojistkové vložky 40A, včetně podstavce s kabelovým prostorem a se základovým dílem - včetně dopravy a montáže</t>
  </si>
  <si>
    <t>-638837518</t>
  </si>
  <si>
    <t>460ROO</t>
  </si>
  <si>
    <t>stožárové pouzdro včetně montáže a dodávky</t>
  </si>
  <si>
    <t>-342197656</t>
  </si>
  <si>
    <t>745901200ROO</t>
  </si>
  <si>
    <t>označení vývodu z rozvaděče  štítkem</t>
  </si>
  <si>
    <t>2087005582</t>
  </si>
  <si>
    <t>30+60</t>
  </si>
  <si>
    <t>745904111ROO</t>
  </si>
  <si>
    <t>Ostatní práce při montáži vodičů, šňůr a kabelů Příplatek k cenám montáže vodičů a kabelů za zatahování vodičů a kabelů do tvárnicových tras s komorami nebo do kolektorů, hmotnosti do 0,75 kg</t>
  </si>
  <si>
    <t>2072799024</t>
  </si>
  <si>
    <t>149,8+39.2+50.4</t>
  </si>
  <si>
    <t>210100101</t>
  </si>
  <si>
    <t>Ukončení vodičů izolovaných s označením a zapojením na svorkovnici s otevřením a uzavřením krytu průřezu žíly do 16 mm2</t>
  </si>
  <si>
    <t>-908310036</t>
  </si>
  <si>
    <t>15*4</t>
  </si>
  <si>
    <t>460510064RO2</t>
  </si>
  <si>
    <t>montáž chránička 75</t>
  </si>
  <si>
    <t>1369880475</t>
  </si>
  <si>
    <t>(135-28)*1.4</t>
  </si>
  <si>
    <t>460510064RO3</t>
  </si>
  <si>
    <t>montáž chránička 100</t>
  </si>
  <si>
    <t>1501350314</t>
  </si>
  <si>
    <t>39.2</t>
  </si>
  <si>
    <t>460510064RO1</t>
  </si>
  <si>
    <t>montáž chránička 50</t>
  </si>
  <si>
    <t>1438741973</t>
  </si>
  <si>
    <t>50.4</t>
  </si>
  <si>
    <t>286R00</t>
  </si>
  <si>
    <t>Chránička HDPE/LDPE 75 ČSN EN 61386-24</t>
  </si>
  <si>
    <t>-699591885</t>
  </si>
  <si>
    <t>Poznámka k položce:
barva červená
Orientační cena z nabídek firem</t>
  </si>
  <si>
    <t>286R003</t>
  </si>
  <si>
    <t>Chránička HDPE/LDPE 100</t>
  </si>
  <si>
    <t>-183552375</t>
  </si>
  <si>
    <t>Poznámka k položce:
barva červená, 
Orientační cena z nabídek firem</t>
  </si>
  <si>
    <t>28*1.4</t>
  </si>
  <si>
    <t>286R002</t>
  </si>
  <si>
    <t>Chránička HDPE/LDPE 50</t>
  </si>
  <si>
    <t>82619034</t>
  </si>
  <si>
    <t>Poznámka k položce:
barva červená, vstup do lamp
Orientační cena z nabídek firem</t>
  </si>
  <si>
    <t>36*1.4</t>
  </si>
  <si>
    <t>460510076R01</t>
  </si>
  <si>
    <t>Drobné příslušenství (manžety OMP 159 - 0.35 m, manžeta ochranná zemnícího drátu 0.45 m, smršťovačka, podložka, kabelová průchodka PVC,..)</t>
  </si>
  <si>
    <t>sada</t>
  </si>
  <si>
    <t>-662628339</t>
  </si>
  <si>
    <t>345629050</t>
  </si>
  <si>
    <t xml:space="preserve">svorka ochranná </t>
  </si>
  <si>
    <t>1279467111</t>
  </si>
  <si>
    <t>Poznámka k položce:
součástí stožáru - pouze montáž
Orientační cena z nabídek firem</t>
  </si>
  <si>
    <t>210220002</t>
  </si>
  <si>
    <t>Montáž uzemňovacího vedení s upevněním, propojením a připojením pomocí svorek na povrchu vodičů FeZn drátem nebo lanem průměru do 10 mm</t>
  </si>
  <si>
    <t>975546349</t>
  </si>
  <si>
    <t>(100+(6*1.7))*1.4</t>
  </si>
  <si>
    <t>354410730</t>
  </si>
  <si>
    <t>Součásti pro hromosvody a uzemňování vodiče  svodů dráty FeZn drát průměr 10 mm FeZn  1 kg=1,61m</t>
  </si>
  <si>
    <t>-1017240578</t>
  </si>
  <si>
    <t>Poznámka k položce:
Hmotnost: 0,62 kg/m</t>
  </si>
  <si>
    <t>154/1.61</t>
  </si>
  <si>
    <t>210280211</t>
  </si>
  <si>
    <t>Měření zemních odporů zemniče prvního nebo samostatného</t>
  </si>
  <si>
    <t>-635156859</t>
  </si>
  <si>
    <t>210280215</t>
  </si>
  <si>
    <t>Měření zemních odporů zemniče Příplatek k ceně za každý další zemnič v síti</t>
  </si>
  <si>
    <t>-63019214</t>
  </si>
  <si>
    <t>210810014ROO</t>
  </si>
  <si>
    <t>Montáž izolovaných kabelů měděných bez ukončení do 1 kV uložených volně CYKY, CYKYD, CYKYDY, NYM, NYY, YSLY, 750 V, počtu a průřezu žil 4 x 16 mm2</t>
  </si>
  <si>
    <t>352296856</t>
  </si>
  <si>
    <t>(135+15*1,7)*1,4</t>
  </si>
  <si>
    <t>210810006ROO</t>
  </si>
  <si>
    <t>Montáž izolovaných kabelů měděných bez ukončení do 1 kV uložených volně CYKY - J počtu a průřezu žil 3 x 2,5 mm2</t>
  </si>
  <si>
    <t>575253507</t>
  </si>
  <si>
    <t>341110360R00</t>
  </si>
  <si>
    <t>kabely silové s měděným jádrem pro jmenovité napětí 750 V CYKY -  RE průřez   Cu číslo  bázová cena mm2       kg/m      Kč/m 3 x 2,5     0,074     15,33</t>
  </si>
  <si>
    <t>702896911</t>
  </si>
  <si>
    <t>12*3</t>
  </si>
  <si>
    <t>341110800ROO</t>
  </si>
  <si>
    <t>kabely silové s měděným jádrem pro jmenovité napětí 750 V CYKY -  RE průřez   Cu číslo  bázová cena mm2       kg/m      Kč/m 4 x 16 RE  0,627    117,31</t>
  </si>
  <si>
    <t>-862176211</t>
  </si>
  <si>
    <t>(135+(15*1.7))*1.4</t>
  </si>
  <si>
    <t>210RO1</t>
  </si>
  <si>
    <t>Ostatní ukončení kabelů nebo vodičů montáž doplňků koncovek a uzávěrů rozdělovací hlavy nebo skříně typ KRH 100 Montáž smršťovací rozdělovací hlavy včetně materiálu TYP EN &gt; ROZDĚLOVACÍ HLAVA EN 4.1</t>
  </si>
  <si>
    <t>-641675035</t>
  </si>
  <si>
    <t>2*3</t>
  </si>
  <si>
    <t>46-M</t>
  </si>
  <si>
    <t>Zemní práce při extr.mont.pracích</t>
  </si>
  <si>
    <t>131301201R</t>
  </si>
  <si>
    <t>Hloubení zapažených jam a zářezů s urovnáním dna do předepsaného profilu a spádu v hornině tř. 4 do 100 m3</t>
  </si>
  <si>
    <t>1754692078</t>
  </si>
  <si>
    <t>Poznámka k položce:
pro zemní protlak
možnost výskytu i větších kamenů
Orientační cena z nabídek firem</t>
  </si>
  <si>
    <t>12.5</t>
  </si>
  <si>
    <t>131401201</t>
  </si>
  <si>
    <t>Hloubení zapažených jam a zářezů s urovnáním dna do předepsaného profilu a spádu v hornině tř. 5 do 100 m3</t>
  </si>
  <si>
    <t>-1349140952</t>
  </si>
  <si>
    <t>131301209</t>
  </si>
  <si>
    <t>Hloubení zapažených jam a zářezů s urovnáním dna do předepsaného profilu a spádu Příplatek k cenám za lepivost horniny tř. 4</t>
  </si>
  <si>
    <t>857504564</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</si>
  <si>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t>
  </si>
  <si>
    <t>Poznámka k položce:
možnost výskytu i větších kamenů!</t>
  </si>
  <si>
    <t>-1053126130</t>
  </si>
  <si>
    <t>17,5</t>
  </si>
  <si>
    <t>460010025</t>
  </si>
  <si>
    <t>Vytyčení trasy inženýrských sítí v zastavěném prostoru</t>
  </si>
  <si>
    <t>824991339</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</si>
  <si>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</si>
  <si>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0.15</t>
  </si>
  <si>
    <t>460050024</t>
  </si>
  <si>
    <t>Hloubení nezapažených jam ručně pro stožáry s přemístěním výkopku do vzdálenosti 3 m od okraje jámy nebo naložením na dopravní prostředek, včetně zásypu, zhutnění a urovnání povrchu bez patky jednoduché na rovině, délky třídy 4 přes 10 do 13 m, v hornině</t>
  </si>
  <si>
    <t>1584010580</t>
  </si>
  <si>
    <t xml:space="preserve">Poznámka k souboru cen:
1. Ceny hloubení jam v hornině třídy 6 a 7 jsou stanoveny za použití pneumatického kladiva. </t>
  </si>
  <si>
    <t>460080013</t>
  </si>
  <si>
    <t>Základové konstrukce základ bez bednění do rostlé zeminy z monolitického betonu tř. C 12/15</t>
  </si>
  <si>
    <t>-705122308</t>
  </si>
  <si>
    <t>460150574</t>
  </si>
  <si>
    <t>Hloubení zapažených i nezapažených kabelových rýh ručně včetně urovnání dna s přemístěním výkopku do vzdálenosti 3 m od okraje jámy nebo naložením na dopravní prostředek šířky 60 cm, hloubky 120 cm, v hornině třídy 4</t>
  </si>
  <si>
    <t>341317602</t>
  </si>
  <si>
    <t xml:space="preserve">Poznámka k souboru cen:
1. Ceny hloubení rýh v hornině třídy 6 a 7 se oceňují cenami souboru cen 460 20- . Hloubení nezapažených kabelových rýh strojně. </t>
  </si>
  <si>
    <t>460150575</t>
  </si>
  <si>
    <t>Hloubení zapažených i nezapažených kabelových rýh ručně včetně urovnání dna s přemístěním výkopku do vzdálenosti 3 m od okraje jámy nebo naložením na dopravní prostředek šířky 60 cm, hloubky 120 cm, v hornině třídy 5</t>
  </si>
  <si>
    <t>1077458882</t>
  </si>
  <si>
    <t>460150164</t>
  </si>
  <si>
    <t>Hloubení zapažených i nezapažených kabelových rýh ručně včetně urovnání dna s přemístěním výkopku do vzdálenosti 3 m od okraje jámy nebo naložením na dopravní prostředek šířky 35 cm, hloubky 80 cm, v hornině třídy 4</t>
  </si>
  <si>
    <t>-1486656161</t>
  </si>
  <si>
    <t>460202164</t>
  </si>
  <si>
    <t>Hloubení nezapažených kabelových rýh strojně zarovnání kabelových rýh po výkopu strojně, šířka rýhy bez zarovnání rýh šířky 35 cm, hloubky 80 cm, v hornině třídy 4</t>
  </si>
  <si>
    <t>1225659740</t>
  </si>
  <si>
    <t xml:space="preserve">Poznámka k souboru cen:
1. Ceny hloubení rýh strojně v hornině třídy 6 a 7 jsou stanoveny za použití trhaviny. </t>
  </si>
  <si>
    <t>460202165</t>
  </si>
  <si>
    <t>Hloubení nezapažených kabelových rýh strojně zarovnání kabelových rýh po výkopu strojně, šířka rýhy bez zarovnání rýh šířky 35 cm, hloubky 80 cm, v hornině třídy 5</t>
  </si>
  <si>
    <t>1096518797</t>
  </si>
  <si>
    <t>460202194</t>
  </si>
  <si>
    <t>Hloubení nezapažených kabelových rýh strojně zarovnání kabelových rýh po výkopu strojně, šířka rýhy bez zarovnání rýh šířky 35 cm, hloubky 120 cm, v hornině třídy 4</t>
  </si>
  <si>
    <t>-377775432</t>
  </si>
  <si>
    <t>460202195</t>
  </si>
  <si>
    <t>Hloubení nezapažených kabelových rýh strojně zarovnání kabelových rýh po výkopu strojně, šířka rýhy bez zarovnání rýh šířky 35 cm, hloubky 120 cm, v hornině třídy 5</t>
  </si>
  <si>
    <t>316311424</t>
  </si>
  <si>
    <t>460421182</t>
  </si>
  <si>
    <t>Kabelové lože včetně podsypu, zhutnění a urovnání povrchu z písku nebo štěrkopísku tloušťky 10 cm nad kabel zakryté plastovou fólií, šířky lože přes 25 do 50 cm</t>
  </si>
  <si>
    <t>-2127718168</t>
  </si>
  <si>
    <t xml:space="preserve">Poznámka k souboru cen:
1. V cenách -1021 až -1072, -1121 až -1172 a -1221 až -1272 nejsou započteny náklady na dodávku betonových a plastových desek. Tato dodávka se oceňuje ve specifikaci. </t>
  </si>
  <si>
    <t>189</t>
  </si>
  <si>
    <t>460560134</t>
  </si>
  <si>
    <t>Zásyp kabelových rýh ručně včetně zhutnění a uložení výkopku do vrstev a urovnání povrchu šířky 35 cm hloubky 50 cm, v hornině třídy 4</t>
  </si>
  <si>
    <t>-170636561</t>
  </si>
  <si>
    <t>129</t>
  </si>
  <si>
    <t>460560174</t>
  </si>
  <si>
    <t>Zásyp kabelových rýh ručně včetně zhutnění a uložení výkopku do vrstev a urovnání povrchu šířky 35 cm hloubky 90 cm, v hornině třídy 4</t>
  </si>
  <si>
    <t>359597225</t>
  </si>
  <si>
    <t>460560274</t>
  </si>
  <si>
    <t>Zásyp kabelových rýh ručně včetně zhutnění a uložení výkopku do vrstev a urovnání povrchu šířky 50 cm hloubky 90 cm, v hornině třídy 4</t>
  </si>
  <si>
    <t>66682215</t>
  </si>
  <si>
    <t>1390365444</t>
  </si>
  <si>
    <t>1415434514</t>
  </si>
  <si>
    <t>4*3</t>
  </si>
  <si>
    <t>-1737091141</t>
  </si>
  <si>
    <t>1936867720</t>
  </si>
  <si>
    <t>1966772526</t>
  </si>
  <si>
    <t>-1869934638</t>
  </si>
  <si>
    <t>03 - VRN</t>
  </si>
  <si>
    <t>VRN - Vedlejší rozpočtové náklady</t>
  </si>
  <si>
    <t xml:space="preserve">    0 - Vedlejší rozpočtové náklady</t>
  </si>
  <si>
    <t>Vedlejší rozpočtové náklady</t>
  </si>
  <si>
    <t>010001000</t>
  </si>
  <si>
    <t>Základní rozdělení průvodních činností a nákladů průzkumné geodetické a projektové práce</t>
  </si>
  <si>
    <t>Kč</t>
  </si>
  <si>
    <t>1024</t>
  </si>
  <si>
    <t>-349185788</t>
  </si>
  <si>
    <t>Poznámka k položce:
V této položce jsou zahrnuty také náklady na zkoušky vylouhovatelnosti před uložením na skládku.   Dále náklady související se zjištěním výskytu sítí - sondy, zaměření. Geometrický plán.
Cena z běžných cen v daném místě.</t>
  </si>
  <si>
    <t>020001000</t>
  </si>
  <si>
    <t>Základní rozdělení průvodních činností a nákladů příprava staveniště. Odstranění květináčů, košů,..</t>
  </si>
  <si>
    <t>875011108</t>
  </si>
  <si>
    <t>Poznámka k položce:
Cena z běžných cen v daném místě.</t>
  </si>
  <si>
    <t>030001000</t>
  </si>
  <si>
    <t>Základní rozdělení průvodních činností a nákladů zařízení staveniště</t>
  </si>
  <si>
    <t>1167454880</t>
  </si>
  <si>
    <t>Poznámka k položce:
Vybavení staveniště, zabezpečení staveniště, zrušení staveniště,....
Cena z běžných cen v daném místě.</t>
  </si>
  <si>
    <t>040001000</t>
  </si>
  <si>
    <t>Základní rozdělení průvodních činností a nákladů inženýrská činnost</t>
  </si>
  <si>
    <t>-40308985</t>
  </si>
  <si>
    <t>Poznámka k položce:
Je v tom také zahrnut dozor geotechnický dozor při úpravě zemní pláně, zkoušky únosnosti. 
Cena z běžných cen v daném místě.</t>
  </si>
  <si>
    <t>060001000</t>
  </si>
  <si>
    <t>Základní rozdělení průvodních činností a nákladů územní vlivy</t>
  </si>
  <si>
    <t>-2080741440</t>
  </si>
  <si>
    <t>Poznámka k položce:
Obsahuje třeba zajištění materiálů na mezideponii. Čerpání vody ze staveniště, špatné klimatické podmínky a i jiné vlivy. Dále se jedná o stísněné podmínky a další vlivy
Cena z běžných cen v daném místě.</t>
  </si>
  <si>
    <t>070001000</t>
  </si>
  <si>
    <t>Základní rozdělení průvodních činností a nákladů provozní vlivy</t>
  </si>
  <si>
    <t>-1854141009</t>
  </si>
  <si>
    <t>Poznámka k položce:
Tato položka zapracovává mimo jiné náklady související s pracemi v ochranných pásmech sítí. Vybudování provizorních cest. Zajištěn přístup ke všem objektům po celou dobu realizace stavby.
Cena z běžných cen v daném místě.</t>
  </si>
  <si>
    <t>080001000</t>
  </si>
  <si>
    <t>Základní rozdělení průvodních činností a nákladů přesun stavebních kapacit</t>
  </si>
  <si>
    <t>-269895474</t>
  </si>
  <si>
    <t>090001000</t>
  </si>
  <si>
    <t>Základní rozdělení průvodních činností a nákladů ostatní náklady</t>
  </si>
  <si>
    <t>262144</t>
  </si>
  <si>
    <t>25563963</t>
  </si>
  <si>
    <t>Poznámka k položce:
ochranné pásmo VN a práce ve svahu, možný výskyt větších kamenů
Cena z běžných cen v daném místě.</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</si>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</sst>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xf numFmtId="0" fontId="0" fillId="0" borderId="0">
      <alignment/>
      <protection locked="0"/>
    </xf>
  </cellStyleXfs>
  <cellXfs count="39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32" fillId="0" borderId="0" xfId="0" applyFont="1" applyBorder="1" applyAlignment="1" applyProtection="1">
      <alignment vertical="center" wrapText="1"/>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7" xfId="0" applyFont="1" applyBorder="1" applyAlignment="1" applyProtection="1">
      <alignment horizontal="center" vertical="center"/>
      <protection/>
    </xf>
    <xf numFmtId="49" fontId="33" fillId="0" borderId="27" xfId="0" applyNumberFormat="1" applyFont="1" applyBorder="1" applyAlignment="1" applyProtection="1">
      <alignment horizontal="left" vertical="center" wrapText="1"/>
      <protection/>
    </xf>
    <xf numFmtId="0" fontId="33" fillId="0" borderId="27" xfId="0" applyFont="1" applyBorder="1" applyAlignment="1" applyProtection="1">
      <alignment horizontal="left" vertical="center" wrapText="1"/>
      <protection/>
    </xf>
    <xf numFmtId="0" fontId="33" fillId="0" borderId="27" xfId="0" applyFont="1" applyBorder="1" applyAlignment="1" applyProtection="1">
      <alignment horizontal="center" vertical="center" wrapText="1"/>
      <protection/>
    </xf>
    <xf numFmtId="167" fontId="33" fillId="0" borderId="27" xfId="0" applyNumberFormat="1" applyFont="1" applyBorder="1" applyAlignment="1" applyProtection="1">
      <alignment vertical="center"/>
      <protection/>
    </xf>
    <xf numFmtId="4" fontId="33" fillId="3" borderId="27" xfId="0" applyNumberFormat="1" applyFont="1" applyFill="1" applyBorder="1" applyAlignment="1" applyProtection="1">
      <alignment vertical="center"/>
      <protection locked="0"/>
    </xf>
    <xf numFmtId="4" fontId="33" fillId="0" borderId="27" xfId="0" applyNumberFormat="1" applyFont="1" applyBorder="1" applyAlignment="1" applyProtection="1">
      <alignment vertical="center"/>
      <protection/>
    </xf>
    <xf numFmtId="0" fontId="33" fillId="0" borderId="4" xfId="0" applyFont="1" applyBorder="1" applyAlignment="1">
      <alignment vertical="center"/>
    </xf>
    <xf numFmtId="0" fontId="33" fillId="3" borderId="2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6" fillId="0" borderId="0" xfId="0" applyFont="1" applyAlignment="1" applyProtection="1">
      <alignment horizontal="left" vertical="center" wrapText="1"/>
      <protection/>
    </xf>
    <xf numFmtId="0" fontId="34" fillId="2" borderId="0" xfId="20" applyFill="1"/>
    <xf numFmtId="0" fontId="35" fillId="0" borderId="0" xfId="20" applyFont="1" applyAlignment="1">
      <alignment horizontal="center" vertical="center"/>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lignment vertical="center"/>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8" fillId="2" borderId="0" xfId="20" applyFont="1" applyFill="1" applyAlignment="1" applyProtection="1">
      <alignment vertical="center"/>
      <protection/>
    </xf>
    <xf numFmtId="0" fontId="38" fillId="2" borderId="0" xfId="20" applyFont="1" applyFill="1" applyAlignment="1">
      <alignment vertical="center"/>
    </xf>
    <xf numFmtId="0" fontId="37"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3"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5"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5"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7"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3"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5"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5" fillId="0" borderId="33" xfId="21" applyFont="1" applyBorder="1" applyAlignment="1" applyProtection="1">
      <alignment horizontal="left" vertical="center"/>
      <protection locked="0"/>
    </xf>
    <xf numFmtId="0" fontId="25"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9"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7"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7"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5"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5"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5"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5"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05" t="s">
        <v>0</v>
      </c>
      <c r="B1" s="306"/>
      <c r="C1" s="306"/>
      <c r="D1" s="307" t="s">
        <v>1</v>
      </c>
      <c r="E1" s="306"/>
      <c r="F1" s="306"/>
      <c r="G1" s="306"/>
      <c r="H1" s="306"/>
      <c r="I1" s="306"/>
      <c r="J1" s="306"/>
      <c r="K1" s="308" t="s">
        <v>1195</v>
      </c>
      <c r="L1" s="308"/>
      <c r="M1" s="308"/>
      <c r="N1" s="308"/>
      <c r="O1" s="308"/>
      <c r="P1" s="308"/>
      <c r="Q1" s="308"/>
      <c r="R1" s="308"/>
      <c r="S1" s="308"/>
      <c r="T1" s="306"/>
      <c r="U1" s="306"/>
      <c r="V1" s="306"/>
      <c r="W1" s="308" t="s">
        <v>1196</v>
      </c>
      <c r="X1" s="308"/>
      <c r="Y1" s="308"/>
      <c r="Z1" s="308"/>
      <c r="AA1" s="308"/>
      <c r="AB1" s="308"/>
      <c r="AC1" s="308"/>
      <c r="AD1" s="308"/>
      <c r="AE1" s="308"/>
      <c r="AF1" s="308"/>
      <c r="AG1" s="308"/>
      <c r="AH1" s="308"/>
      <c r="AI1" s="300"/>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258"/>
      <c r="AS2" s="258"/>
      <c r="AT2" s="258"/>
      <c r="AU2" s="258"/>
      <c r="AV2" s="258"/>
      <c r="AW2" s="258"/>
      <c r="AX2" s="258"/>
      <c r="AY2" s="258"/>
      <c r="AZ2" s="258"/>
      <c r="BA2" s="258"/>
      <c r="BB2" s="258"/>
      <c r="BC2" s="258"/>
      <c r="BD2" s="258"/>
      <c r="BE2" s="258"/>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261" t="s">
        <v>14</v>
      </c>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2"/>
      <c r="AQ5" s="24"/>
      <c r="BE5" s="257" t="s">
        <v>15</v>
      </c>
      <c r="BS5" s="17" t="s">
        <v>6</v>
      </c>
    </row>
    <row r="6" spans="2:71" ht="36.95" customHeight="1">
      <c r="B6" s="21"/>
      <c r="C6" s="22"/>
      <c r="D6" s="29" t="s">
        <v>16</v>
      </c>
      <c r="E6" s="22"/>
      <c r="F6" s="22"/>
      <c r="G6" s="22"/>
      <c r="H6" s="22"/>
      <c r="I6" s="22"/>
      <c r="J6" s="22"/>
      <c r="K6" s="263" t="s">
        <v>17</v>
      </c>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2"/>
      <c r="AQ6" s="24"/>
      <c r="BE6" s="258"/>
      <c r="BS6" s="17" t="s">
        <v>18</v>
      </c>
    </row>
    <row r="7" spans="2:71" ht="14.4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258"/>
      <c r="BS7" s="17" t="s">
        <v>23</v>
      </c>
    </row>
    <row r="8" spans="2:71" ht="14.45" customHeight="1">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258"/>
      <c r="BS8" s="17" t="s">
        <v>28</v>
      </c>
    </row>
    <row r="9" spans="2:71" ht="29.25" customHeight="1">
      <c r="B9" s="21"/>
      <c r="C9" s="22"/>
      <c r="D9" s="27" t="s">
        <v>29</v>
      </c>
      <c r="E9" s="22"/>
      <c r="F9" s="22"/>
      <c r="G9" s="22"/>
      <c r="H9" s="22"/>
      <c r="I9" s="22"/>
      <c r="J9" s="22"/>
      <c r="K9" s="32" t="s">
        <v>30</v>
      </c>
      <c r="L9" s="22"/>
      <c r="M9" s="22"/>
      <c r="N9" s="22"/>
      <c r="O9" s="22"/>
      <c r="P9" s="22"/>
      <c r="Q9" s="22"/>
      <c r="R9" s="22"/>
      <c r="S9" s="22"/>
      <c r="T9" s="22"/>
      <c r="U9" s="22"/>
      <c r="V9" s="22"/>
      <c r="W9" s="22"/>
      <c r="X9" s="22"/>
      <c r="Y9" s="22"/>
      <c r="Z9" s="22"/>
      <c r="AA9" s="22"/>
      <c r="AB9" s="22"/>
      <c r="AC9" s="22"/>
      <c r="AD9" s="22"/>
      <c r="AE9" s="22"/>
      <c r="AF9" s="22"/>
      <c r="AG9" s="22"/>
      <c r="AH9" s="22"/>
      <c r="AI9" s="22"/>
      <c r="AJ9" s="22"/>
      <c r="AK9" s="27" t="s">
        <v>31</v>
      </c>
      <c r="AL9" s="22"/>
      <c r="AM9" s="22"/>
      <c r="AN9" s="32" t="s">
        <v>32</v>
      </c>
      <c r="AO9" s="22"/>
      <c r="AP9" s="22"/>
      <c r="AQ9" s="24"/>
      <c r="BE9" s="258"/>
      <c r="BS9" s="17" t="s">
        <v>33</v>
      </c>
    </row>
    <row r="10" spans="2:71" ht="14.45" customHeight="1">
      <c r="B10" s="21"/>
      <c r="C10" s="22"/>
      <c r="D10" s="30" t="s">
        <v>34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35</v>
      </c>
      <c r="AL10" s="22"/>
      <c r="AM10" s="22"/>
      <c r="AN10" s="28" t="s">
        <v>36</v>
      </c>
      <c r="AO10" s="22"/>
      <c r="AP10" s="22"/>
      <c r="AQ10" s="24"/>
      <c r="BE10" s="258"/>
      <c r="BS10" s="17" t="s">
        <v>18</v>
      </c>
    </row>
    <row r="11" spans="2:71" ht="18.4" customHeight="1">
      <c r="B11" s="21"/>
      <c r="C11" s="22"/>
      <c r="D11" s="22"/>
      <c r="E11" s="28" t="s">
        <v>37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38</v>
      </c>
      <c r="AL11" s="22"/>
      <c r="AM11" s="22"/>
      <c r="AN11" s="28" t="s">
        <v>36</v>
      </c>
      <c r="AO11" s="22"/>
      <c r="AP11" s="22"/>
      <c r="AQ11" s="24"/>
      <c r="BE11" s="258"/>
      <c r="BS11" s="17" t="s">
        <v>18</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8"/>
      <c r="BS12" s="17" t="s">
        <v>18</v>
      </c>
    </row>
    <row r="13" spans="2:71" ht="14.45" customHeight="1">
      <c r="B13" s="21"/>
      <c r="C13" s="22"/>
      <c r="D13" s="30" t="s">
        <v>39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35</v>
      </c>
      <c r="AL13" s="22"/>
      <c r="AM13" s="22"/>
      <c r="AN13" s="33" t="s">
        <v>40</v>
      </c>
      <c r="AO13" s="22"/>
      <c r="AP13" s="22"/>
      <c r="AQ13" s="24"/>
      <c r="BE13" s="258"/>
      <c r="BS13" s="17" t="s">
        <v>18</v>
      </c>
    </row>
    <row r="14" spans="2:71" ht="13.5">
      <c r="B14" s="21"/>
      <c r="C14" s="22"/>
      <c r="D14" s="22"/>
      <c r="E14" s="264" t="s">
        <v>40</v>
      </c>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30" t="s">
        <v>38</v>
      </c>
      <c r="AL14" s="22"/>
      <c r="AM14" s="22"/>
      <c r="AN14" s="33" t="s">
        <v>40</v>
      </c>
      <c r="AO14" s="22"/>
      <c r="AP14" s="22"/>
      <c r="AQ14" s="24"/>
      <c r="BE14" s="258"/>
      <c r="BS14" s="17" t="s">
        <v>18</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8"/>
      <c r="BS15" s="17" t="s">
        <v>4</v>
      </c>
    </row>
    <row r="16" spans="2:71" ht="14.45" customHeight="1">
      <c r="B16" s="21"/>
      <c r="C16" s="22"/>
      <c r="D16" s="30" t="s">
        <v>41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35</v>
      </c>
      <c r="AL16" s="22"/>
      <c r="AM16" s="22"/>
      <c r="AN16" s="28" t="s">
        <v>36</v>
      </c>
      <c r="AO16" s="22"/>
      <c r="AP16" s="22"/>
      <c r="AQ16" s="24"/>
      <c r="BE16" s="258"/>
      <c r="BS16" s="17" t="s">
        <v>4</v>
      </c>
    </row>
    <row r="17" spans="2:71" ht="18.4" customHeight="1">
      <c r="B17" s="21"/>
      <c r="C17" s="22"/>
      <c r="D17" s="22"/>
      <c r="E17" s="28" t="s">
        <v>42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38</v>
      </c>
      <c r="AL17" s="22"/>
      <c r="AM17" s="22"/>
      <c r="AN17" s="28" t="s">
        <v>36</v>
      </c>
      <c r="AO17" s="22"/>
      <c r="AP17" s="22"/>
      <c r="AQ17" s="24"/>
      <c r="BE17" s="258"/>
      <c r="BS17" s="17" t="s">
        <v>43</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8"/>
      <c r="BS18" s="17" t="s">
        <v>6</v>
      </c>
    </row>
    <row r="19" spans="2:71" ht="14.45" customHeight="1">
      <c r="B19" s="21"/>
      <c r="C19" s="22"/>
      <c r="D19" s="30" t="s">
        <v>44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8"/>
      <c r="BS19" s="17" t="s">
        <v>6</v>
      </c>
    </row>
    <row r="20" spans="2:71" ht="63" customHeight="1">
      <c r="B20" s="21"/>
      <c r="C20" s="22"/>
      <c r="D20" s="22"/>
      <c r="E20" s="265" t="s">
        <v>45</v>
      </c>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2"/>
      <c r="AP20" s="22"/>
      <c r="AQ20" s="24"/>
      <c r="BE20" s="258"/>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8"/>
    </row>
    <row r="22" spans="2:57" ht="6.95" customHeight="1">
      <c r="B22" s="21"/>
      <c r="C22" s="22"/>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2"/>
      <c r="AQ22" s="24"/>
      <c r="BE22" s="258"/>
    </row>
    <row r="23" spans="2:57" s="1" customFormat="1" ht="25.9" customHeight="1">
      <c r="B23" s="35"/>
      <c r="C23" s="36"/>
      <c r="D23" s="37" t="s">
        <v>46</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66">
        <f>ROUND(AG51,2)</f>
        <v>0</v>
      </c>
      <c r="AL23" s="267"/>
      <c r="AM23" s="267"/>
      <c r="AN23" s="267"/>
      <c r="AO23" s="267"/>
      <c r="AP23" s="36"/>
      <c r="AQ23" s="39"/>
      <c r="BE23" s="259"/>
    </row>
    <row r="24" spans="2:57" s="1" customFormat="1" ht="6.9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259"/>
    </row>
    <row r="25" spans="2:57" s="1" customFormat="1" ht="13.5">
      <c r="B25" s="35"/>
      <c r="C25" s="36"/>
      <c r="D25" s="36"/>
      <c r="E25" s="36"/>
      <c r="F25" s="36"/>
      <c r="G25" s="36"/>
      <c r="H25" s="36"/>
      <c r="I25" s="36"/>
      <c r="J25" s="36"/>
      <c r="K25" s="36"/>
      <c r="L25" s="268" t="s">
        <v>47</v>
      </c>
      <c r="M25" s="269"/>
      <c r="N25" s="269"/>
      <c r="O25" s="269"/>
      <c r="P25" s="36"/>
      <c r="Q25" s="36"/>
      <c r="R25" s="36"/>
      <c r="S25" s="36"/>
      <c r="T25" s="36"/>
      <c r="U25" s="36"/>
      <c r="V25" s="36"/>
      <c r="W25" s="268" t="s">
        <v>48</v>
      </c>
      <c r="X25" s="269"/>
      <c r="Y25" s="269"/>
      <c r="Z25" s="269"/>
      <c r="AA25" s="269"/>
      <c r="AB25" s="269"/>
      <c r="AC25" s="269"/>
      <c r="AD25" s="269"/>
      <c r="AE25" s="269"/>
      <c r="AF25" s="36"/>
      <c r="AG25" s="36"/>
      <c r="AH25" s="36"/>
      <c r="AI25" s="36"/>
      <c r="AJ25" s="36"/>
      <c r="AK25" s="268" t="s">
        <v>49</v>
      </c>
      <c r="AL25" s="269"/>
      <c r="AM25" s="269"/>
      <c r="AN25" s="269"/>
      <c r="AO25" s="269"/>
      <c r="AP25" s="36"/>
      <c r="AQ25" s="39"/>
      <c r="BE25" s="259"/>
    </row>
    <row r="26" spans="2:57" s="2" customFormat="1" ht="14.45" customHeight="1">
      <c r="B26" s="41"/>
      <c r="C26" s="42"/>
      <c r="D26" s="43" t="s">
        <v>50</v>
      </c>
      <c r="E26" s="42"/>
      <c r="F26" s="43" t="s">
        <v>51</v>
      </c>
      <c r="G26" s="42"/>
      <c r="H26" s="42"/>
      <c r="I26" s="42"/>
      <c r="J26" s="42"/>
      <c r="K26" s="42"/>
      <c r="L26" s="270">
        <v>0.21</v>
      </c>
      <c r="M26" s="271"/>
      <c r="N26" s="271"/>
      <c r="O26" s="271"/>
      <c r="P26" s="42"/>
      <c r="Q26" s="42"/>
      <c r="R26" s="42"/>
      <c r="S26" s="42"/>
      <c r="T26" s="42"/>
      <c r="U26" s="42"/>
      <c r="V26" s="42"/>
      <c r="W26" s="272">
        <f>ROUND(AZ51,2)</f>
        <v>0</v>
      </c>
      <c r="X26" s="271"/>
      <c r="Y26" s="271"/>
      <c r="Z26" s="271"/>
      <c r="AA26" s="271"/>
      <c r="AB26" s="271"/>
      <c r="AC26" s="271"/>
      <c r="AD26" s="271"/>
      <c r="AE26" s="271"/>
      <c r="AF26" s="42"/>
      <c r="AG26" s="42"/>
      <c r="AH26" s="42"/>
      <c r="AI26" s="42"/>
      <c r="AJ26" s="42"/>
      <c r="AK26" s="272">
        <f>ROUND(AV51,2)</f>
        <v>0</v>
      </c>
      <c r="AL26" s="271"/>
      <c r="AM26" s="271"/>
      <c r="AN26" s="271"/>
      <c r="AO26" s="271"/>
      <c r="AP26" s="42"/>
      <c r="AQ26" s="44"/>
      <c r="BE26" s="260"/>
    </row>
    <row r="27" spans="2:57" s="2" customFormat="1" ht="14.45" customHeight="1">
      <c r="B27" s="41"/>
      <c r="C27" s="42"/>
      <c r="D27" s="42"/>
      <c r="E27" s="42"/>
      <c r="F27" s="43" t="s">
        <v>52</v>
      </c>
      <c r="G27" s="42"/>
      <c r="H27" s="42"/>
      <c r="I27" s="42"/>
      <c r="J27" s="42"/>
      <c r="K27" s="42"/>
      <c r="L27" s="270">
        <v>0.15</v>
      </c>
      <c r="M27" s="271"/>
      <c r="N27" s="271"/>
      <c r="O27" s="271"/>
      <c r="P27" s="42"/>
      <c r="Q27" s="42"/>
      <c r="R27" s="42"/>
      <c r="S27" s="42"/>
      <c r="T27" s="42"/>
      <c r="U27" s="42"/>
      <c r="V27" s="42"/>
      <c r="W27" s="272">
        <f>ROUND(BA51,2)</f>
        <v>0</v>
      </c>
      <c r="X27" s="271"/>
      <c r="Y27" s="271"/>
      <c r="Z27" s="271"/>
      <c r="AA27" s="271"/>
      <c r="AB27" s="271"/>
      <c r="AC27" s="271"/>
      <c r="AD27" s="271"/>
      <c r="AE27" s="271"/>
      <c r="AF27" s="42"/>
      <c r="AG27" s="42"/>
      <c r="AH27" s="42"/>
      <c r="AI27" s="42"/>
      <c r="AJ27" s="42"/>
      <c r="AK27" s="272">
        <f>ROUND(AW51,2)</f>
        <v>0</v>
      </c>
      <c r="AL27" s="271"/>
      <c r="AM27" s="271"/>
      <c r="AN27" s="271"/>
      <c r="AO27" s="271"/>
      <c r="AP27" s="42"/>
      <c r="AQ27" s="44"/>
      <c r="BE27" s="260"/>
    </row>
    <row r="28" spans="2:57" s="2" customFormat="1" ht="14.45" customHeight="1" hidden="1">
      <c r="B28" s="41"/>
      <c r="C28" s="42"/>
      <c r="D28" s="42"/>
      <c r="E28" s="42"/>
      <c r="F28" s="43" t="s">
        <v>53</v>
      </c>
      <c r="G28" s="42"/>
      <c r="H28" s="42"/>
      <c r="I28" s="42"/>
      <c r="J28" s="42"/>
      <c r="K28" s="42"/>
      <c r="L28" s="270">
        <v>0.21</v>
      </c>
      <c r="M28" s="271"/>
      <c r="N28" s="271"/>
      <c r="O28" s="271"/>
      <c r="P28" s="42"/>
      <c r="Q28" s="42"/>
      <c r="R28" s="42"/>
      <c r="S28" s="42"/>
      <c r="T28" s="42"/>
      <c r="U28" s="42"/>
      <c r="V28" s="42"/>
      <c r="W28" s="272">
        <f>ROUND(BB51,2)</f>
        <v>0</v>
      </c>
      <c r="X28" s="271"/>
      <c r="Y28" s="271"/>
      <c r="Z28" s="271"/>
      <c r="AA28" s="271"/>
      <c r="AB28" s="271"/>
      <c r="AC28" s="271"/>
      <c r="AD28" s="271"/>
      <c r="AE28" s="271"/>
      <c r="AF28" s="42"/>
      <c r="AG28" s="42"/>
      <c r="AH28" s="42"/>
      <c r="AI28" s="42"/>
      <c r="AJ28" s="42"/>
      <c r="AK28" s="272">
        <v>0</v>
      </c>
      <c r="AL28" s="271"/>
      <c r="AM28" s="271"/>
      <c r="AN28" s="271"/>
      <c r="AO28" s="271"/>
      <c r="AP28" s="42"/>
      <c r="AQ28" s="44"/>
      <c r="BE28" s="260"/>
    </row>
    <row r="29" spans="2:57" s="2" customFormat="1" ht="14.45" customHeight="1" hidden="1">
      <c r="B29" s="41"/>
      <c r="C29" s="42"/>
      <c r="D29" s="42"/>
      <c r="E29" s="42"/>
      <c r="F29" s="43" t="s">
        <v>54</v>
      </c>
      <c r="G29" s="42"/>
      <c r="H29" s="42"/>
      <c r="I29" s="42"/>
      <c r="J29" s="42"/>
      <c r="K29" s="42"/>
      <c r="L29" s="270">
        <v>0.15</v>
      </c>
      <c r="M29" s="271"/>
      <c r="N29" s="271"/>
      <c r="O29" s="271"/>
      <c r="P29" s="42"/>
      <c r="Q29" s="42"/>
      <c r="R29" s="42"/>
      <c r="S29" s="42"/>
      <c r="T29" s="42"/>
      <c r="U29" s="42"/>
      <c r="V29" s="42"/>
      <c r="W29" s="272">
        <f>ROUND(BC51,2)</f>
        <v>0</v>
      </c>
      <c r="X29" s="271"/>
      <c r="Y29" s="271"/>
      <c r="Z29" s="271"/>
      <c r="AA29" s="271"/>
      <c r="AB29" s="271"/>
      <c r="AC29" s="271"/>
      <c r="AD29" s="271"/>
      <c r="AE29" s="271"/>
      <c r="AF29" s="42"/>
      <c r="AG29" s="42"/>
      <c r="AH29" s="42"/>
      <c r="AI29" s="42"/>
      <c r="AJ29" s="42"/>
      <c r="AK29" s="272">
        <v>0</v>
      </c>
      <c r="AL29" s="271"/>
      <c r="AM29" s="271"/>
      <c r="AN29" s="271"/>
      <c r="AO29" s="271"/>
      <c r="AP29" s="42"/>
      <c r="AQ29" s="44"/>
      <c r="BE29" s="260"/>
    </row>
    <row r="30" spans="2:57" s="2" customFormat="1" ht="14.45" customHeight="1" hidden="1">
      <c r="B30" s="41"/>
      <c r="C30" s="42"/>
      <c r="D30" s="42"/>
      <c r="E30" s="42"/>
      <c r="F30" s="43" t="s">
        <v>55</v>
      </c>
      <c r="G30" s="42"/>
      <c r="H30" s="42"/>
      <c r="I30" s="42"/>
      <c r="J30" s="42"/>
      <c r="K30" s="42"/>
      <c r="L30" s="270">
        <v>0</v>
      </c>
      <c r="M30" s="271"/>
      <c r="N30" s="271"/>
      <c r="O30" s="271"/>
      <c r="P30" s="42"/>
      <c r="Q30" s="42"/>
      <c r="R30" s="42"/>
      <c r="S30" s="42"/>
      <c r="T30" s="42"/>
      <c r="U30" s="42"/>
      <c r="V30" s="42"/>
      <c r="W30" s="272">
        <f>ROUND(BD51,2)</f>
        <v>0</v>
      </c>
      <c r="X30" s="271"/>
      <c r="Y30" s="271"/>
      <c r="Z30" s="271"/>
      <c r="AA30" s="271"/>
      <c r="AB30" s="271"/>
      <c r="AC30" s="271"/>
      <c r="AD30" s="271"/>
      <c r="AE30" s="271"/>
      <c r="AF30" s="42"/>
      <c r="AG30" s="42"/>
      <c r="AH30" s="42"/>
      <c r="AI30" s="42"/>
      <c r="AJ30" s="42"/>
      <c r="AK30" s="272">
        <v>0</v>
      </c>
      <c r="AL30" s="271"/>
      <c r="AM30" s="271"/>
      <c r="AN30" s="271"/>
      <c r="AO30" s="271"/>
      <c r="AP30" s="42"/>
      <c r="AQ30" s="44"/>
      <c r="BE30" s="260"/>
    </row>
    <row r="31" spans="2:57" s="1" customFormat="1" ht="6.9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259"/>
    </row>
    <row r="32" spans="2:57" s="1" customFormat="1" ht="25.9" customHeight="1">
      <c r="B32" s="35"/>
      <c r="C32" s="45"/>
      <c r="D32" s="46" t="s">
        <v>56</v>
      </c>
      <c r="E32" s="47"/>
      <c r="F32" s="47"/>
      <c r="G32" s="47"/>
      <c r="H32" s="47"/>
      <c r="I32" s="47"/>
      <c r="J32" s="47"/>
      <c r="K32" s="47"/>
      <c r="L32" s="47"/>
      <c r="M32" s="47"/>
      <c r="N32" s="47"/>
      <c r="O32" s="47"/>
      <c r="P32" s="47"/>
      <c r="Q32" s="47"/>
      <c r="R32" s="47"/>
      <c r="S32" s="47"/>
      <c r="T32" s="48" t="s">
        <v>57</v>
      </c>
      <c r="U32" s="47"/>
      <c r="V32" s="47"/>
      <c r="W32" s="47"/>
      <c r="X32" s="273" t="s">
        <v>58</v>
      </c>
      <c r="Y32" s="274"/>
      <c r="Z32" s="274"/>
      <c r="AA32" s="274"/>
      <c r="AB32" s="274"/>
      <c r="AC32" s="47"/>
      <c r="AD32" s="47"/>
      <c r="AE32" s="47"/>
      <c r="AF32" s="47"/>
      <c r="AG32" s="47"/>
      <c r="AH32" s="47"/>
      <c r="AI32" s="47"/>
      <c r="AJ32" s="47"/>
      <c r="AK32" s="275">
        <f>SUM(AK23:AK30)</f>
        <v>0</v>
      </c>
      <c r="AL32" s="274"/>
      <c r="AM32" s="274"/>
      <c r="AN32" s="274"/>
      <c r="AO32" s="276"/>
      <c r="AP32" s="45"/>
      <c r="AQ32" s="49"/>
      <c r="BE32" s="259"/>
    </row>
    <row r="33" spans="2:43" s="1" customFormat="1" ht="6.9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5"/>
    </row>
    <row r="39" spans="2:44" s="1" customFormat="1" ht="36.95" customHeight="1">
      <c r="B39" s="35"/>
      <c r="C39" s="56" t="s">
        <v>59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5"/>
    </row>
    <row r="40" spans="2:44" s="1" customFormat="1" ht="6.95" customHeight="1">
      <c r="B40" s="3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5"/>
    </row>
    <row r="41" spans="2:44" s="3" customFormat="1" ht="14.45" customHeight="1">
      <c r="B41" s="58"/>
      <c r="C41" s="59" t="s">
        <v>13</v>
      </c>
      <c r="D41" s="60"/>
      <c r="E41" s="60"/>
      <c r="F41" s="60"/>
      <c r="G41" s="60"/>
      <c r="H41" s="60"/>
      <c r="I41" s="60"/>
      <c r="J41" s="60"/>
      <c r="K41" s="60"/>
      <c r="L41" s="60" t="str">
        <f>K5</f>
        <v>331</v>
      </c>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1"/>
    </row>
    <row r="42" spans="2:44" s="4" customFormat="1" ht="36.95" customHeight="1">
      <c r="B42" s="62"/>
      <c r="C42" s="63" t="s">
        <v>16</v>
      </c>
      <c r="D42" s="64"/>
      <c r="E42" s="64"/>
      <c r="F42" s="64"/>
      <c r="G42" s="64"/>
      <c r="H42" s="64"/>
      <c r="I42" s="64"/>
      <c r="J42" s="64"/>
      <c r="K42" s="64"/>
      <c r="L42" s="277" t="str">
        <f>K6</f>
        <v>Rekonstrukce autobusových zastávek a zpevněných ploch u Partyzána, ul. Mezibořská</v>
      </c>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64"/>
      <c r="AQ42" s="64"/>
      <c r="AR42" s="65"/>
    </row>
    <row r="43" spans="2:44" s="1" customFormat="1" ht="6.95" customHeight="1">
      <c r="B43" s="35"/>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5"/>
    </row>
    <row r="44" spans="2:44" s="1" customFormat="1" ht="13.5">
      <c r="B44" s="35"/>
      <c r="C44" s="59" t="s">
        <v>24</v>
      </c>
      <c r="D44" s="57"/>
      <c r="E44" s="57"/>
      <c r="F44" s="57"/>
      <c r="G44" s="57"/>
      <c r="H44" s="57"/>
      <c r="I44" s="57"/>
      <c r="J44" s="57"/>
      <c r="K44" s="57"/>
      <c r="L44" s="66" t="str">
        <f>IF(K8="","",K8)</f>
        <v>Litvínov</v>
      </c>
      <c r="M44" s="57"/>
      <c r="N44" s="57"/>
      <c r="O44" s="57"/>
      <c r="P44" s="57"/>
      <c r="Q44" s="57"/>
      <c r="R44" s="57"/>
      <c r="S44" s="57"/>
      <c r="T44" s="57"/>
      <c r="U44" s="57"/>
      <c r="V44" s="57"/>
      <c r="W44" s="57"/>
      <c r="X44" s="57"/>
      <c r="Y44" s="57"/>
      <c r="Z44" s="57"/>
      <c r="AA44" s="57"/>
      <c r="AB44" s="57"/>
      <c r="AC44" s="57"/>
      <c r="AD44" s="57"/>
      <c r="AE44" s="57"/>
      <c r="AF44" s="57"/>
      <c r="AG44" s="57"/>
      <c r="AH44" s="57"/>
      <c r="AI44" s="59" t="s">
        <v>26</v>
      </c>
      <c r="AJ44" s="57"/>
      <c r="AK44" s="57"/>
      <c r="AL44" s="57"/>
      <c r="AM44" s="279" t="str">
        <f>IF(AN8="","",AN8)</f>
        <v>18.02.2016</v>
      </c>
      <c r="AN44" s="280"/>
      <c r="AO44" s="57"/>
      <c r="AP44" s="57"/>
      <c r="AQ44" s="57"/>
      <c r="AR44" s="55"/>
    </row>
    <row r="45" spans="2:44" s="1" customFormat="1" ht="6.95" customHeight="1">
      <c r="B45" s="3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5"/>
    </row>
    <row r="46" spans="2:56" s="1" customFormat="1" ht="13.5">
      <c r="B46" s="35"/>
      <c r="C46" s="59" t="s">
        <v>34</v>
      </c>
      <c r="D46" s="57"/>
      <c r="E46" s="57"/>
      <c r="F46" s="57"/>
      <c r="G46" s="57"/>
      <c r="H46" s="57"/>
      <c r="I46" s="57"/>
      <c r="J46" s="57"/>
      <c r="K46" s="57"/>
      <c r="L46" s="60" t="str">
        <f>IF(E11="","",E11)</f>
        <v>Město Litvínov</v>
      </c>
      <c r="M46" s="57"/>
      <c r="N46" s="57"/>
      <c r="O46" s="57"/>
      <c r="P46" s="57"/>
      <c r="Q46" s="57"/>
      <c r="R46" s="57"/>
      <c r="S46" s="57"/>
      <c r="T46" s="57"/>
      <c r="U46" s="57"/>
      <c r="V46" s="57"/>
      <c r="W46" s="57"/>
      <c r="X46" s="57"/>
      <c r="Y46" s="57"/>
      <c r="Z46" s="57"/>
      <c r="AA46" s="57"/>
      <c r="AB46" s="57"/>
      <c r="AC46" s="57"/>
      <c r="AD46" s="57"/>
      <c r="AE46" s="57"/>
      <c r="AF46" s="57"/>
      <c r="AG46" s="57"/>
      <c r="AH46" s="57"/>
      <c r="AI46" s="59" t="s">
        <v>41</v>
      </c>
      <c r="AJ46" s="57"/>
      <c r="AK46" s="57"/>
      <c r="AL46" s="57"/>
      <c r="AM46" s="281" t="str">
        <f>IF(E17="","",E17)</f>
        <v>Ing. Lucie Dvořáková</v>
      </c>
      <c r="AN46" s="280"/>
      <c r="AO46" s="280"/>
      <c r="AP46" s="280"/>
      <c r="AQ46" s="57"/>
      <c r="AR46" s="55"/>
      <c r="AS46" s="282" t="s">
        <v>60</v>
      </c>
      <c r="AT46" s="283"/>
      <c r="AU46" s="68"/>
      <c r="AV46" s="68"/>
      <c r="AW46" s="68"/>
      <c r="AX46" s="68"/>
      <c r="AY46" s="68"/>
      <c r="AZ46" s="68"/>
      <c r="BA46" s="68"/>
      <c r="BB46" s="68"/>
      <c r="BC46" s="68"/>
      <c r="BD46" s="69"/>
    </row>
    <row r="47" spans="2:56" s="1" customFormat="1" ht="13.5">
      <c r="B47" s="35"/>
      <c r="C47" s="59" t="s">
        <v>39</v>
      </c>
      <c r="D47" s="57"/>
      <c r="E47" s="57"/>
      <c r="F47" s="57"/>
      <c r="G47" s="57"/>
      <c r="H47" s="57"/>
      <c r="I47" s="57"/>
      <c r="J47" s="57"/>
      <c r="K47" s="57"/>
      <c r="L47" s="60" t="str">
        <f>IF(E14="Vyplň údaj","",E14)</f>
        <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5"/>
      <c r="AS47" s="284"/>
      <c r="AT47" s="285"/>
      <c r="AU47" s="70"/>
      <c r="AV47" s="70"/>
      <c r="AW47" s="70"/>
      <c r="AX47" s="70"/>
      <c r="AY47" s="70"/>
      <c r="AZ47" s="70"/>
      <c r="BA47" s="70"/>
      <c r="BB47" s="70"/>
      <c r="BC47" s="70"/>
      <c r="BD47" s="71"/>
    </row>
    <row r="48" spans="2:56" s="1" customFormat="1" ht="10.9" customHeight="1">
      <c r="B48" s="35"/>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5"/>
      <c r="AS48" s="286"/>
      <c r="AT48" s="269"/>
      <c r="AU48" s="36"/>
      <c r="AV48" s="36"/>
      <c r="AW48" s="36"/>
      <c r="AX48" s="36"/>
      <c r="AY48" s="36"/>
      <c r="AZ48" s="36"/>
      <c r="BA48" s="36"/>
      <c r="BB48" s="36"/>
      <c r="BC48" s="36"/>
      <c r="BD48" s="73"/>
    </row>
    <row r="49" spans="2:56" s="1" customFormat="1" ht="29.25" customHeight="1">
      <c r="B49" s="35"/>
      <c r="C49" s="287" t="s">
        <v>61</v>
      </c>
      <c r="D49" s="288"/>
      <c r="E49" s="288"/>
      <c r="F49" s="288"/>
      <c r="G49" s="288"/>
      <c r="H49" s="74"/>
      <c r="I49" s="289" t="s">
        <v>62</v>
      </c>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90" t="s">
        <v>63</v>
      </c>
      <c r="AH49" s="288"/>
      <c r="AI49" s="288"/>
      <c r="AJ49" s="288"/>
      <c r="AK49" s="288"/>
      <c r="AL49" s="288"/>
      <c r="AM49" s="288"/>
      <c r="AN49" s="289" t="s">
        <v>64</v>
      </c>
      <c r="AO49" s="288"/>
      <c r="AP49" s="288"/>
      <c r="AQ49" s="75" t="s">
        <v>65</v>
      </c>
      <c r="AR49" s="55"/>
      <c r="AS49" s="76" t="s">
        <v>66</v>
      </c>
      <c r="AT49" s="77" t="s">
        <v>67</v>
      </c>
      <c r="AU49" s="77" t="s">
        <v>68</v>
      </c>
      <c r="AV49" s="77" t="s">
        <v>69</v>
      </c>
      <c r="AW49" s="77" t="s">
        <v>70</v>
      </c>
      <c r="AX49" s="77" t="s">
        <v>71</v>
      </c>
      <c r="AY49" s="77" t="s">
        <v>72</v>
      </c>
      <c r="AZ49" s="77" t="s">
        <v>73</v>
      </c>
      <c r="BA49" s="77" t="s">
        <v>74</v>
      </c>
      <c r="BB49" s="77" t="s">
        <v>75</v>
      </c>
      <c r="BC49" s="77" t="s">
        <v>76</v>
      </c>
      <c r="BD49" s="78" t="s">
        <v>77</v>
      </c>
    </row>
    <row r="50" spans="2:56" s="1" customFormat="1" ht="10.9" customHeight="1">
      <c r="B50" s="35"/>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5"/>
      <c r="AS50" s="79"/>
      <c r="AT50" s="80"/>
      <c r="AU50" s="80"/>
      <c r="AV50" s="80"/>
      <c r="AW50" s="80"/>
      <c r="AX50" s="80"/>
      <c r="AY50" s="80"/>
      <c r="AZ50" s="80"/>
      <c r="BA50" s="80"/>
      <c r="BB50" s="80"/>
      <c r="BC50" s="80"/>
      <c r="BD50" s="81"/>
    </row>
    <row r="51" spans="2:90" s="4" customFormat="1" ht="32.45" customHeight="1">
      <c r="B51" s="62"/>
      <c r="C51" s="82" t="s">
        <v>78</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294">
        <f>ROUND(SUM(AG52:AG55),2)</f>
        <v>0</v>
      </c>
      <c r="AH51" s="294"/>
      <c r="AI51" s="294"/>
      <c r="AJ51" s="294"/>
      <c r="AK51" s="294"/>
      <c r="AL51" s="294"/>
      <c r="AM51" s="294"/>
      <c r="AN51" s="295">
        <f>SUM(AG51,AT51)</f>
        <v>0</v>
      </c>
      <c r="AO51" s="295"/>
      <c r="AP51" s="295"/>
      <c r="AQ51" s="84" t="s">
        <v>36</v>
      </c>
      <c r="AR51" s="65"/>
      <c r="AS51" s="85">
        <f>ROUND(SUM(AS52:AS55),2)</f>
        <v>0</v>
      </c>
      <c r="AT51" s="86">
        <f>ROUND(SUM(AV51:AW51),2)</f>
        <v>0</v>
      </c>
      <c r="AU51" s="87">
        <f>ROUND(SUM(AU52:AU55),5)</f>
        <v>0</v>
      </c>
      <c r="AV51" s="86">
        <f>ROUND(AZ51*L26,2)</f>
        <v>0</v>
      </c>
      <c r="AW51" s="86">
        <f>ROUND(BA51*L27,2)</f>
        <v>0</v>
      </c>
      <c r="AX51" s="86">
        <f>ROUND(BB51*L26,2)</f>
        <v>0</v>
      </c>
      <c r="AY51" s="86">
        <f>ROUND(BC51*L27,2)</f>
        <v>0</v>
      </c>
      <c r="AZ51" s="86">
        <f>ROUND(SUM(AZ52:AZ55),2)</f>
        <v>0</v>
      </c>
      <c r="BA51" s="86">
        <f>ROUND(SUM(BA52:BA55),2)</f>
        <v>0</v>
      </c>
      <c r="BB51" s="86">
        <f>ROUND(SUM(BB52:BB55),2)</f>
        <v>0</v>
      </c>
      <c r="BC51" s="86">
        <f>ROUND(SUM(BC52:BC55),2)</f>
        <v>0</v>
      </c>
      <c r="BD51" s="88">
        <f>ROUND(SUM(BD52:BD55),2)</f>
        <v>0</v>
      </c>
      <c r="BS51" s="89" t="s">
        <v>79</v>
      </c>
      <c r="BT51" s="89" t="s">
        <v>80</v>
      </c>
      <c r="BU51" s="90" t="s">
        <v>81</v>
      </c>
      <c r="BV51" s="89" t="s">
        <v>82</v>
      </c>
      <c r="BW51" s="89" t="s">
        <v>5</v>
      </c>
      <c r="BX51" s="89" t="s">
        <v>83</v>
      </c>
      <c r="CL51" s="89" t="s">
        <v>20</v>
      </c>
    </row>
    <row r="52" spans="1:91" s="5" customFormat="1" ht="22.5" customHeight="1">
      <c r="A52" s="301" t="s">
        <v>1197</v>
      </c>
      <c r="B52" s="91"/>
      <c r="C52" s="92"/>
      <c r="D52" s="293" t="s">
        <v>84</v>
      </c>
      <c r="E52" s="292"/>
      <c r="F52" s="292"/>
      <c r="G52" s="292"/>
      <c r="H52" s="292"/>
      <c r="I52" s="93"/>
      <c r="J52" s="293" t="s">
        <v>85</v>
      </c>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1">
        <f>'SO-01 - autobusové zastávky'!J27</f>
        <v>0</v>
      </c>
      <c r="AH52" s="292"/>
      <c r="AI52" s="292"/>
      <c r="AJ52" s="292"/>
      <c r="AK52" s="292"/>
      <c r="AL52" s="292"/>
      <c r="AM52" s="292"/>
      <c r="AN52" s="291">
        <f>SUM(AG52,AT52)</f>
        <v>0</v>
      </c>
      <c r="AO52" s="292"/>
      <c r="AP52" s="292"/>
      <c r="AQ52" s="94" t="s">
        <v>86</v>
      </c>
      <c r="AR52" s="95"/>
      <c r="AS52" s="96">
        <v>0</v>
      </c>
      <c r="AT52" s="97">
        <f>ROUND(SUM(AV52:AW52),2)</f>
        <v>0</v>
      </c>
      <c r="AU52" s="98">
        <f>'SO-01 - autobusové zastávky'!P82</f>
        <v>0</v>
      </c>
      <c r="AV52" s="97">
        <f>'SO-01 - autobusové zastávky'!J30</f>
        <v>0</v>
      </c>
      <c r="AW52" s="97">
        <f>'SO-01 - autobusové zastávky'!J31</f>
        <v>0</v>
      </c>
      <c r="AX52" s="97">
        <f>'SO-01 - autobusové zastávky'!J32</f>
        <v>0</v>
      </c>
      <c r="AY52" s="97">
        <f>'SO-01 - autobusové zastávky'!J33</f>
        <v>0</v>
      </c>
      <c r="AZ52" s="97">
        <f>'SO-01 - autobusové zastávky'!F30</f>
        <v>0</v>
      </c>
      <c r="BA52" s="97">
        <f>'SO-01 - autobusové zastávky'!F31</f>
        <v>0</v>
      </c>
      <c r="BB52" s="97">
        <f>'SO-01 - autobusové zastávky'!F32</f>
        <v>0</v>
      </c>
      <c r="BC52" s="97">
        <f>'SO-01 - autobusové zastávky'!F33</f>
        <v>0</v>
      </c>
      <c r="BD52" s="99">
        <f>'SO-01 - autobusové zastávky'!F34</f>
        <v>0</v>
      </c>
      <c r="BT52" s="100" t="s">
        <v>23</v>
      </c>
      <c r="BV52" s="100" t="s">
        <v>82</v>
      </c>
      <c r="BW52" s="100" t="s">
        <v>87</v>
      </c>
      <c r="BX52" s="100" t="s">
        <v>5</v>
      </c>
      <c r="CL52" s="100" t="s">
        <v>88</v>
      </c>
      <c r="CM52" s="100" t="s">
        <v>22</v>
      </c>
    </row>
    <row r="53" spans="1:91" s="5" customFormat="1" ht="22.5" customHeight="1">
      <c r="A53" s="301" t="s">
        <v>1197</v>
      </c>
      <c r="B53" s="91"/>
      <c r="C53" s="92"/>
      <c r="D53" s="293" t="s">
        <v>89</v>
      </c>
      <c r="E53" s="292"/>
      <c r="F53" s="292"/>
      <c r="G53" s="292"/>
      <c r="H53" s="292"/>
      <c r="I53" s="93"/>
      <c r="J53" s="293" t="s">
        <v>90</v>
      </c>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1">
        <f>'SO-02 - Opěrná stěna'!J27</f>
        <v>0</v>
      </c>
      <c r="AH53" s="292"/>
      <c r="AI53" s="292"/>
      <c r="AJ53" s="292"/>
      <c r="AK53" s="292"/>
      <c r="AL53" s="292"/>
      <c r="AM53" s="292"/>
      <c r="AN53" s="291">
        <f>SUM(AG53,AT53)</f>
        <v>0</v>
      </c>
      <c r="AO53" s="292"/>
      <c r="AP53" s="292"/>
      <c r="AQ53" s="94" t="s">
        <v>86</v>
      </c>
      <c r="AR53" s="95"/>
      <c r="AS53" s="96">
        <v>0</v>
      </c>
      <c r="AT53" s="97">
        <f>ROUND(SUM(AV53:AW53),2)</f>
        <v>0</v>
      </c>
      <c r="AU53" s="98">
        <f>'SO-02 - Opěrná stěna'!P84</f>
        <v>0</v>
      </c>
      <c r="AV53" s="97">
        <f>'SO-02 - Opěrná stěna'!J30</f>
        <v>0</v>
      </c>
      <c r="AW53" s="97">
        <f>'SO-02 - Opěrná stěna'!J31</f>
        <v>0</v>
      </c>
      <c r="AX53" s="97">
        <f>'SO-02 - Opěrná stěna'!J32</f>
        <v>0</v>
      </c>
      <c r="AY53" s="97">
        <f>'SO-02 - Opěrná stěna'!J33</f>
        <v>0</v>
      </c>
      <c r="AZ53" s="97">
        <f>'SO-02 - Opěrná stěna'!F30</f>
        <v>0</v>
      </c>
      <c r="BA53" s="97">
        <f>'SO-02 - Opěrná stěna'!F31</f>
        <v>0</v>
      </c>
      <c r="BB53" s="97">
        <f>'SO-02 - Opěrná stěna'!F32</f>
        <v>0</v>
      </c>
      <c r="BC53" s="97">
        <f>'SO-02 - Opěrná stěna'!F33</f>
        <v>0</v>
      </c>
      <c r="BD53" s="99">
        <f>'SO-02 - Opěrná stěna'!F34</f>
        <v>0</v>
      </c>
      <c r="BT53" s="100" t="s">
        <v>23</v>
      </c>
      <c r="BV53" s="100" t="s">
        <v>82</v>
      </c>
      <c r="BW53" s="100" t="s">
        <v>91</v>
      </c>
      <c r="BX53" s="100" t="s">
        <v>5</v>
      </c>
      <c r="CL53" s="100" t="s">
        <v>88</v>
      </c>
      <c r="CM53" s="100" t="s">
        <v>22</v>
      </c>
    </row>
    <row r="54" spans="1:91" s="5" customFormat="1" ht="22.5" customHeight="1">
      <c r="A54" s="301" t="s">
        <v>1197</v>
      </c>
      <c r="B54" s="91"/>
      <c r="C54" s="92"/>
      <c r="D54" s="293" t="s">
        <v>92</v>
      </c>
      <c r="E54" s="292"/>
      <c r="F54" s="292"/>
      <c r="G54" s="292"/>
      <c r="H54" s="292"/>
      <c r="I54" s="93"/>
      <c r="J54" s="293" t="s">
        <v>93</v>
      </c>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1">
        <f>'SO-03 - Veřejné osvětlení '!J27</f>
        <v>0</v>
      </c>
      <c r="AH54" s="292"/>
      <c r="AI54" s="292"/>
      <c r="AJ54" s="292"/>
      <c r="AK54" s="292"/>
      <c r="AL54" s="292"/>
      <c r="AM54" s="292"/>
      <c r="AN54" s="291">
        <f>SUM(AG54,AT54)</f>
        <v>0</v>
      </c>
      <c r="AO54" s="292"/>
      <c r="AP54" s="292"/>
      <c r="AQ54" s="94" t="s">
        <v>94</v>
      </c>
      <c r="AR54" s="95"/>
      <c r="AS54" s="96">
        <v>0</v>
      </c>
      <c r="AT54" s="97">
        <f>ROUND(SUM(AV54:AW54),2)</f>
        <v>0</v>
      </c>
      <c r="AU54" s="98">
        <f>'SO-03 - Veřejné osvětlení '!P89</f>
        <v>0</v>
      </c>
      <c r="AV54" s="97">
        <f>'SO-03 - Veřejné osvětlení '!J30</f>
        <v>0</v>
      </c>
      <c r="AW54" s="97">
        <f>'SO-03 - Veřejné osvětlení '!J31</f>
        <v>0</v>
      </c>
      <c r="AX54" s="97">
        <f>'SO-03 - Veřejné osvětlení '!J32</f>
        <v>0</v>
      </c>
      <c r="AY54" s="97">
        <f>'SO-03 - Veřejné osvětlení '!J33</f>
        <v>0</v>
      </c>
      <c r="AZ54" s="97">
        <f>'SO-03 - Veřejné osvětlení '!F30</f>
        <v>0</v>
      </c>
      <c r="BA54" s="97">
        <f>'SO-03 - Veřejné osvětlení '!F31</f>
        <v>0</v>
      </c>
      <c r="BB54" s="97">
        <f>'SO-03 - Veřejné osvětlení '!F32</f>
        <v>0</v>
      </c>
      <c r="BC54" s="97">
        <f>'SO-03 - Veřejné osvětlení '!F33</f>
        <v>0</v>
      </c>
      <c r="BD54" s="99">
        <f>'SO-03 - Veřejné osvětlení '!F34</f>
        <v>0</v>
      </c>
      <c r="BT54" s="100" t="s">
        <v>23</v>
      </c>
      <c r="BV54" s="100" t="s">
        <v>82</v>
      </c>
      <c r="BW54" s="100" t="s">
        <v>95</v>
      </c>
      <c r="BX54" s="100" t="s">
        <v>5</v>
      </c>
      <c r="CL54" s="100" t="s">
        <v>96</v>
      </c>
      <c r="CM54" s="100" t="s">
        <v>22</v>
      </c>
    </row>
    <row r="55" spans="1:91" s="5" customFormat="1" ht="22.5" customHeight="1">
      <c r="A55" s="301" t="s">
        <v>1197</v>
      </c>
      <c r="B55" s="91"/>
      <c r="C55" s="92"/>
      <c r="D55" s="293" t="s">
        <v>97</v>
      </c>
      <c r="E55" s="292"/>
      <c r="F55" s="292"/>
      <c r="G55" s="292"/>
      <c r="H55" s="292"/>
      <c r="I55" s="93"/>
      <c r="J55" s="293" t="s">
        <v>98</v>
      </c>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1">
        <f>'03 - VRN'!J27</f>
        <v>0</v>
      </c>
      <c r="AH55" s="292"/>
      <c r="AI55" s="292"/>
      <c r="AJ55" s="292"/>
      <c r="AK55" s="292"/>
      <c r="AL55" s="292"/>
      <c r="AM55" s="292"/>
      <c r="AN55" s="291">
        <f>SUM(AG55,AT55)</f>
        <v>0</v>
      </c>
      <c r="AO55" s="292"/>
      <c r="AP55" s="292"/>
      <c r="AQ55" s="94" t="s">
        <v>99</v>
      </c>
      <c r="AR55" s="95"/>
      <c r="AS55" s="101">
        <v>0</v>
      </c>
      <c r="AT55" s="102">
        <f>ROUND(SUM(AV55:AW55),2)</f>
        <v>0</v>
      </c>
      <c r="AU55" s="103">
        <f>'03 - VRN'!P78</f>
        <v>0</v>
      </c>
      <c r="AV55" s="102">
        <f>'03 - VRN'!J30</f>
        <v>0</v>
      </c>
      <c r="AW55" s="102">
        <f>'03 - VRN'!J31</f>
        <v>0</v>
      </c>
      <c r="AX55" s="102">
        <f>'03 - VRN'!J32</f>
        <v>0</v>
      </c>
      <c r="AY55" s="102">
        <f>'03 - VRN'!J33</f>
        <v>0</v>
      </c>
      <c r="AZ55" s="102">
        <f>'03 - VRN'!F30</f>
        <v>0</v>
      </c>
      <c r="BA55" s="102">
        <f>'03 - VRN'!F31</f>
        <v>0</v>
      </c>
      <c r="BB55" s="102">
        <f>'03 - VRN'!F32</f>
        <v>0</v>
      </c>
      <c r="BC55" s="102">
        <f>'03 - VRN'!F33</f>
        <v>0</v>
      </c>
      <c r="BD55" s="104">
        <f>'03 - VRN'!F34</f>
        <v>0</v>
      </c>
      <c r="BT55" s="100" t="s">
        <v>23</v>
      </c>
      <c r="BV55" s="100" t="s">
        <v>82</v>
      </c>
      <c r="BW55" s="100" t="s">
        <v>100</v>
      </c>
      <c r="BX55" s="100" t="s">
        <v>5</v>
      </c>
      <c r="CL55" s="100" t="s">
        <v>36</v>
      </c>
      <c r="CM55" s="100" t="s">
        <v>22</v>
      </c>
    </row>
    <row r="56" spans="2:44" s="1" customFormat="1" ht="30" customHeight="1">
      <c r="B56" s="35"/>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5"/>
    </row>
    <row r="57" spans="2:44" s="1" customFormat="1" ht="6.95" customHeight="1">
      <c r="B57" s="5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5"/>
    </row>
  </sheetData>
  <sheetProtection algorithmName="SHA-512" hashValue="8lLBjkvxH/kjSMudU8N14PmS1k4m9C4/UcZHcPV1zHBu9+zTmDKkiQlCHFrZJKKwTJU4z0Bwl/+POCetqYHufw==" saltValue="DrhiTBKNX44NYXObl3bGMQ==" spinCount="100000" sheet="1" objects="1" scenarios="1"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SO-01 - autobusové zastávky'!C2" tooltip="SO-01 - autobusové zastávky" display="/"/>
    <hyperlink ref="A53" location="'SO-02 - Opěrná stěna'!C2" tooltip="SO-02 - Opěrná stěna" display="/"/>
    <hyperlink ref="A54" location="'SO-03 - Veřejné osvětlení '!C2" tooltip="SO-03 - Veřejné osvětlení " display="/"/>
    <hyperlink ref="A55" location="'03 - VRN'!C2" tooltip="03 - VRN"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3"/>
      <c r="C1" s="303"/>
      <c r="D1" s="302" t="s">
        <v>1</v>
      </c>
      <c r="E1" s="303"/>
      <c r="F1" s="304" t="s">
        <v>1198</v>
      </c>
      <c r="G1" s="309" t="s">
        <v>1199</v>
      </c>
      <c r="H1" s="309"/>
      <c r="I1" s="310"/>
      <c r="J1" s="304" t="s">
        <v>1200</v>
      </c>
      <c r="K1" s="302" t="s">
        <v>101</v>
      </c>
      <c r="L1" s="304" t="s">
        <v>1201</v>
      </c>
      <c r="M1" s="304"/>
      <c r="N1" s="304"/>
      <c r="O1" s="304"/>
      <c r="P1" s="304"/>
      <c r="Q1" s="304"/>
      <c r="R1" s="304"/>
      <c r="S1" s="304"/>
      <c r="T1" s="304"/>
      <c r="U1" s="300"/>
      <c r="V1" s="30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8"/>
      <c r="M2" s="258"/>
      <c r="N2" s="258"/>
      <c r="O2" s="258"/>
      <c r="P2" s="258"/>
      <c r="Q2" s="258"/>
      <c r="R2" s="258"/>
      <c r="S2" s="258"/>
      <c r="T2" s="258"/>
      <c r="U2" s="258"/>
      <c r="V2" s="258"/>
      <c r="AT2" s="17" t="s">
        <v>87</v>
      </c>
    </row>
    <row r="3" spans="2:46" ht="6.95" customHeight="1">
      <c r="B3" s="18"/>
      <c r="C3" s="19"/>
      <c r="D3" s="19"/>
      <c r="E3" s="19"/>
      <c r="F3" s="19"/>
      <c r="G3" s="19"/>
      <c r="H3" s="19"/>
      <c r="I3" s="106"/>
      <c r="J3" s="19"/>
      <c r="K3" s="20"/>
      <c r="AT3" s="17" t="s">
        <v>22</v>
      </c>
    </row>
    <row r="4" spans="2:46" ht="36.95" customHeight="1">
      <c r="B4" s="21"/>
      <c r="C4" s="22"/>
      <c r="D4" s="23" t="s">
        <v>102</v>
      </c>
      <c r="E4" s="22"/>
      <c r="F4" s="22"/>
      <c r="G4" s="22"/>
      <c r="H4" s="22"/>
      <c r="I4" s="107"/>
      <c r="J4" s="22"/>
      <c r="K4" s="24"/>
      <c r="M4" s="25" t="s">
        <v>10</v>
      </c>
      <c r="AT4" s="17" t="s">
        <v>4</v>
      </c>
    </row>
    <row r="5" spans="2:11" ht="6.95" customHeight="1">
      <c r="B5" s="21"/>
      <c r="C5" s="22"/>
      <c r="D5" s="22"/>
      <c r="E5" s="22"/>
      <c r="F5" s="22"/>
      <c r="G5" s="22"/>
      <c r="H5" s="22"/>
      <c r="I5" s="107"/>
      <c r="J5" s="22"/>
      <c r="K5" s="24"/>
    </row>
    <row r="6" spans="2:11" ht="13.5">
      <c r="B6" s="21"/>
      <c r="C6" s="22"/>
      <c r="D6" s="30" t="s">
        <v>16</v>
      </c>
      <c r="E6" s="22"/>
      <c r="F6" s="22"/>
      <c r="G6" s="22"/>
      <c r="H6" s="22"/>
      <c r="I6" s="107"/>
      <c r="J6" s="22"/>
      <c r="K6" s="24"/>
    </row>
    <row r="7" spans="2:11" ht="22.5" customHeight="1">
      <c r="B7" s="21"/>
      <c r="C7" s="22"/>
      <c r="D7" s="22"/>
      <c r="E7" s="296" t="str">
        <f>'Rekapitulace stavby'!K6</f>
        <v>Rekonstrukce autobusových zastávek a zpevněných ploch u Partyzána, ul. Mezibořská</v>
      </c>
      <c r="F7" s="262"/>
      <c r="G7" s="262"/>
      <c r="H7" s="262"/>
      <c r="I7" s="107"/>
      <c r="J7" s="22"/>
      <c r="K7" s="24"/>
    </row>
    <row r="8" spans="2:11" s="1" customFormat="1" ht="13.5">
      <c r="B8" s="35"/>
      <c r="C8" s="36"/>
      <c r="D8" s="30" t="s">
        <v>103</v>
      </c>
      <c r="E8" s="36"/>
      <c r="F8" s="36"/>
      <c r="G8" s="36"/>
      <c r="H8" s="36"/>
      <c r="I8" s="108"/>
      <c r="J8" s="36"/>
      <c r="K8" s="39"/>
    </row>
    <row r="9" spans="2:11" s="1" customFormat="1" ht="36.95" customHeight="1">
      <c r="B9" s="35"/>
      <c r="C9" s="36"/>
      <c r="D9" s="36"/>
      <c r="E9" s="297" t="s">
        <v>104</v>
      </c>
      <c r="F9" s="269"/>
      <c r="G9" s="269"/>
      <c r="H9" s="269"/>
      <c r="I9" s="108"/>
      <c r="J9" s="36"/>
      <c r="K9" s="39"/>
    </row>
    <row r="10" spans="2:11" s="1" customFormat="1" ht="13.5">
      <c r="B10" s="35"/>
      <c r="C10" s="36"/>
      <c r="D10" s="36"/>
      <c r="E10" s="36"/>
      <c r="F10" s="36"/>
      <c r="G10" s="36"/>
      <c r="H10" s="36"/>
      <c r="I10" s="108"/>
      <c r="J10" s="36"/>
      <c r="K10" s="39"/>
    </row>
    <row r="11" spans="2:11" s="1" customFormat="1" ht="14.45" customHeight="1">
      <c r="B11" s="35"/>
      <c r="C11" s="36"/>
      <c r="D11" s="30" t="s">
        <v>19</v>
      </c>
      <c r="E11" s="36"/>
      <c r="F11" s="28" t="s">
        <v>88</v>
      </c>
      <c r="G11" s="36"/>
      <c r="H11" s="36"/>
      <c r="I11" s="109" t="s">
        <v>21</v>
      </c>
      <c r="J11" s="28" t="s">
        <v>36</v>
      </c>
      <c r="K11" s="39"/>
    </row>
    <row r="12" spans="2:11" s="1" customFormat="1" ht="14.45" customHeight="1">
      <c r="B12" s="35"/>
      <c r="C12" s="36"/>
      <c r="D12" s="30" t="s">
        <v>24</v>
      </c>
      <c r="E12" s="36"/>
      <c r="F12" s="28" t="s">
        <v>25</v>
      </c>
      <c r="G12" s="36"/>
      <c r="H12" s="36"/>
      <c r="I12" s="109" t="s">
        <v>26</v>
      </c>
      <c r="J12" s="110" t="str">
        <f>'Rekapitulace stavby'!AN8</f>
        <v>18.02.2016</v>
      </c>
      <c r="K12" s="39"/>
    </row>
    <row r="13" spans="2:11" s="1" customFormat="1" ht="10.9" customHeight="1">
      <c r="B13" s="35"/>
      <c r="C13" s="36"/>
      <c r="D13" s="36"/>
      <c r="E13" s="36"/>
      <c r="F13" s="36"/>
      <c r="G13" s="36"/>
      <c r="H13" s="36"/>
      <c r="I13" s="108"/>
      <c r="J13" s="36"/>
      <c r="K13" s="39"/>
    </row>
    <row r="14" spans="2:11" s="1" customFormat="1" ht="14.45" customHeight="1">
      <c r="B14" s="35"/>
      <c r="C14" s="36"/>
      <c r="D14" s="30" t="s">
        <v>34</v>
      </c>
      <c r="E14" s="36"/>
      <c r="F14" s="36"/>
      <c r="G14" s="36"/>
      <c r="H14" s="36"/>
      <c r="I14" s="109" t="s">
        <v>35</v>
      </c>
      <c r="J14" s="28" t="s">
        <v>36</v>
      </c>
      <c r="K14" s="39"/>
    </row>
    <row r="15" spans="2:11" s="1" customFormat="1" ht="18" customHeight="1">
      <c r="B15" s="35"/>
      <c r="C15" s="36"/>
      <c r="D15" s="36"/>
      <c r="E15" s="28" t="s">
        <v>37</v>
      </c>
      <c r="F15" s="36"/>
      <c r="G15" s="36"/>
      <c r="H15" s="36"/>
      <c r="I15" s="109" t="s">
        <v>38</v>
      </c>
      <c r="J15" s="28" t="s">
        <v>36</v>
      </c>
      <c r="K15" s="39"/>
    </row>
    <row r="16" spans="2:11" s="1" customFormat="1" ht="6.95" customHeight="1">
      <c r="B16" s="35"/>
      <c r="C16" s="36"/>
      <c r="D16" s="36"/>
      <c r="E16" s="36"/>
      <c r="F16" s="36"/>
      <c r="G16" s="36"/>
      <c r="H16" s="36"/>
      <c r="I16" s="108"/>
      <c r="J16" s="36"/>
      <c r="K16" s="39"/>
    </row>
    <row r="17" spans="2:11" s="1" customFormat="1" ht="14.45" customHeight="1">
      <c r="B17" s="35"/>
      <c r="C17" s="36"/>
      <c r="D17" s="30" t="s">
        <v>39</v>
      </c>
      <c r="E17" s="36"/>
      <c r="F17" s="36"/>
      <c r="G17" s="36"/>
      <c r="H17" s="36"/>
      <c r="I17" s="109" t="s">
        <v>35</v>
      </c>
      <c r="J17" s="28" t="str">
        <f>IF('Rekapitulace stavby'!AN13="Vyplň údaj","",IF('Rekapitulace stavby'!AN13="","",'Rekapitulace stavby'!AN13))</f>
        <v/>
      </c>
      <c r="K17" s="39"/>
    </row>
    <row r="18" spans="2:11" s="1" customFormat="1" ht="18" customHeight="1">
      <c r="B18" s="35"/>
      <c r="C18" s="36"/>
      <c r="D18" s="36"/>
      <c r="E18" s="28" t="str">
        <f>IF('Rekapitulace stavby'!E14="Vyplň údaj","",IF('Rekapitulace stavby'!E14="","",'Rekapitulace stavby'!E14))</f>
        <v/>
      </c>
      <c r="F18" s="36"/>
      <c r="G18" s="36"/>
      <c r="H18" s="36"/>
      <c r="I18" s="109" t="s">
        <v>38</v>
      </c>
      <c r="J18" s="28" t="str">
        <f>IF('Rekapitulace stavby'!AN14="Vyplň údaj","",IF('Rekapitulace stavby'!AN14="","",'Rekapitulace stavby'!AN14))</f>
        <v/>
      </c>
      <c r="K18" s="39"/>
    </row>
    <row r="19" spans="2:11" s="1" customFormat="1" ht="6.95" customHeight="1">
      <c r="B19" s="35"/>
      <c r="C19" s="36"/>
      <c r="D19" s="36"/>
      <c r="E19" s="36"/>
      <c r="F19" s="36"/>
      <c r="G19" s="36"/>
      <c r="H19" s="36"/>
      <c r="I19" s="108"/>
      <c r="J19" s="36"/>
      <c r="K19" s="39"/>
    </row>
    <row r="20" spans="2:11" s="1" customFormat="1" ht="14.45" customHeight="1">
      <c r="B20" s="35"/>
      <c r="C20" s="36"/>
      <c r="D20" s="30" t="s">
        <v>41</v>
      </c>
      <c r="E20" s="36"/>
      <c r="F20" s="36"/>
      <c r="G20" s="36"/>
      <c r="H20" s="36"/>
      <c r="I20" s="109" t="s">
        <v>35</v>
      </c>
      <c r="J20" s="28" t="s">
        <v>36</v>
      </c>
      <c r="K20" s="39"/>
    </row>
    <row r="21" spans="2:11" s="1" customFormat="1" ht="18" customHeight="1">
      <c r="B21" s="35"/>
      <c r="C21" s="36"/>
      <c r="D21" s="36"/>
      <c r="E21" s="28" t="s">
        <v>42</v>
      </c>
      <c r="F21" s="36"/>
      <c r="G21" s="36"/>
      <c r="H21" s="36"/>
      <c r="I21" s="109" t="s">
        <v>38</v>
      </c>
      <c r="J21" s="28" t="s">
        <v>36</v>
      </c>
      <c r="K21" s="39"/>
    </row>
    <row r="22" spans="2:11" s="1" customFormat="1" ht="6.95" customHeight="1">
      <c r="B22" s="35"/>
      <c r="C22" s="36"/>
      <c r="D22" s="36"/>
      <c r="E22" s="36"/>
      <c r="F22" s="36"/>
      <c r="G22" s="36"/>
      <c r="H22" s="36"/>
      <c r="I22" s="108"/>
      <c r="J22" s="36"/>
      <c r="K22" s="39"/>
    </row>
    <row r="23" spans="2:11" s="1" customFormat="1" ht="14.45" customHeight="1">
      <c r="B23" s="35"/>
      <c r="C23" s="36"/>
      <c r="D23" s="30" t="s">
        <v>44</v>
      </c>
      <c r="E23" s="36"/>
      <c r="F23" s="36"/>
      <c r="G23" s="36"/>
      <c r="H23" s="36"/>
      <c r="I23" s="108"/>
      <c r="J23" s="36"/>
      <c r="K23" s="39"/>
    </row>
    <row r="24" spans="2:11" s="6" customFormat="1" ht="22.5" customHeight="1">
      <c r="B24" s="111"/>
      <c r="C24" s="112"/>
      <c r="D24" s="112"/>
      <c r="E24" s="265" t="s">
        <v>36</v>
      </c>
      <c r="F24" s="298"/>
      <c r="G24" s="298"/>
      <c r="H24" s="298"/>
      <c r="I24" s="113"/>
      <c r="J24" s="112"/>
      <c r="K24" s="114"/>
    </row>
    <row r="25" spans="2:11" s="1" customFormat="1" ht="6.95" customHeight="1">
      <c r="B25" s="35"/>
      <c r="C25" s="36"/>
      <c r="D25" s="36"/>
      <c r="E25" s="36"/>
      <c r="F25" s="36"/>
      <c r="G25" s="36"/>
      <c r="H25" s="36"/>
      <c r="I25" s="108"/>
      <c r="J25" s="36"/>
      <c r="K25" s="39"/>
    </row>
    <row r="26" spans="2:11" s="1" customFormat="1" ht="6.95" customHeight="1">
      <c r="B26" s="35"/>
      <c r="C26" s="36"/>
      <c r="D26" s="80"/>
      <c r="E26" s="80"/>
      <c r="F26" s="80"/>
      <c r="G26" s="80"/>
      <c r="H26" s="80"/>
      <c r="I26" s="115"/>
      <c r="J26" s="80"/>
      <c r="K26" s="116"/>
    </row>
    <row r="27" spans="2:11" s="1" customFormat="1" ht="25.35" customHeight="1">
      <c r="B27" s="35"/>
      <c r="C27" s="36"/>
      <c r="D27" s="117" t="s">
        <v>46</v>
      </c>
      <c r="E27" s="36"/>
      <c r="F27" s="36"/>
      <c r="G27" s="36"/>
      <c r="H27" s="36"/>
      <c r="I27" s="108"/>
      <c r="J27" s="118">
        <f>ROUND(J82,2)</f>
        <v>0</v>
      </c>
      <c r="K27" s="39"/>
    </row>
    <row r="28" spans="2:11" s="1" customFormat="1" ht="6.95" customHeight="1">
      <c r="B28" s="35"/>
      <c r="C28" s="36"/>
      <c r="D28" s="80"/>
      <c r="E28" s="80"/>
      <c r="F28" s="80"/>
      <c r="G28" s="80"/>
      <c r="H28" s="80"/>
      <c r="I28" s="115"/>
      <c r="J28" s="80"/>
      <c r="K28" s="116"/>
    </row>
    <row r="29" spans="2:11" s="1" customFormat="1" ht="14.45" customHeight="1">
      <c r="B29" s="35"/>
      <c r="C29" s="36"/>
      <c r="D29" s="36"/>
      <c r="E29" s="36"/>
      <c r="F29" s="40" t="s">
        <v>48</v>
      </c>
      <c r="G29" s="36"/>
      <c r="H29" s="36"/>
      <c r="I29" s="119" t="s">
        <v>47</v>
      </c>
      <c r="J29" s="40" t="s">
        <v>49</v>
      </c>
      <c r="K29" s="39"/>
    </row>
    <row r="30" spans="2:11" s="1" customFormat="1" ht="14.45" customHeight="1">
      <c r="B30" s="35"/>
      <c r="C30" s="36"/>
      <c r="D30" s="43" t="s">
        <v>50</v>
      </c>
      <c r="E30" s="43" t="s">
        <v>51</v>
      </c>
      <c r="F30" s="120">
        <f>ROUND(SUM(BE82:BE458),2)</f>
        <v>0</v>
      </c>
      <c r="G30" s="36"/>
      <c r="H30" s="36"/>
      <c r="I30" s="121">
        <v>0.21</v>
      </c>
      <c r="J30" s="120">
        <f>ROUND(ROUND((SUM(BE82:BE458)),2)*I30,2)</f>
        <v>0</v>
      </c>
      <c r="K30" s="39"/>
    </row>
    <row r="31" spans="2:11" s="1" customFormat="1" ht="14.45" customHeight="1">
      <c r="B31" s="35"/>
      <c r="C31" s="36"/>
      <c r="D31" s="36"/>
      <c r="E31" s="43" t="s">
        <v>52</v>
      </c>
      <c r="F31" s="120">
        <f>ROUND(SUM(BF82:BF458),2)</f>
        <v>0</v>
      </c>
      <c r="G31" s="36"/>
      <c r="H31" s="36"/>
      <c r="I31" s="121">
        <v>0.15</v>
      </c>
      <c r="J31" s="120">
        <f>ROUND(ROUND((SUM(BF82:BF458)),2)*I31,2)</f>
        <v>0</v>
      </c>
      <c r="K31" s="39"/>
    </row>
    <row r="32" spans="2:11" s="1" customFormat="1" ht="14.45" customHeight="1" hidden="1">
      <c r="B32" s="35"/>
      <c r="C32" s="36"/>
      <c r="D32" s="36"/>
      <c r="E32" s="43" t="s">
        <v>53</v>
      </c>
      <c r="F32" s="120">
        <f>ROUND(SUM(BG82:BG458),2)</f>
        <v>0</v>
      </c>
      <c r="G32" s="36"/>
      <c r="H32" s="36"/>
      <c r="I32" s="121">
        <v>0.21</v>
      </c>
      <c r="J32" s="120">
        <v>0</v>
      </c>
      <c r="K32" s="39"/>
    </row>
    <row r="33" spans="2:11" s="1" customFormat="1" ht="14.45" customHeight="1" hidden="1">
      <c r="B33" s="35"/>
      <c r="C33" s="36"/>
      <c r="D33" s="36"/>
      <c r="E33" s="43" t="s">
        <v>54</v>
      </c>
      <c r="F33" s="120">
        <f>ROUND(SUM(BH82:BH458),2)</f>
        <v>0</v>
      </c>
      <c r="G33" s="36"/>
      <c r="H33" s="36"/>
      <c r="I33" s="121">
        <v>0.15</v>
      </c>
      <c r="J33" s="120">
        <v>0</v>
      </c>
      <c r="K33" s="39"/>
    </row>
    <row r="34" spans="2:11" s="1" customFormat="1" ht="14.45" customHeight="1" hidden="1">
      <c r="B34" s="35"/>
      <c r="C34" s="36"/>
      <c r="D34" s="36"/>
      <c r="E34" s="43" t="s">
        <v>55</v>
      </c>
      <c r="F34" s="120">
        <f>ROUND(SUM(BI82:BI458),2)</f>
        <v>0</v>
      </c>
      <c r="G34" s="36"/>
      <c r="H34" s="36"/>
      <c r="I34" s="121">
        <v>0</v>
      </c>
      <c r="J34" s="120">
        <v>0</v>
      </c>
      <c r="K34" s="39"/>
    </row>
    <row r="35" spans="2:11" s="1" customFormat="1" ht="6.95" customHeight="1">
      <c r="B35" s="35"/>
      <c r="C35" s="36"/>
      <c r="D35" s="36"/>
      <c r="E35" s="36"/>
      <c r="F35" s="36"/>
      <c r="G35" s="36"/>
      <c r="H35" s="36"/>
      <c r="I35" s="108"/>
      <c r="J35" s="36"/>
      <c r="K35" s="39"/>
    </row>
    <row r="36" spans="2:11" s="1" customFormat="1" ht="25.35" customHeight="1">
      <c r="B36" s="35"/>
      <c r="C36" s="122"/>
      <c r="D36" s="123" t="s">
        <v>56</v>
      </c>
      <c r="E36" s="74"/>
      <c r="F36" s="74"/>
      <c r="G36" s="124" t="s">
        <v>57</v>
      </c>
      <c r="H36" s="125" t="s">
        <v>58</v>
      </c>
      <c r="I36" s="126"/>
      <c r="J36" s="127">
        <f>SUM(J27:J34)</f>
        <v>0</v>
      </c>
      <c r="K36" s="128"/>
    </row>
    <row r="37" spans="2:11" s="1" customFormat="1" ht="14.45" customHeight="1">
      <c r="B37" s="50"/>
      <c r="C37" s="51"/>
      <c r="D37" s="51"/>
      <c r="E37" s="51"/>
      <c r="F37" s="51"/>
      <c r="G37" s="51"/>
      <c r="H37" s="51"/>
      <c r="I37" s="129"/>
      <c r="J37" s="51"/>
      <c r="K37" s="52"/>
    </row>
    <row r="41" spans="2:11" s="1" customFormat="1" ht="6.95" customHeight="1">
      <c r="B41" s="130"/>
      <c r="C41" s="131"/>
      <c r="D41" s="131"/>
      <c r="E41" s="131"/>
      <c r="F41" s="131"/>
      <c r="G41" s="131"/>
      <c r="H41" s="131"/>
      <c r="I41" s="132"/>
      <c r="J41" s="131"/>
      <c r="K41" s="133"/>
    </row>
    <row r="42" spans="2:11" s="1" customFormat="1" ht="36.95" customHeight="1">
      <c r="B42" s="35"/>
      <c r="C42" s="23" t="s">
        <v>105</v>
      </c>
      <c r="D42" s="36"/>
      <c r="E42" s="36"/>
      <c r="F42" s="36"/>
      <c r="G42" s="36"/>
      <c r="H42" s="36"/>
      <c r="I42" s="108"/>
      <c r="J42" s="36"/>
      <c r="K42" s="39"/>
    </row>
    <row r="43" spans="2:11" s="1" customFormat="1" ht="6.95" customHeight="1">
      <c r="B43" s="35"/>
      <c r="C43" s="36"/>
      <c r="D43" s="36"/>
      <c r="E43" s="36"/>
      <c r="F43" s="36"/>
      <c r="G43" s="36"/>
      <c r="H43" s="36"/>
      <c r="I43" s="108"/>
      <c r="J43" s="36"/>
      <c r="K43" s="39"/>
    </row>
    <row r="44" spans="2:11" s="1" customFormat="1" ht="14.45" customHeight="1">
      <c r="B44" s="35"/>
      <c r="C44" s="30" t="s">
        <v>16</v>
      </c>
      <c r="D44" s="36"/>
      <c r="E44" s="36"/>
      <c r="F44" s="36"/>
      <c r="G44" s="36"/>
      <c r="H44" s="36"/>
      <c r="I44" s="108"/>
      <c r="J44" s="36"/>
      <c r="K44" s="39"/>
    </row>
    <row r="45" spans="2:11" s="1" customFormat="1" ht="22.5" customHeight="1">
      <c r="B45" s="35"/>
      <c r="C45" s="36"/>
      <c r="D45" s="36"/>
      <c r="E45" s="296" t="str">
        <f>E7</f>
        <v>Rekonstrukce autobusových zastávek a zpevněných ploch u Partyzána, ul. Mezibořská</v>
      </c>
      <c r="F45" s="269"/>
      <c r="G45" s="269"/>
      <c r="H45" s="269"/>
      <c r="I45" s="108"/>
      <c r="J45" s="36"/>
      <c r="K45" s="39"/>
    </row>
    <row r="46" spans="2:11" s="1" customFormat="1" ht="14.45" customHeight="1">
      <c r="B46" s="35"/>
      <c r="C46" s="30" t="s">
        <v>103</v>
      </c>
      <c r="D46" s="36"/>
      <c r="E46" s="36"/>
      <c r="F46" s="36"/>
      <c r="G46" s="36"/>
      <c r="H46" s="36"/>
      <c r="I46" s="108"/>
      <c r="J46" s="36"/>
      <c r="K46" s="39"/>
    </row>
    <row r="47" spans="2:11" s="1" customFormat="1" ht="23.25" customHeight="1">
      <c r="B47" s="35"/>
      <c r="C47" s="36"/>
      <c r="D47" s="36"/>
      <c r="E47" s="297" t="str">
        <f>E9</f>
        <v>SO-01 - autobusové zastávky</v>
      </c>
      <c r="F47" s="269"/>
      <c r="G47" s="269"/>
      <c r="H47" s="269"/>
      <c r="I47" s="108"/>
      <c r="J47" s="36"/>
      <c r="K47" s="39"/>
    </row>
    <row r="48" spans="2:11" s="1" customFormat="1" ht="6.95" customHeight="1">
      <c r="B48" s="35"/>
      <c r="C48" s="36"/>
      <c r="D48" s="36"/>
      <c r="E48" s="36"/>
      <c r="F48" s="36"/>
      <c r="G48" s="36"/>
      <c r="H48" s="36"/>
      <c r="I48" s="108"/>
      <c r="J48" s="36"/>
      <c r="K48" s="39"/>
    </row>
    <row r="49" spans="2:11" s="1" customFormat="1" ht="18" customHeight="1">
      <c r="B49" s="35"/>
      <c r="C49" s="30" t="s">
        <v>24</v>
      </c>
      <c r="D49" s="36"/>
      <c r="E49" s="36"/>
      <c r="F49" s="28" t="str">
        <f>F12</f>
        <v>Litvínov</v>
      </c>
      <c r="G49" s="36"/>
      <c r="H49" s="36"/>
      <c r="I49" s="109" t="s">
        <v>26</v>
      </c>
      <c r="J49" s="110" t="str">
        <f>IF(J12="","",J12)</f>
        <v>18.02.2016</v>
      </c>
      <c r="K49" s="39"/>
    </row>
    <row r="50" spans="2:11" s="1" customFormat="1" ht="6.95" customHeight="1">
      <c r="B50" s="35"/>
      <c r="C50" s="36"/>
      <c r="D50" s="36"/>
      <c r="E50" s="36"/>
      <c r="F50" s="36"/>
      <c r="G50" s="36"/>
      <c r="H50" s="36"/>
      <c r="I50" s="108"/>
      <c r="J50" s="36"/>
      <c r="K50" s="39"/>
    </row>
    <row r="51" spans="2:11" s="1" customFormat="1" ht="13.5">
      <c r="B51" s="35"/>
      <c r="C51" s="30" t="s">
        <v>34</v>
      </c>
      <c r="D51" s="36"/>
      <c r="E51" s="36"/>
      <c r="F51" s="28" t="str">
        <f>E15</f>
        <v>Město Litvínov</v>
      </c>
      <c r="G51" s="36"/>
      <c r="H51" s="36"/>
      <c r="I51" s="109" t="s">
        <v>41</v>
      </c>
      <c r="J51" s="28" t="str">
        <f>E21</f>
        <v>Ing. Lucie Dvořáková</v>
      </c>
      <c r="K51" s="39"/>
    </row>
    <row r="52" spans="2:11" s="1" customFormat="1" ht="14.45" customHeight="1">
      <c r="B52" s="35"/>
      <c r="C52" s="30" t="s">
        <v>39</v>
      </c>
      <c r="D52" s="36"/>
      <c r="E52" s="36"/>
      <c r="F52" s="28" t="str">
        <f>IF(E18="","",E18)</f>
        <v/>
      </c>
      <c r="G52" s="36"/>
      <c r="H52" s="36"/>
      <c r="I52" s="108"/>
      <c r="J52" s="36"/>
      <c r="K52" s="39"/>
    </row>
    <row r="53" spans="2:11" s="1" customFormat="1" ht="10.35" customHeight="1">
      <c r="B53" s="35"/>
      <c r="C53" s="36"/>
      <c r="D53" s="36"/>
      <c r="E53" s="36"/>
      <c r="F53" s="36"/>
      <c r="G53" s="36"/>
      <c r="H53" s="36"/>
      <c r="I53" s="108"/>
      <c r="J53" s="36"/>
      <c r="K53" s="39"/>
    </row>
    <row r="54" spans="2:11" s="1" customFormat="1" ht="29.25" customHeight="1">
      <c r="B54" s="35"/>
      <c r="C54" s="134" t="s">
        <v>106</v>
      </c>
      <c r="D54" s="122"/>
      <c r="E54" s="122"/>
      <c r="F54" s="122"/>
      <c r="G54" s="122"/>
      <c r="H54" s="122"/>
      <c r="I54" s="135"/>
      <c r="J54" s="136" t="s">
        <v>107</v>
      </c>
      <c r="K54" s="137"/>
    </row>
    <row r="55" spans="2:11" s="1" customFormat="1" ht="10.35" customHeight="1">
      <c r="B55" s="35"/>
      <c r="C55" s="36"/>
      <c r="D55" s="36"/>
      <c r="E55" s="36"/>
      <c r="F55" s="36"/>
      <c r="G55" s="36"/>
      <c r="H55" s="36"/>
      <c r="I55" s="108"/>
      <c r="J55" s="36"/>
      <c r="K55" s="39"/>
    </row>
    <row r="56" spans="2:47" s="1" customFormat="1" ht="29.25" customHeight="1">
      <c r="B56" s="35"/>
      <c r="C56" s="138" t="s">
        <v>108</v>
      </c>
      <c r="D56" s="36"/>
      <c r="E56" s="36"/>
      <c r="F56" s="36"/>
      <c r="G56" s="36"/>
      <c r="H56" s="36"/>
      <c r="I56" s="108"/>
      <c r="J56" s="118">
        <f>J82</f>
        <v>0</v>
      </c>
      <c r="K56" s="39"/>
      <c r="AU56" s="17" t="s">
        <v>109</v>
      </c>
    </row>
    <row r="57" spans="2:11" s="7" customFormat="1" ht="24.95" customHeight="1">
      <c r="B57" s="139"/>
      <c r="C57" s="140"/>
      <c r="D57" s="141" t="s">
        <v>110</v>
      </c>
      <c r="E57" s="142"/>
      <c r="F57" s="142"/>
      <c r="G57" s="142"/>
      <c r="H57" s="142"/>
      <c r="I57" s="143"/>
      <c r="J57" s="144">
        <f>J83</f>
        <v>0</v>
      </c>
      <c r="K57" s="145"/>
    </row>
    <row r="58" spans="2:11" s="8" customFormat="1" ht="19.9" customHeight="1">
      <c r="B58" s="146"/>
      <c r="C58" s="147"/>
      <c r="D58" s="148" t="s">
        <v>111</v>
      </c>
      <c r="E58" s="149"/>
      <c r="F58" s="149"/>
      <c r="G58" s="149"/>
      <c r="H58" s="149"/>
      <c r="I58" s="150"/>
      <c r="J58" s="151">
        <f>J84</f>
        <v>0</v>
      </c>
      <c r="K58" s="152"/>
    </row>
    <row r="59" spans="2:11" s="8" customFormat="1" ht="19.9" customHeight="1">
      <c r="B59" s="146"/>
      <c r="C59" s="147"/>
      <c r="D59" s="148" t="s">
        <v>112</v>
      </c>
      <c r="E59" s="149"/>
      <c r="F59" s="149"/>
      <c r="G59" s="149"/>
      <c r="H59" s="149"/>
      <c r="I59" s="150"/>
      <c r="J59" s="151">
        <f>J223</f>
        <v>0</v>
      </c>
      <c r="K59" s="152"/>
    </row>
    <row r="60" spans="2:11" s="8" customFormat="1" ht="19.9" customHeight="1">
      <c r="B60" s="146"/>
      <c r="C60" s="147"/>
      <c r="D60" s="148" t="s">
        <v>113</v>
      </c>
      <c r="E60" s="149"/>
      <c r="F60" s="149"/>
      <c r="G60" s="149"/>
      <c r="H60" s="149"/>
      <c r="I60" s="150"/>
      <c r="J60" s="151">
        <f>J294</f>
        <v>0</v>
      </c>
      <c r="K60" s="152"/>
    </row>
    <row r="61" spans="2:11" s="8" customFormat="1" ht="19.9" customHeight="1">
      <c r="B61" s="146"/>
      <c r="C61" s="147"/>
      <c r="D61" s="148" t="s">
        <v>114</v>
      </c>
      <c r="E61" s="149"/>
      <c r="F61" s="149"/>
      <c r="G61" s="149"/>
      <c r="H61" s="149"/>
      <c r="I61" s="150"/>
      <c r="J61" s="151">
        <f>J336</f>
        <v>0</v>
      </c>
      <c r="K61" s="152"/>
    </row>
    <row r="62" spans="2:11" s="8" customFormat="1" ht="14.85" customHeight="1">
      <c r="B62" s="146"/>
      <c r="C62" s="147"/>
      <c r="D62" s="148" t="s">
        <v>115</v>
      </c>
      <c r="E62" s="149"/>
      <c r="F62" s="149"/>
      <c r="G62" s="149"/>
      <c r="H62" s="149"/>
      <c r="I62" s="150"/>
      <c r="J62" s="151">
        <f>J427</f>
        <v>0</v>
      </c>
      <c r="K62" s="152"/>
    </row>
    <row r="63" spans="2:11" s="1" customFormat="1" ht="21.75" customHeight="1">
      <c r="B63" s="35"/>
      <c r="C63" s="36"/>
      <c r="D63" s="36"/>
      <c r="E63" s="36"/>
      <c r="F63" s="36"/>
      <c r="G63" s="36"/>
      <c r="H63" s="36"/>
      <c r="I63" s="108"/>
      <c r="J63" s="36"/>
      <c r="K63" s="39"/>
    </row>
    <row r="64" spans="2:11" s="1" customFormat="1" ht="6.95" customHeight="1">
      <c r="B64" s="50"/>
      <c r="C64" s="51"/>
      <c r="D64" s="51"/>
      <c r="E64" s="51"/>
      <c r="F64" s="51"/>
      <c r="G64" s="51"/>
      <c r="H64" s="51"/>
      <c r="I64" s="129"/>
      <c r="J64" s="51"/>
      <c r="K64" s="52"/>
    </row>
    <row r="68" spans="2:12" s="1" customFormat="1" ht="6.95" customHeight="1">
      <c r="B68" s="53"/>
      <c r="C68" s="54"/>
      <c r="D68" s="54"/>
      <c r="E68" s="54"/>
      <c r="F68" s="54"/>
      <c r="G68" s="54"/>
      <c r="H68" s="54"/>
      <c r="I68" s="132"/>
      <c r="J68" s="54"/>
      <c r="K68" s="54"/>
      <c r="L68" s="55"/>
    </row>
    <row r="69" spans="2:12" s="1" customFormat="1" ht="36.95" customHeight="1">
      <c r="B69" s="35"/>
      <c r="C69" s="56" t="s">
        <v>116</v>
      </c>
      <c r="D69" s="57"/>
      <c r="E69" s="57"/>
      <c r="F69" s="57"/>
      <c r="G69" s="57"/>
      <c r="H69" s="57"/>
      <c r="I69" s="153"/>
      <c r="J69" s="57"/>
      <c r="K69" s="57"/>
      <c r="L69" s="55"/>
    </row>
    <row r="70" spans="2:12" s="1" customFormat="1" ht="6.95" customHeight="1">
      <c r="B70" s="35"/>
      <c r="C70" s="57"/>
      <c r="D70" s="57"/>
      <c r="E70" s="57"/>
      <c r="F70" s="57"/>
      <c r="G70" s="57"/>
      <c r="H70" s="57"/>
      <c r="I70" s="153"/>
      <c r="J70" s="57"/>
      <c r="K70" s="57"/>
      <c r="L70" s="55"/>
    </row>
    <row r="71" spans="2:12" s="1" customFormat="1" ht="14.45" customHeight="1">
      <c r="B71" s="35"/>
      <c r="C71" s="59" t="s">
        <v>16</v>
      </c>
      <c r="D71" s="57"/>
      <c r="E71" s="57"/>
      <c r="F71" s="57"/>
      <c r="G71" s="57"/>
      <c r="H71" s="57"/>
      <c r="I71" s="153"/>
      <c r="J71" s="57"/>
      <c r="K71" s="57"/>
      <c r="L71" s="55"/>
    </row>
    <row r="72" spans="2:12" s="1" customFormat="1" ht="22.5" customHeight="1">
      <c r="B72" s="35"/>
      <c r="C72" s="57"/>
      <c r="D72" s="57"/>
      <c r="E72" s="299" t="str">
        <f>E7</f>
        <v>Rekonstrukce autobusových zastávek a zpevněných ploch u Partyzána, ul. Mezibořská</v>
      </c>
      <c r="F72" s="280"/>
      <c r="G72" s="280"/>
      <c r="H72" s="280"/>
      <c r="I72" s="153"/>
      <c r="J72" s="57"/>
      <c r="K72" s="57"/>
      <c r="L72" s="55"/>
    </row>
    <row r="73" spans="2:12" s="1" customFormat="1" ht="14.45" customHeight="1">
      <c r="B73" s="35"/>
      <c r="C73" s="59" t="s">
        <v>103</v>
      </c>
      <c r="D73" s="57"/>
      <c r="E73" s="57"/>
      <c r="F73" s="57"/>
      <c r="G73" s="57"/>
      <c r="H73" s="57"/>
      <c r="I73" s="153"/>
      <c r="J73" s="57"/>
      <c r="K73" s="57"/>
      <c r="L73" s="55"/>
    </row>
    <row r="74" spans="2:12" s="1" customFormat="1" ht="23.25" customHeight="1">
      <c r="B74" s="35"/>
      <c r="C74" s="57"/>
      <c r="D74" s="57"/>
      <c r="E74" s="277" t="str">
        <f>E9</f>
        <v>SO-01 - autobusové zastávky</v>
      </c>
      <c r="F74" s="280"/>
      <c r="G74" s="280"/>
      <c r="H74" s="280"/>
      <c r="I74" s="153"/>
      <c r="J74" s="57"/>
      <c r="K74" s="57"/>
      <c r="L74" s="55"/>
    </row>
    <row r="75" spans="2:12" s="1" customFormat="1" ht="6.95" customHeight="1">
      <c r="B75" s="35"/>
      <c r="C75" s="57"/>
      <c r="D75" s="57"/>
      <c r="E75" s="57"/>
      <c r="F75" s="57"/>
      <c r="G75" s="57"/>
      <c r="H75" s="57"/>
      <c r="I75" s="153"/>
      <c r="J75" s="57"/>
      <c r="K75" s="57"/>
      <c r="L75" s="55"/>
    </row>
    <row r="76" spans="2:12" s="1" customFormat="1" ht="18" customHeight="1">
      <c r="B76" s="35"/>
      <c r="C76" s="59" t="s">
        <v>24</v>
      </c>
      <c r="D76" s="57"/>
      <c r="E76" s="57"/>
      <c r="F76" s="154" t="str">
        <f>F12</f>
        <v>Litvínov</v>
      </c>
      <c r="G76" s="57"/>
      <c r="H76" s="57"/>
      <c r="I76" s="155" t="s">
        <v>26</v>
      </c>
      <c r="J76" s="67" t="str">
        <f>IF(J12="","",J12)</f>
        <v>18.02.2016</v>
      </c>
      <c r="K76" s="57"/>
      <c r="L76" s="55"/>
    </row>
    <row r="77" spans="2:12" s="1" customFormat="1" ht="6.95" customHeight="1">
      <c r="B77" s="35"/>
      <c r="C77" s="57"/>
      <c r="D77" s="57"/>
      <c r="E77" s="57"/>
      <c r="F77" s="57"/>
      <c r="G77" s="57"/>
      <c r="H77" s="57"/>
      <c r="I77" s="153"/>
      <c r="J77" s="57"/>
      <c r="K77" s="57"/>
      <c r="L77" s="55"/>
    </row>
    <row r="78" spans="2:12" s="1" customFormat="1" ht="13.5">
      <c r="B78" s="35"/>
      <c r="C78" s="59" t="s">
        <v>34</v>
      </c>
      <c r="D78" s="57"/>
      <c r="E78" s="57"/>
      <c r="F78" s="154" t="str">
        <f>E15</f>
        <v>Město Litvínov</v>
      </c>
      <c r="G78" s="57"/>
      <c r="H78" s="57"/>
      <c r="I78" s="155" t="s">
        <v>41</v>
      </c>
      <c r="J78" s="154" t="str">
        <f>E21</f>
        <v>Ing. Lucie Dvořáková</v>
      </c>
      <c r="K78" s="57"/>
      <c r="L78" s="55"/>
    </row>
    <row r="79" spans="2:12" s="1" customFormat="1" ht="14.45" customHeight="1">
      <c r="B79" s="35"/>
      <c r="C79" s="59" t="s">
        <v>39</v>
      </c>
      <c r="D79" s="57"/>
      <c r="E79" s="57"/>
      <c r="F79" s="154" t="str">
        <f>IF(E18="","",E18)</f>
        <v/>
      </c>
      <c r="G79" s="57"/>
      <c r="H79" s="57"/>
      <c r="I79" s="153"/>
      <c r="J79" s="57"/>
      <c r="K79" s="57"/>
      <c r="L79" s="55"/>
    </row>
    <row r="80" spans="2:12" s="1" customFormat="1" ht="10.35" customHeight="1">
      <c r="B80" s="35"/>
      <c r="C80" s="57"/>
      <c r="D80" s="57"/>
      <c r="E80" s="57"/>
      <c r="F80" s="57"/>
      <c r="G80" s="57"/>
      <c r="H80" s="57"/>
      <c r="I80" s="153"/>
      <c r="J80" s="57"/>
      <c r="K80" s="57"/>
      <c r="L80" s="55"/>
    </row>
    <row r="81" spans="2:20" s="9" customFormat="1" ht="29.25" customHeight="1">
      <c r="B81" s="156"/>
      <c r="C81" s="157" t="s">
        <v>117</v>
      </c>
      <c r="D81" s="158" t="s">
        <v>65</v>
      </c>
      <c r="E81" s="158" t="s">
        <v>61</v>
      </c>
      <c r="F81" s="158" t="s">
        <v>118</v>
      </c>
      <c r="G81" s="158" t="s">
        <v>119</v>
      </c>
      <c r="H81" s="158" t="s">
        <v>120</v>
      </c>
      <c r="I81" s="159" t="s">
        <v>121</v>
      </c>
      <c r="J81" s="158" t="s">
        <v>107</v>
      </c>
      <c r="K81" s="160" t="s">
        <v>122</v>
      </c>
      <c r="L81" s="161"/>
      <c r="M81" s="76" t="s">
        <v>123</v>
      </c>
      <c r="N81" s="77" t="s">
        <v>50</v>
      </c>
      <c r="O81" s="77" t="s">
        <v>124</v>
      </c>
      <c r="P81" s="77" t="s">
        <v>125</v>
      </c>
      <c r="Q81" s="77" t="s">
        <v>126</v>
      </c>
      <c r="R81" s="77" t="s">
        <v>127</v>
      </c>
      <c r="S81" s="77" t="s">
        <v>128</v>
      </c>
      <c r="T81" s="78" t="s">
        <v>129</v>
      </c>
    </row>
    <row r="82" spans="2:63" s="1" customFormat="1" ht="29.25" customHeight="1">
      <c r="B82" s="35"/>
      <c r="C82" s="82" t="s">
        <v>108</v>
      </c>
      <c r="D82" s="57"/>
      <c r="E82" s="57"/>
      <c r="F82" s="57"/>
      <c r="G82" s="57"/>
      <c r="H82" s="57"/>
      <c r="I82" s="153"/>
      <c r="J82" s="162">
        <f>BK82</f>
        <v>0</v>
      </c>
      <c r="K82" s="57"/>
      <c r="L82" s="55"/>
      <c r="M82" s="79"/>
      <c r="N82" s="80"/>
      <c r="O82" s="80"/>
      <c r="P82" s="163">
        <f>P83</f>
        <v>0</v>
      </c>
      <c r="Q82" s="80"/>
      <c r="R82" s="163">
        <f>R83</f>
        <v>225.721723</v>
      </c>
      <c r="S82" s="80"/>
      <c r="T82" s="164">
        <f>T83</f>
        <v>193.38799999999998</v>
      </c>
      <c r="AT82" s="17" t="s">
        <v>79</v>
      </c>
      <c r="AU82" s="17" t="s">
        <v>109</v>
      </c>
      <c r="BK82" s="165">
        <f>BK83</f>
        <v>0</v>
      </c>
    </row>
    <row r="83" spans="2:63" s="10" customFormat="1" ht="37.35" customHeight="1">
      <c r="B83" s="166"/>
      <c r="C83" s="167"/>
      <c r="D83" s="168" t="s">
        <v>79</v>
      </c>
      <c r="E83" s="169" t="s">
        <v>130</v>
      </c>
      <c r="F83" s="169" t="s">
        <v>131</v>
      </c>
      <c r="G83" s="167"/>
      <c r="H83" s="167"/>
      <c r="I83" s="170"/>
      <c r="J83" s="171">
        <f>BK83</f>
        <v>0</v>
      </c>
      <c r="K83" s="167"/>
      <c r="L83" s="172"/>
      <c r="M83" s="173"/>
      <c r="N83" s="174"/>
      <c r="O83" s="174"/>
      <c r="P83" s="175">
        <f>P84+P223+P294+P336</f>
        <v>0</v>
      </c>
      <c r="Q83" s="174"/>
      <c r="R83" s="175">
        <f>R84+R223+R294+R336</f>
        <v>225.721723</v>
      </c>
      <c r="S83" s="174"/>
      <c r="T83" s="176">
        <f>T84+T223+T294+T336</f>
        <v>193.38799999999998</v>
      </c>
      <c r="AR83" s="177" t="s">
        <v>23</v>
      </c>
      <c r="AT83" s="178" t="s">
        <v>79</v>
      </c>
      <c r="AU83" s="178" t="s">
        <v>80</v>
      </c>
      <c r="AY83" s="177" t="s">
        <v>132</v>
      </c>
      <c r="BK83" s="179">
        <f>BK84+BK223+BK294+BK336</f>
        <v>0</v>
      </c>
    </row>
    <row r="84" spans="2:63" s="10" customFormat="1" ht="19.9" customHeight="1">
      <c r="B84" s="166"/>
      <c r="C84" s="167"/>
      <c r="D84" s="180" t="s">
        <v>79</v>
      </c>
      <c r="E84" s="181" t="s">
        <v>23</v>
      </c>
      <c r="F84" s="181" t="s">
        <v>133</v>
      </c>
      <c r="G84" s="167"/>
      <c r="H84" s="167"/>
      <c r="I84" s="170"/>
      <c r="J84" s="182">
        <f>BK84</f>
        <v>0</v>
      </c>
      <c r="K84" s="167"/>
      <c r="L84" s="172"/>
      <c r="M84" s="173"/>
      <c r="N84" s="174"/>
      <c r="O84" s="174"/>
      <c r="P84" s="175">
        <f>SUM(P85:P222)</f>
        <v>0</v>
      </c>
      <c r="Q84" s="174"/>
      <c r="R84" s="175">
        <f>SUM(R85:R222)</f>
        <v>15.721669999999998</v>
      </c>
      <c r="S84" s="174"/>
      <c r="T84" s="176">
        <f>SUM(T85:T222)</f>
        <v>176.1145</v>
      </c>
      <c r="AR84" s="177" t="s">
        <v>23</v>
      </c>
      <c r="AT84" s="178" t="s">
        <v>79</v>
      </c>
      <c r="AU84" s="178" t="s">
        <v>23</v>
      </c>
      <c r="AY84" s="177" t="s">
        <v>132</v>
      </c>
      <c r="BK84" s="179">
        <f>SUM(BK85:BK222)</f>
        <v>0</v>
      </c>
    </row>
    <row r="85" spans="2:65" s="1" customFormat="1" ht="22.5" customHeight="1">
      <c r="B85" s="35"/>
      <c r="C85" s="183" t="s">
        <v>23</v>
      </c>
      <c r="D85" s="183" t="s">
        <v>134</v>
      </c>
      <c r="E85" s="184" t="s">
        <v>135</v>
      </c>
      <c r="F85" s="185" t="s">
        <v>136</v>
      </c>
      <c r="G85" s="186" t="s">
        <v>137</v>
      </c>
      <c r="H85" s="187">
        <v>0.003</v>
      </c>
      <c r="I85" s="188"/>
      <c r="J85" s="189">
        <f>ROUND(I85*H85,2)</f>
        <v>0</v>
      </c>
      <c r="K85" s="185" t="s">
        <v>138</v>
      </c>
      <c r="L85" s="55"/>
      <c r="M85" s="190" t="s">
        <v>36</v>
      </c>
      <c r="N85" s="191" t="s">
        <v>51</v>
      </c>
      <c r="O85" s="36"/>
      <c r="P85" s="192">
        <f>O85*H85</f>
        <v>0</v>
      </c>
      <c r="Q85" s="192">
        <v>0</v>
      </c>
      <c r="R85" s="192">
        <f>Q85*H85</f>
        <v>0</v>
      </c>
      <c r="S85" s="192">
        <v>0</v>
      </c>
      <c r="T85" s="193">
        <f>S85*H85</f>
        <v>0</v>
      </c>
      <c r="AR85" s="17" t="s">
        <v>139</v>
      </c>
      <c r="AT85" s="17" t="s">
        <v>134</v>
      </c>
      <c r="AU85" s="17" t="s">
        <v>22</v>
      </c>
      <c r="AY85" s="17" t="s">
        <v>132</v>
      </c>
      <c r="BE85" s="194">
        <f>IF(N85="základní",J85,0)</f>
        <v>0</v>
      </c>
      <c r="BF85" s="194">
        <f>IF(N85="snížená",J85,0)</f>
        <v>0</v>
      </c>
      <c r="BG85" s="194">
        <f>IF(N85="zákl. přenesená",J85,0)</f>
        <v>0</v>
      </c>
      <c r="BH85" s="194">
        <f>IF(N85="sníž. přenesená",J85,0)</f>
        <v>0</v>
      </c>
      <c r="BI85" s="194">
        <f>IF(N85="nulová",J85,0)</f>
        <v>0</v>
      </c>
      <c r="BJ85" s="17" t="s">
        <v>23</v>
      </c>
      <c r="BK85" s="194">
        <f>ROUND(I85*H85,2)</f>
        <v>0</v>
      </c>
      <c r="BL85" s="17" t="s">
        <v>139</v>
      </c>
      <c r="BM85" s="17" t="s">
        <v>140</v>
      </c>
    </row>
    <row r="86" spans="2:47" s="1" customFormat="1" ht="94.5">
      <c r="B86" s="35"/>
      <c r="C86" s="57"/>
      <c r="D86" s="195" t="s">
        <v>141</v>
      </c>
      <c r="E86" s="57"/>
      <c r="F86" s="196" t="s">
        <v>142</v>
      </c>
      <c r="G86" s="57"/>
      <c r="H86" s="57"/>
      <c r="I86" s="153"/>
      <c r="J86" s="57"/>
      <c r="K86" s="57"/>
      <c r="L86" s="55"/>
      <c r="M86" s="72"/>
      <c r="N86" s="36"/>
      <c r="O86" s="36"/>
      <c r="P86" s="36"/>
      <c r="Q86" s="36"/>
      <c r="R86" s="36"/>
      <c r="S86" s="36"/>
      <c r="T86" s="73"/>
      <c r="AT86" s="17" t="s">
        <v>141</v>
      </c>
      <c r="AU86" s="17" t="s">
        <v>22</v>
      </c>
    </row>
    <row r="87" spans="2:51" s="11" customFormat="1" ht="13.5">
      <c r="B87" s="197"/>
      <c r="C87" s="198"/>
      <c r="D87" s="195" t="s">
        <v>143</v>
      </c>
      <c r="E87" s="199" t="s">
        <v>36</v>
      </c>
      <c r="F87" s="200" t="s">
        <v>144</v>
      </c>
      <c r="G87" s="198"/>
      <c r="H87" s="201">
        <v>0.003</v>
      </c>
      <c r="I87" s="202"/>
      <c r="J87" s="198"/>
      <c r="K87" s="198"/>
      <c r="L87" s="203"/>
      <c r="M87" s="204"/>
      <c r="N87" s="205"/>
      <c r="O87" s="205"/>
      <c r="P87" s="205"/>
      <c r="Q87" s="205"/>
      <c r="R87" s="205"/>
      <c r="S87" s="205"/>
      <c r="T87" s="206"/>
      <c r="AT87" s="207" t="s">
        <v>143</v>
      </c>
      <c r="AU87" s="207" t="s">
        <v>22</v>
      </c>
      <c r="AV87" s="11" t="s">
        <v>22</v>
      </c>
      <c r="AW87" s="11" t="s">
        <v>43</v>
      </c>
      <c r="AX87" s="11" t="s">
        <v>80</v>
      </c>
      <c r="AY87" s="207" t="s">
        <v>132</v>
      </c>
    </row>
    <row r="88" spans="2:51" s="12" customFormat="1" ht="13.5">
      <c r="B88" s="208"/>
      <c r="C88" s="209"/>
      <c r="D88" s="210" t="s">
        <v>143</v>
      </c>
      <c r="E88" s="211" t="s">
        <v>36</v>
      </c>
      <c r="F88" s="212" t="s">
        <v>145</v>
      </c>
      <c r="G88" s="209"/>
      <c r="H88" s="213">
        <v>0.003</v>
      </c>
      <c r="I88" s="214"/>
      <c r="J88" s="209"/>
      <c r="K88" s="209"/>
      <c r="L88" s="215"/>
      <c r="M88" s="216"/>
      <c r="N88" s="217"/>
      <c r="O88" s="217"/>
      <c r="P88" s="217"/>
      <c r="Q88" s="217"/>
      <c r="R88" s="217"/>
      <c r="S88" s="217"/>
      <c r="T88" s="218"/>
      <c r="AT88" s="219" t="s">
        <v>143</v>
      </c>
      <c r="AU88" s="219" t="s">
        <v>22</v>
      </c>
      <c r="AV88" s="12" t="s">
        <v>139</v>
      </c>
      <c r="AW88" s="12" t="s">
        <v>43</v>
      </c>
      <c r="AX88" s="12" t="s">
        <v>23</v>
      </c>
      <c r="AY88" s="219" t="s">
        <v>132</v>
      </c>
    </row>
    <row r="89" spans="2:65" s="1" customFormat="1" ht="31.5" customHeight="1">
      <c r="B89" s="35"/>
      <c r="C89" s="183" t="s">
        <v>22</v>
      </c>
      <c r="D89" s="183" t="s">
        <v>134</v>
      </c>
      <c r="E89" s="184" t="s">
        <v>146</v>
      </c>
      <c r="F89" s="185" t="s">
        <v>147</v>
      </c>
      <c r="G89" s="186" t="s">
        <v>148</v>
      </c>
      <c r="H89" s="187">
        <v>40</v>
      </c>
      <c r="I89" s="188"/>
      <c r="J89" s="189">
        <f>ROUND(I89*H89,2)</f>
        <v>0</v>
      </c>
      <c r="K89" s="185" t="s">
        <v>138</v>
      </c>
      <c r="L89" s="55"/>
      <c r="M89" s="190" t="s">
        <v>36</v>
      </c>
      <c r="N89" s="191" t="s">
        <v>51</v>
      </c>
      <c r="O89" s="36"/>
      <c r="P89" s="192">
        <f>O89*H89</f>
        <v>0</v>
      </c>
      <c r="Q89" s="192">
        <v>0</v>
      </c>
      <c r="R89" s="192">
        <f>Q89*H89</f>
        <v>0</v>
      </c>
      <c r="S89" s="192">
        <v>0</v>
      </c>
      <c r="T89" s="193">
        <f>S89*H89</f>
        <v>0</v>
      </c>
      <c r="AR89" s="17" t="s">
        <v>139</v>
      </c>
      <c r="AT89" s="17" t="s">
        <v>134</v>
      </c>
      <c r="AU89" s="17" t="s">
        <v>22</v>
      </c>
      <c r="AY89" s="17" t="s">
        <v>132</v>
      </c>
      <c r="BE89" s="194">
        <f>IF(N89="základní",J89,0)</f>
        <v>0</v>
      </c>
      <c r="BF89" s="194">
        <f>IF(N89="snížená",J89,0)</f>
        <v>0</v>
      </c>
      <c r="BG89" s="194">
        <f>IF(N89="zákl. přenesená",J89,0)</f>
        <v>0</v>
      </c>
      <c r="BH89" s="194">
        <f>IF(N89="sníž. přenesená",J89,0)</f>
        <v>0</v>
      </c>
      <c r="BI89" s="194">
        <f>IF(N89="nulová",J89,0)</f>
        <v>0</v>
      </c>
      <c r="BJ89" s="17" t="s">
        <v>23</v>
      </c>
      <c r="BK89" s="194">
        <f>ROUND(I89*H89,2)</f>
        <v>0</v>
      </c>
      <c r="BL89" s="17" t="s">
        <v>139</v>
      </c>
      <c r="BM89" s="17" t="s">
        <v>149</v>
      </c>
    </row>
    <row r="90" spans="2:47" s="1" customFormat="1" ht="148.5">
      <c r="B90" s="35"/>
      <c r="C90" s="57"/>
      <c r="D90" s="195" t="s">
        <v>141</v>
      </c>
      <c r="E90" s="57"/>
      <c r="F90" s="196" t="s">
        <v>150</v>
      </c>
      <c r="G90" s="57"/>
      <c r="H90" s="57"/>
      <c r="I90" s="153"/>
      <c r="J90" s="57"/>
      <c r="K90" s="57"/>
      <c r="L90" s="55"/>
      <c r="M90" s="72"/>
      <c r="N90" s="36"/>
      <c r="O90" s="36"/>
      <c r="P90" s="36"/>
      <c r="Q90" s="36"/>
      <c r="R90" s="36"/>
      <c r="S90" s="36"/>
      <c r="T90" s="73"/>
      <c r="AT90" s="17" t="s">
        <v>141</v>
      </c>
      <c r="AU90" s="17" t="s">
        <v>22</v>
      </c>
    </row>
    <row r="91" spans="2:51" s="11" customFormat="1" ht="13.5">
      <c r="B91" s="197"/>
      <c r="C91" s="198"/>
      <c r="D91" s="210" t="s">
        <v>143</v>
      </c>
      <c r="E91" s="220" t="s">
        <v>36</v>
      </c>
      <c r="F91" s="221" t="s">
        <v>151</v>
      </c>
      <c r="G91" s="198"/>
      <c r="H91" s="222">
        <v>40</v>
      </c>
      <c r="I91" s="202"/>
      <c r="J91" s="198"/>
      <c r="K91" s="198"/>
      <c r="L91" s="203"/>
      <c r="M91" s="204"/>
      <c r="N91" s="205"/>
      <c r="O91" s="205"/>
      <c r="P91" s="205"/>
      <c r="Q91" s="205"/>
      <c r="R91" s="205"/>
      <c r="S91" s="205"/>
      <c r="T91" s="206"/>
      <c r="AT91" s="207" t="s">
        <v>143</v>
      </c>
      <c r="AU91" s="207" t="s">
        <v>22</v>
      </c>
      <c r="AV91" s="11" t="s">
        <v>22</v>
      </c>
      <c r="AW91" s="11" t="s">
        <v>43</v>
      </c>
      <c r="AX91" s="11" t="s">
        <v>23</v>
      </c>
      <c r="AY91" s="207" t="s">
        <v>132</v>
      </c>
    </row>
    <row r="92" spans="2:65" s="1" customFormat="1" ht="31.5" customHeight="1">
      <c r="B92" s="35"/>
      <c r="C92" s="183" t="s">
        <v>152</v>
      </c>
      <c r="D92" s="183" t="s">
        <v>134</v>
      </c>
      <c r="E92" s="184" t="s">
        <v>153</v>
      </c>
      <c r="F92" s="185" t="s">
        <v>154</v>
      </c>
      <c r="G92" s="186" t="s">
        <v>148</v>
      </c>
      <c r="H92" s="187">
        <v>30</v>
      </c>
      <c r="I92" s="188"/>
      <c r="J92" s="189">
        <f>ROUND(I92*H92,2)</f>
        <v>0</v>
      </c>
      <c r="K92" s="185" t="s">
        <v>138</v>
      </c>
      <c r="L92" s="55"/>
      <c r="M92" s="190" t="s">
        <v>36</v>
      </c>
      <c r="N92" s="191" t="s">
        <v>51</v>
      </c>
      <c r="O92" s="36"/>
      <c r="P92" s="192">
        <f>O92*H92</f>
        <v>0</v>
      </c>
      <c r="Q92" s="192">
        <v>0</v>
      </c>
      <c r="R92" s="192">
        <f>Q92*H92</f>
        <v>0</v>
      </c>
      <c r="S92" s="192">
        <v>0</v>
      </c>
      <c r="T92" s="193">
        <f>S92*H92</f>
        <v>0</v>
      </c>
      <c r="AR92" s="17" t="s">
        <v>139</v>
      </c>
      <c r="AT92" s="17" t="s">
        <v>134</v>
      </c>
      <c r="AU92" s="17" t="s">
        <v>22</v>
      </c>
      <c r="AY92" s="17" t="s">
        <v>132</v>
      </c>
      <c r="BE92" s="194">
        <f>IF(N92="základní",J92,0)</f>
        <v>0</v>
      </c>
      <c r="BF92" s="194">
        <f>IF(N92="snížená",J92,0)</f>
        <v>0</v>
      </c>
      <c r="BG92" s="194">
        <f>IF(N92="zákl. přenesená",J92,0)</f>
        <v>0</v>
      </c>
      <c r="BH92" s="194">
        <f>IF(N92="sníž. přenesená",J92,0)</f>
        <v>0</v>
      </c>
      <c r="BI92" s="194">
        <f>IF(N92="nulová",J92,0)</f>
        <v>0</v>
      </c>
      <c r="BJ92" s="17" t="s">
        <v>23</v>
      </c>
      <c r="BK92" s="194">
        <f>ROUND(I92*H92,2)</f>
        <v>0</v>
      </c>
      <c r="BL92" s="17" t="s">
        <v>139</v>
      </c>
      <c r="BM92" s="17" t="s">
        <v>155</v>
      </c>
    </row>
    <row r="93" spans="2:47" s="1" customFormat="1" ht="148.5">
      <c r="B93" s="35"/>
      <c r="C93" s="57"/>
      <c r="D93" s="210" t="s">
        <v>141</v>
      </c>
      <c r="E93" s="57"/>
      <c r="F93" s="223" t="s">
        <v>150</v>
      </c>
      <c r="G93" s="57"/>
      <c r="H93" s="57"/>
      <c r="I93" s="153"/>
      <c r="J93" s="57"/>
      <c r="K93" s="57"/>
      <c r="L93" s="55"/>
      <c r="M93" s="72"/>
      <c r="N93" s="36"/>
      <c r="O93" s="36"/>
      <c r="P93" s="36"/>
      <c r="Q93" s="36"/>
      <c r="R93" s="36"/>
      <c r="S93" s="36"/>
      <c r="T93" s="73"/>
      <c r="AT93" s="17" t="s">
        <v>141</v>
      </c>
      <c r="AU93" s="17" t="s">
        <v>22</v>
      </c>
    </row>
    <row r="94" spans="2:65" s="1" customFormat="1" ht="57" customHeight="1">
      <c r="B94" s="35"/>
      <c r="C94" s="183" t="s">
        <v>139</v>
      </c>
      <c r="D94" s="183" t="s">
        <v>134</v>
      </c>
      <c r="E94" s="184" t="s">
        <v>156</v>
      </c>
      <c r="F94" s="185" t="s">
        <v>157</v>
      </c>
      <c r="G94" s="186" t="s">
        <v>148</v>
      </c>
      <c r="H94" s="187">
        <v>32.5</v>
      </c>
      <c r="I94" s="188"/>
      <c r="J94" s="189">
        <f>ROUND(I94*H94,2)</f>
        <v>0</v>
      </c>
      <c r="K94" s="185" t="s">
        <v>138</v>
      </c>
      <c r="L94" s="55"/>
      <c r="M94" s="190" t="s">
        <v>36</v>
      </c>
      <c r="N94" s="191" t="s">
        <v>51</v>
      </c>
      <c r="O94" s="36"/>
      <c r="P94" s="192">
        <f>O94*H94</f>
        <v>0</v>
      </c>
      <c r="Q94" s="192">
        <v>0</v>
      </c>
      <c r="R94" s="192">
        <f>Q94*H94</f>
        <v>0</v>
      </c>
      <c r="S94" s="192">
        <v>0.295</v>
      </c>
      <c r="T94" s="193">
        <f>S94*H94</f>
        <v>9.5875</v>
      </c>
      <c r="AR94" s="17" t="s">
        <v>139</v>
      </c>
      <c r="AT94" s="17" t="s">
        <v>134</v>
      </c>
      <c r="AU94" s="17" t="s">
        <v>22</v>
      </c>
      <c r="AY94" s="17" t="s">
        <v>132</v>
      </c>
      <c r="BE94" s="194">
        <f>IF(N94="základní",J94,0)</f>
        <v>0</v>
      </c>
      <c r="BF94" s="194">
        <f>IF(N94="snížená",J94,0)</f>
        <v>0</v>
      </c>
      <c r="BG94" s="194">
        <f>IF(N94="zákl. přenesená",J94,0)</f>
        <v>0</v>
      </c>
      <c r="BH94" s="194">
        <f>IF(N94="sníž. přenesená",J94,0)</f>
        <v>0</v>
      </c>
      <c r="BI94" s="194">
        <f>IF(N94="nulová",J94,0)</f>
        <v>0</v>
      </c>
      <c r="BJ94" s="17" t="s">
        <v>23</v>
      </c>
      <c r="BK94" s="194">
        <f>ROUND(I94*H94,2)</f>
        <v>0</v>
      </c>
      <c r="BL94" s="17" t="s">
        <v>139</v>
      </c>
      <c r="BM94" s="17" t="s">
        <v>158</v>
      </c>
    </row>
    <row r="95" spans="2:47" s="1" customFormat="1" ht="175.5">
      <c r="B95" s="35"/>
      <c r="C95" s="57"/>
      <c r="D95" s="195" t="s">
        <v>141</v>
      </c>
      <c r="E95" s="57"/>
      <c r="F95" s="196" t="s">
        <v>159</v>
      </c>
      <c r="G95" s="57"/>
      <c r="H95" s="57"/>
      <c r="I95" s="153"/>
      <c r="J95" s="57"/>
      <c r="K95" s="57"/>
      <c r="L95" s="55"/>
      <c r="M95" s="72"/>
      <c r="N95" s="36"/>
      <c r="O95" s="36"/>
      <c r="P95" s="36"/>
      <c r="Q95" s="36"/>
      <c r="R95" s="36"/>
      <c r="S95" s="36"/>
      <c r="T95" s="73"/>
      <c r="AT95" s="17" t="s">
        <v>141</v>
      </c>
      <c r="AU95" s="17" t="s">
        <v>22</v>
      </c>
    </row>
    <row r="96" spans="2:51" s="11" customFormat="1" ht="13.5">
      <c r="B96" s="197"/>
      <c r="C96" s="198"/>
      <c r="D96" s="210" t="s">
        <v>143</v>
      </c>
      <c r="E96" s="220" t="s">
        <v>36</v>
      </c>
      <c r="F96" s="221" t="s">
        <v>160</v>
      </c>
      <c r="G96" s="198"/>
      <c r="H96" s="222">
        <v>32.5</v>
      </c>
      <c r="I96" s="202"/>
      <c r="J96" s="198"/>
      <c r="K96" s="198"/>
      <c r="L96" s="203"/>
      <c r="M96" s="204"/>
      <c r="N96" s="205"/>
      <c r="O96" s="205"/>
      <c r="P96" s="205"/>
      <c r="Q96" s="205"/>
      <c r="R96" s="205"/>
      <c r="S96" s="205"/>
      <c r="T96" s="206"/>
      <c r="AT96" s="207" t="s">
        <v>143</v>
      </c>
      <c r="AU96" s="207" t="s">
        <v>22</v>
      </c>
      <c r="AV96" s="11" t="s">
        <v>22</v>
      </c>
      <c r="AW96" s="11" t="s">
        <v>43</v>
      </c>
      <c r="AX96" s="11" t="s">
        <v>80</v>
      </c>
      <c r="AY96" s="207" t="s">
        <v>132</v>
      </c>
    </row>
    <row r="97" spans="2:65" s="1" customFormat="1" ht="44.25" customHeight="1">
      <c r="B97" s="35"/>
      <c r="C97" s="183" t="s">
        <v>161</v>
      </c>
      <c r="D97" s="183" t="s">
        <v>134</v>
      </c>
      <c r="E97" s="184" t="s">
        <v>162</v>
      </c>
      <c r="F97" s="185" t="s">
        <v>163</v>
      </c>
      <c r="G97" s="186" t="s">
        <v>148</v>
      </c>
      <c r="H97" s="187">
        <v>82.5</v>
      </c>
      <c r="I97" s="188"/>
      <c r="J97" s="189">
        <f>ROUND(I97*H97,2)</f>
        <v>0</v>
      </c>
      <c r="K97" s="185" t="s">
        <v>138</v>
      </c>
      <c r="L97" s="55"/>
      <c r="M97" s="190" t="s">
        <v>36</v>
      </c>
      <c r="N97" s="191" t="s">
        <v>51</v>
      </c>
      <c r="O97" s="36"/>
      <c r="P97" s="192">
        <f>O97*H97</f>
        <v>0</v>
      </c>
      <c r="Q97" s="192">
        <v>0</v>
      </c>
      <c r="R97" s="192">
        <f>Q97*H97</f>
        <v>0</v>
      </c>
      <c r="S97" s="192">
        <v>0.13</v>
      </c>
      <c r="T97" s="193">
        <f>S97*H97</f>
        <v>10.725</v>
      </c>
      <c r="AR97" s="17" t="s">
        <v>139</v>
      </c>
      <c r="AT97" s="17" t="s">
        <v>134</v>
      </c>
      <c r="AU97" s="17" t="s">
        <v>22</v>
      </c>
      <c r="AY97" s="17" t="s">
        <v>132</v>
      </c>
      <c r="BE97" s="194">
        <f>IF(N97="základní",J97,0)</f>
        <v>0</v>
      </c>
      <c r="BF97" s="194">
        <f>IF(N97="snížená",J97,0)</f>
        <v>0</v>
      </c>
      <c r="BG97" s="194">
        <f>IF(N97="zákl. přenesená",J97,0)</f>
        <v>0</v>
      </c>
      <c r="BH97" s="194">
        <f>IF(N97="sníž. přenesená",J97,0)</f>
        <v>0</v>
      </c>
      <c r="BI97" s="194">
        <f>IF(N97="nulová",J97,0)</f>
        <v>0</v>
      </c>
      <c r="BJ97" s="17" t="s">
        <v>23</v>
      </c>
      <c r="BK97" s="194">
        <f>ROUND(I97*H97,2)</f>
        <v>0</v>
      </c>
      <c r="BL97" s="17" t="s">
        <v>139</v>
      </c>
      <c r="BM97" s="17" t="s">
        <v>164</v>
      </c>
    </row>
    <row r="98" spans="2:47" s="1" customFormat="1" ht="256.5">
      <c r="B98" s="35"/>
      <c r="C98" s="57"/>
      <c r="D98" s="195" t="s">
        <v>141</v>
      </c>
      <c r="E98" s="57"/>
      <c r="F98" s="196" t="s">
        <v>165</v>
      </c>
      <c r="G98" s="57"/>
      <c r="H98" s="57"/>
      <c r="I98" s="153"/>
      <c r="J98" s="57"/>
      <c r="K98" s="57"/>
      <c r="L98" s="55"/>
      <c r="M98" s="72"/>
      <c r="N98" s="36"/>
      <c r="O98" s="36"/>
      <c r="P98" s="36"/>
      <c r="Q98" s="36"/>
      <c r="R98" s="36"/>
      <c r="S98" s="36"/>
      <c r="T98" s="73"/>
      <c r="AT98" s="17" t="s">
        <v>141</v>
      </c>
      <c r="AU98" s="17" t="s">
        <v>22</v>
      </c>
    </row>
    <row r="99" spans="2:51" s="11" customFormat="1" ht="13.5">
      <c r="B99" s="197"/>
      <c r="C99" s="198"/>
      <c r="D99" s="210" t="s">
        <v>143</v>
      </c>
      <c r="E99" s="220" t="s">
        <v>36</v>
      </c>
      <c r="F99" s="221" t="s">
        <v>166</v>
      </c>
      <c r="G99" s="198"/>
      <c r="H99" s="222">
        <v>82.5</v>
      </c>
      <c r="I99" s="202"/>
      <c r="J99" s="198"/>
      <c r="K99" s="198"/>
      <c r="L99" s="203"/>
      <c r="M99" s="204"/>
      <c r="N99" s="205"/>
      <c r="O99" s="205"/>
      <c r="P99" s="205"/>
      <c r="Q99" s="205"/>
      <c r="R99" s="205"/>
      <c r="S99" s="205"/>
      <c r="T99" s="206"/>
      <c r="AT99" s="207" t="s">
        <v>143</v>
      </c>
      <c r="AU99" s="207" t="s">
        <v>22</v>
      </c>
      <c r="AV99" s="11" t="s">
        <v>22</v>
      </c>
      <c r="AW99" s="11" t="s">
        <v>43</v>
      </c>
      <c r="AX99" s="11" t="s">
        <v>23</v>
      </c>
      <c r="AY99" s="207" t="s">
        <v>132</v>
      </c>
    </row>
    <row r="100" spans="2:65" s="1" customFormat="1" ht="31.5" customHeight="1">
      <c r="B100" s="35"/>
      <c r="C100" s="183" t="s">
        <v>167</v>
      </c>
      <c r="D100" s="183" t="s">
        <v>134</v>
      </c>
      <c r="E100" s="184" t="s">
        <v>168</v>
      </c>
      <c r="F100" s="185" t="s">
        <v>169</v>
      </c>
      <c r="G100" s="186" t="s">
        <v>170</v>
      </c>
      <c r="H100" s="187">
        <v>8.96</v>
      </c>
      <c r="I100" s="188"/>
      <c r="J100" s="189">
        <f>ROUND(I100*H100,2)</f>
        <v>0</v>
      </c>
      <c r="K100" s="185" t="s">
        <v>138</v>
      </c>
      <c r="L100" s="55"/>
      <c r="M100" s="190" t="s">
        <v>36</v>
      </c>
      <c r="N100" s="191" t="s">
        <v>51</v>
      </c>
      <c r="O100" s="36"/>
      <c r="P100" s="192">
        <f>O100*H100</f>
        <v>0</v>
      </c>
      <c r="Q100" s="192">
        <v>0</v>
      </c>
      <c r="R100" s="192">
        <f>Q100*H100</f>
        <v>0</v>
      </c>
      <c r="S100" s="192">
        <v>0</v>
      </c>
      <c r="T100" s="193">
        <f>S100*H100</f>
        <v>0</v>
      </c>
      <c r="AR100" s="17" t="s">
        <v>139</v>
      </c>
      <c r="AT100" s="17" t="s">
        <v>134</v>
      </c>
      <c r="AU100" s="17" t="s">
        <v>22</v>
      </c>
      <c r="AY100" s="17" t="s">
        <v>132</v>
      </c>
      <c r="BE100" s="194">
        <f>IF(N100="základní",J100,0)</f>
        <v>0</v>
      </c>
      <c r="BF100" s="194">
        <f>IF(N100="snížená",J100,0)</f>
        <v>0</v>
      </c>
      <c r="BG100" s="194">
        <f>IF(N100="zákl. přenesená",J100,0)</f>
        <v>0</v>
      </c>
      <c r="BH100" s="194">
        <f>IF(N100="sníž. přenesená",J100,0)</f>
        <v>0</v>
      </c>
      <c r="BI100" s="194">
        <f>IF(N100="nulová",J100,0)</f>
        <v>0</v>
      </c>
      <c r="BJ100" s="17" t="s">
        <v>23</v>
      </c>
      <c r="BK100" s="194">
        <f>ROUND(I100*H100,2)</f>
        <v>0</v>
      </c>
      <c r="BL100" s="17" t="s">
        <v>139</v>
      </c>
      <c r="BM100" s="17" t="s">
        <v>171</v>
      </c>
    </row>
    <row r="101" spans="2:47" s="1" customFormat="1" ht="94.5">
      <c r="B101" s="35"/>
      <c r="C101" s="57"/>
      <c r="D101" s="195" t="s">
        <v>141</v>
      </c>
      <c r="E101" s="57"/>
      <c r="F101" s="196" t="s">
        <v>172</v>
      </c>
      <c r="G101" s="57"/>
      <c r="H101" s="57"/>
      <c r="I101" s="153"/>
      <c r="J101" s="57"/>
      <c r="K101" s="57"/>
      <c r="L101" s="55"/>
      <c r="M101" s="72"/>
      <c r="N101" s="36"/>
      <c r="O101" s="36"/>
      <c r="P101" s="36"/>
      <c r="Q101" s="36"/>
      <c r="R101" s="36"/>
      <c r="S101" s="36"/>
      <c r="T101" s="73"/>
      <c r="AT101" s="17" t="s">
        <v>141</v>
      </c>
      <c r="AU101" s="17" t="s">
        <v>22</v>
      </c>
    </row>
    <row r="102" spans="2:47" s="1" customFormat="1" ht="27">
      <c r="B102" s="35"/>
      <c r="C102" s="57"/>
      <c r="D102" s="195" t="s">
        <v>173</v>
      </c>
      <c r="E102" s="57"/>
      <c r="F102" s="196" t="s">
        <v>174</v>
      </c>
      <c r="G102" s="57"/>
      <c r="H102" s="57"/>
      <c r="I102" s="153"/>
      <c r="J102" s="57"/>
      <c r="K102" s="57"/>
      <c r="L102" s="55"/>
      <c r="M102" s="72"/>
      <c r="N102" s="36"/>
      <c r="O102" s="36"/>
      <c r="P102" s="36"/>
      <c r="Q102" s="36"/>
      <c r="R102" s="36"/>
      <c r="S102" s="36"/>
      <c r="T102" s="73"/>
      <c r="AT102" s="17" t="s">
        <v>173</v>
      </c>
      <c r="AU102" s="17" t="s">
        <v>22</v>
      </c>
    </row>
    <row r="103" spans="2:51" s="11" customFormat="1" ht="13.5">
      <c r="B103" s="197"/>
      <c r="C103" s="198"/>
      <c r="D103" s="195" t="s">
        <v>143</v>
      </c>
      <c r="E103" s="199" t="s">
        <v>36</v>
      </c>
      <c r="F103" s="200" t="s">
        <v>175</v>
      </c>
      <c r="G103" s="198"/>
      <c r="H103" s="201">
        <v>7.56</v>
      </c>
      <c r="I103" s="202"/>
      <c r="J103" s="198"/>
      <c r="K103" s="198"/>
      <c r="L103" s="203"/>
      <c r="M103" s="204"/>
      <c r="N103" s="205"/>
      <c r="O103" s="205"/>
      <c r="P103" s="205"/>
      <c r="Q103" s="205"/>
      <c r="R103" s="205"/>
      <c r="S103" s="205"/>
      <c r="T103" s="206"/>
      <c r="AT103" s="207" t="s">
        <v>143</v>
      </c>
      <c r="AU103" s="207" t="s">
        <v>22</v>
      </c>
      <c r="AV103" s="11" t="s">
        <v>22</v>
      </c>
      <c r="AW103" s="11" t="s">
        <v>43</v>
      </c>
      <c r="AX103" s="11" t="s">
        <v>80</v>
      </c>
      <c r="AY103" s="207" t="s">
        <v>132</v>
      </c>
    </row>
    <row r="104" spans="2:51" s="11" customFormat="1" ht="13.5">
      <c r="B104" s="197"/>
      <c r="C104" s="198"/>
      <c r="D104" s="195" t="s">
        <v>143</v>
      </c>
      <c r="E104" s="199" t="s">
        <v>36</v>
      </c>
      <c r="F104" s="200" t="s">
        <v>176</v>
      </c>
      <c r="G104" s="198"/>
      <c r="H104" s="201">
        <v>1.4</v>
      </c>
      <c r="I104" s="202"/>
      <c r="J104" s="198"/>
      <c r="K104" s="198"/>
      <c r="L104" s="203"/>
      <c r="M104" s="204"/>
      <c r="N104" s="205"/>
      <c r="O104" s="205"/>
      <c r="P104" s="205"/>
      <c r="Q104" s="205"/>
      <c r="R104" s="205"/>
      <c r="S104" s="205"/>
      <c r="T104" s="206"/>
      <c r="AT104" s="207" t="s">
        <v>143</v>
      </c>
      <c r="AU104" s="207" t="s">
        <v>22</v>
      </c>
      <c r="AV104" s="11" t="s">
        <v>22</v>
      </c>
      <c r="AW104" s="11" t="s">
        <v>43</v>
      </c>
      <c r="AX104" s="11" t="s">
        <v>80</v>
      </c>
      <c r="AY104" s="207" t="s">
        <v>132</v>
      </c>
    </row>
    <row r="105" spans="2:51" s="12" customFormat="1" ht="13.5">
      <c r="B105" s="208"/>
      <c r="C105" s="209"/>
      <c r="D105" s="210" t="s">
        <v>143</v>
      </c>
      <c r="E105" s="211" t="s">
        <v>36</v>
      </c>
      <c r="F105" s="212" t="s">
        <v>145</v>
      </c>
      <c r="G105" s="209"/>
      <c r="H105" s="213">
        <v>8.96</v>
      </c>
      <c r="I105" s="214"/>
      <c r="J105" s="209"/>
      <c r="K105" s="209"/>
      <c r="L105" s="215"/>
      <c r="M105" s="216"/>
      <c r="N105" s="217"/>
      <c r="O105" s="217"/>
      <c r="P105" s="217"/>
      <c r="Q105" s="217"/>
      <c r="R105" s="217"/>
      <c r="S105" s="217"/>
      <c r="T105" s="218"/>
      <c r="AT105" s="219" t="s">
        <v>143</v>
      </c>
      <c r="AU105" s="219" t="s">
        <v>22</v>
      </c>
      <c r="AV105" s="12" t="s">
        <v>139</v>
      </c>
      <c r="AW105" s="12" t="s">
        <v>43</v>
      </c>
      <c r="AX105" s="12" t="s">
        <v>23</v>
      </c>
      <c r="AY105" s="219" t="s">
        <v>132</v>
      </c>
    </row>
    <row r="106" spans="2:65" s="1" customFormat="1" ht="31.5" customHeight="1">
      <c r="B106" s="35"/>
      <c r="C106" s="183" t="s">
        <v>177</v>
      </c>
      <c r="D106" s="183" t="s">
        <v>134</v>
      </c>
      <c r="E106" s="184" t="s">
        <v>178</v>
      </c>
      <c r="F106" s="185" t="s">
        <v>179</v>
      </c>
      <c r="G106" s="186" t="s">
        <v>170</v>
      </c>
      <c r="H106" s="187">
        <v>8.96</v>
      </c>
      <c r="I106" s="188"/>
      <c r="J106" s="189">
        <f>ROUND(I106*H106,2)</f>
        <v>0</v>
      </c>
      <c r="K106" s="185" t="s">
        <v>138</v>
      </c>
      <c r="L106" s="55"/>
      <c r="M106" s="190" t="s">
        <v>36</v>
      </c>
      <c r="N106" s="191" t="s">
        <v>51</v>
      </c>
      <c r="O106" s="36"/>
      <c r="P106" s="192">
        <f>O106*H106</f>
        <v>0</v>
      </c>
      <c r="Q106" s="192">
        <v>0</v>
      </c>
      <c r="R106" s="192">
        <f>Q106*H106</f>
        <v>0</v>
      </c>
      <c r="S106" s="192">
        <v>0</v>
      </c>
      <c r="T106" s="193">
        <f>S106*H106</f>
        <v>0</v>
      </c>
      <c r="AR106" s="17" t="s">
        <v>139</v>
      </c>
      <c r="AT106" s="17" t="s">
        <v>134</v>
      </c>
      <c r="AU106" s="17" t="s">
        <v>22</v>
      </c>
      <c r="AY106" s="17" t="s">
        <v>132</v>
      </c>
      <c r="BE106" s="194">
        <f>IF(N106="základní",J106,0)</f>
        <v>0</v>
      </c>
      <c r="BF106" s="194">
        <f>IF(N106="snížená",J106,0)</f>
        <v>0</v>
      </c>
      <c r="BG106" s="194">
        <f>IF(N106="zákl. přenesená",J106,0)</f>
        <v>0</v>
      </c>
      <c r="BH106" s="194">
        <f>IF(N106="sníž. přenesená",J106,0)</f>
        <v>0</v>
      </c>
      <c r="BI106" s="194">
        <f>IF(N106="nulová",J106,0)</f>
        <v>0</v>
      </c>
      <c r="BJ106" s="17" t="s">
        <v>23</v>
      </c>
      <c r="BK106" s="194">
        <f>ROUND(I106*H106,2)</f>
        <v>0</v>
      </c>
      <c r="BL106" s="17" t="s">
        <v>139</v>
      </c>
      <c r="BM106" s="17" t="s">
        <v>180</v>
      </c>
    </row>
    <row r="107" spans="2:47" s="1" customFormat="1" ht="94.5">
      <c r="B107" s="35"/>
      <c r="C107" s="57"/>
      <c r="D107" s="195" t="s">
        <v>141</v>
      </c>
      <c r="E107" s="57"/>
      <c r="F107" s="196" t="s">
        <v>172</v>
      </c>
      <c r="G107" s="57"/>
      <c r="H107" s="57"/>
      <c r="I107" s="153"/>
      <c r="J107" s="57"/>
      <c r="K107" s="57"/>
      <c r="L107" s="55"/>
      <c r="M107" s="72"/>
      <c r="N107" s="36"/>
      <c r="O107" s="36"/>
      <c r="P107" s="36"/>
      <c r="Q107" s="36"/>
      <c r="R107" s="36"/>
      <c r="S107" s="36"/>
      <c r="T107" s="73"/>
      <c r="AT107" s="17" t="s">
        <v>141</v>
      </c>
      <c r="AU107" s="17" t="s">
        <v>22</v>
      </c>
    </row>
    <row r="108" spans="2:47" s="1" customFormat="1" ht="27">
      <c r="B108" s="35"/>
      <c r="C108" s="57"/>
      <c r="D108" s="195" t="s">
        <v>173</v>
      </c>
      <c r="E108" s="57"/>
      <c r="F108" s="196" t="s">
        <v>174</v>
      </c>
      <c r="G108" s="57"/>
      <c r="H108" s="57"/>
      <c r="I108" s="153"/>
      <c r="J108" s="57"/>
      <c r="K108" s="57"/>
      <c r="L108" s="55"/>
      <c r="M108" s="72"/>
      <c r="N108" s="36"/>
      <c r="O108" s="36"/>
      <c r="P108" s="36"/>
      <c r="Q108" s="36"/>
      <c r="R108" s="36"/>
      <c r="S108" s="36"/>
      <c r="T108" s="73"/>
      <c r="AT108" s="17" t="s">
        <v>173</v>
      </c>
      <c r="AU108" s="17" t="s">
        <v>22</v>
      </c>
    </row>
    <row r="109" spans="2:51" s="11" customFormat="1" ht="13.5">
      <c r="B109" s="197"/>
      <c r="C109" s="198"/>
      <c r="D109" s="210" t="s">
        <v>143</v>
      </c>
      <c r="E109" s="220" t="s">
        <v>36</v>
      </c>
      <c r="F109" s="221" t="s">
        <v>181</v>
      </c>
      <c r="G109" s="198"/>
      <c r="H109" s="222">
        <v>8.96</v>
      </c>
      <c r="I109" s="202"/>
      <c r="J109" s="198"/>
      <c r="K109" s="198"/>
      <c r="L109" s="203"/>
      <c r="M109" s="204"/>
      <c r="N109" s="205"/>
      <c r="O109" s="205"/>
      <c r="P109" s="205"/>
      <c r="Q109" s="205"/>
      <c r="R109" s="205"/>
      <c r="S109" s="205"/>
      <c r="T109" s="206"/>
      <c r="AT109" s="207" t="s">
        <v>143</v>
      </c>
      <c r="AU109" s="207" t="s">
        <v>22</v>
      </c>
      <c r="AV109" s="11" t="s">
        <v>22</v>
      </c>
      <c r="AW109" s="11" t="s">
        <v>43</v>
      </c>
      <c r="AX109" s="11" t="s">
        <v>23</v>
      </c>
      <c r="AY109" s="207" t="s">
        <v>132</v>
      </c>
    </row>
    <row r="110" spans="2:65" s="1" customFormat="1" ht="44.25" customHeight="1">
      <c r="B110" s="35"/>
      <c r="C110" s="183" t="s">
        <v>182</v>
      </c>
      <c r="D110" s="183" t="s">
        <v>134</v>
      </c>
      <c r="E110" s="184" t="s">
        <v>183</v>
      </c>
      <c r="F110" s="185" t="s">
        <v>184</v>
      </c>
      <c r="G110" s="186" t="s">
        <v>170</v>
      </c>
      <c r="H110" s="187">
        <v>6.6</v>
      </c>
      <c r="I110" s="188"/>
      <c r="J110" s="189">
        <f>ROUND(I110*H110,2)</f>
        <v>0</v>
      </c>
      <c r="K110" s="185" t="s">
        <v>138</v>
      </c>
      <c r="L110" s="55"/>
      <c r="M110" s="190" t="s">
        <v>36</v>
      </c>
      <c r="N110" s="191" t="s">
        <v>51</v>
      </c>
      <c r="O110" s="36"/>
      <c r="P110" s="192">
        <f>O110*H110</f>
        <v>0</v>
      </c>
      <c r="Q110" s="192">
        <v>0</v>
      </c>
      <c r="R110" s="192">
        <f>Q110*H110</f>
        <v>0</v>
      </c>
      <c r="S110" s="192">
        <v>0</v>
      </c>
      <c r="T110" s="193">
        <f>S110*H110</f>
        <v>0</v>
      </c>
      <c r="AR110" s="17" t="s">
        <v>139</v>
      </c>
      <c r="AT110" s="17" t="s">
        <v>134</v>
      </c>
      <c r="AU110" s="17" t="s">
        <v>22</v>
      </c>
      <c r="AY110" s="17" t="s">
        <v>132</v>
      </c>
      <c r="BE110" s="194">
        <f>IF(N110="základní",J110,0)</f>
        <v>0</v>
      </c>
      <c r="BF110" s="194">
        <f>IF(N110="snížená",J110,0)</f>
        <v>0</v>
      </c>
      <c r="BG110" s="194">
        <f>IF(N110="zákl. přenesená",J110,0)</f>
        <v>0</v>
      </c>
      <c r="BH110" s="194">
        <f>IF(N110="sníž. přenesená",J110,0)</f>
        <v>0</v>
      </c>
      <c r="BI110" s="194">
        <f>IF(N110="nulová",J110,0)</f>
        <v>0</v>
      </c>
      <c r="BJ110" s="17" t="s">
        <v>23</v>
      </c>
      <c r="BK110" s="194">
        <f>ROUND(I110*H110,2)</f>
        <v>0</v>
      </c>
      <c r="BL110" s="17" t="s">
        <v>139</v>
      </c>
      <c r="BM110" s="17" t="s">
        <v>185</v>
      </c>
    </row>
    <row r="111" spans="2:47" s="1" customFormat="1" ht="54">
      <c r="B111" s="35"/>
      <c r="C111" s="57"/>
      <c r="D111" s="195" t="s">
        <v>141</v>
      </c>
      <c r="E111" s="57"/>
      <c r="F111" s="196" t="s">
        <v>186</v>
      </c>
      <c r="G111" s="57"/>
      <c r="H111" s="57"/>
      <c r="I111" s="153"/>
      <c r="J111" s="57"/>
      <c r="K111" s="57"/>
      <c r="L111" s="55"/>
      <c r="M111" s="72"/>
      <c r="N111" s="36"/>
      <c r="O111" s="36"/>
      <c r="P111" s="36"/>
      <c r="Q111" s="36"/>
      <c r="R111" s="36"/>
      <c r="S111" s="36"/>
      <c r="T111" s="73"/>
      <c r="AT111" s="17" t="s">
        <v>141</v>
      </c>
      <c r="AU111" s="17" t="s">
        <v>22</v>
      </c>
    </row>
    <row r="112" spans="2:47" s="1" customFormat="1" ht="27">
      <c r="B112" s="35"/>
      <c r="C112" s="57"/>
      <c r="D112" s="195" t="s">
        <v>173</v>
      </c>
      <c r="E112" s="57"/>
      <c r="F112" s="196" t="s">
        <v>174</v>
      </c>
      <c r="G112" s="57"/>
      <c r="H112" s="57"/>
      <c r="I112" s="153"/>
      <c r="J112" s="57"/>
      <c r="K112" s="57"/>
      <c r="L112" s="55"/>
      <c r="M112" s="72"/>
      <c r="N112" s="36"/>
      <c r="O112" s="36"/>
      <c r="P112" s="36"/>
      <c r="Q112" s="36"/>
      <c r="R112" s="36"/>
      <c r="S112" s="36"/>
      <c r="T112" s="73"/>
      <c r="AT112" s="17" t="s">
        <v>173</v>
      </c>
      <c r="AU112" s="17" t="s">
        <v>22</v>
      </c>
    </row>
    <row r="113" spans="2:51" s="13" customFormat="1" ht="13.5">
      <c r="B113" s="224"/>
      <c r="C113" s="225"/>
      <c r="D113" s="195" t="s">
        <v>143</v>
      </c>
      <c r="E113" s="226" t="s">
        <v>36</v>
      </c>
      <c r="F113" s="227" t="s">
        <v>187</v>
      </c>
      <c r="G113" s="225"/>
      <c r="H113" s="228" t="s">
        <v>36</v>
      </c>
      <c r="I113" s="229"/>
      <c r="J113" s="225"/>
      <c r="K113" s="225"/>
      <c r="L113" s="230"/>
      <c r="M113" s="231"/>
      <c r="N113" s="232"/>
      <c r="O113" s="232"/>
      <c r="P113" s="232"/>
      <c r="Q113" s="232"/>
      <c r="R113" s="232"/>
      <c r="S113" s="232"/>
      <c r="T113" s="233"/>
      <c r="AT113" s="234" t="s">
        <v>143</v>
      </c>
      <c r="AU113" s="234" t="s">
        <v>22</v>
      </c>
      <c r="AV113" s="13" t="s">
        <v>23</v>
      </c>
      <c r="AW113" s="13" t="s">
        <v>43</v>
      </c>
      <c r="AX113" s="13" t="s">
        <v>80</v>
      </c>
      <c r="AY113" s="234" t="s">
        <v>132</v>
      </c>
    </row>
    <row r="114" spans="2:51" s="11" customFormat="1" ht="13.5">
      <c r="B114" s="197"/>
      <c r="C114" s="198"/>
      <c r="D114" s="195" t="s">
        <v>143</v>
      </c>
      <c r="E114" s="199" t="s">
        <v>36</v>
      </c>
      <c r="F114" s="200" t="s">
        <v>188</v>
      </c>
      <c r="G114" s="198"/>
      <c r="H114" s="201">
        <v>1.4</v>
      </c>
      <c r="I114" s="202"/>
      <c r="J114" s="198"/>
      <c r="K114" s="198"/>
      <c r="L114" s="203"/>
      <c r="M114" s="204"/>
      <c r="N114" s="205"/>
      <c r="O114" s="205"/>
      <c r="P114" s="205"/>
      <c r="Q114" s="205"/>
      <c r="R114" s="205"/>
      <c r="S114" s="205"/>
      <c r="T114" s="206"/>
      <c r="AT114" s="207" t="s">
        <v>143</v>
      </c>
      <c r="AU114" s="207" t="s">
        <v>22</v>
      </c>
      <c r="AV114" s="11" t="s">
        <v>22</v>
      </c>
      <c r="AW114" s="11" t="s">
        <v>43</v>
      </c>
      <c r="AX114" s="11" t="s">
        <v>80</v>
      </c>
      <c r="AY114" s="207" t="s">
        <v>132</v>
      </c>
    </row>
    <row r="115" spans="2:51" s="13" customFormat="1" ht="13.5">
      <c r="B115" s="224"/>
      <c r="C115" s="225"/>
      <c r="D115" s="195" t="s">
        <v>143</v>
      </c>
      <c r="E115" s="226" t="s">
        <v>36</v>
      </c>
      <c r="F115" s="227" t="s">
        <v>189</v>
      </c>
      <c r="G115" s="225"/>
      <c r="H115" s="228" t="s">
        <v>36</v>
      </c>
      <c r="I115" s="229"/>
      <c r="J115" s="225"/>
      <c r="K115" s="225"/>
      <c r="L115" s="230"/>
      <c r="M115" s="231"/>
      <c r="N115" s="232"/>
      <c r="O115" s="232"/>
      <c r="P115" s="232"/>
      <c r="Q115" s="232"/>
      <c r="R115" s="232"/>
      <c r="S115" s="232"/>
      <c r="T115" s="233"/>
      <c r="AT115" s="234" t="s">
        <v>143</v>
      </c>
      <c r="AU115" s="234" t="s">
        <v>22</v>
      </c>
      <c r="AV115" s="13" t="s">
        <v>23</v>
      </c>
      <c r="AW115" s="13" t="s">
        <v>43</v>
      </c>
      <c r="AX115" s="13" t="s">
        <v>80</v>
      </c>
      <c r="AY115" s="234" t="s">
        <v>132</v>
      </c>
    </row>
    <row r="116" spans="2:51" s="11" customFormat="1" ht="13.5">
      <c r="B116" s="197"/>
      <c r="C116" s="198"/>
      <c r="D116" s="195" t="s">
        <v>143</v>
      </c>
      <c r="E116" s="199" t="s">
        <v>36</v>
      </c>
      <c r="F116" s="200" t="s">
        <v>190</v>
      </c>
      <c r="G116" s="198"/>
      <c r="H116" s="201">
        <v>5.2</v>
      </c>
      <c r="I116" s="202"/>
      <c r="J116" s="198"/>
      <c r="K116" s="198"/>
      <c r="L116" s="203"/>
      <c r="M116" s="204"/>
      <c r="N116" s="205"/>
      <c r="O116" s="205"/>
      <c r="P116" s="205"/>
      <c r="Q116" s="205"/>
      <c r="R116" s="205"/>
      <c r="S116" s="205"/>
      <c r="T116" s="206"/>
      <c r="AT116" s="207" t="s">
        <v>143</v>
      </c>
      <c r="AU116" s="207" t="s">
        <v>22</v>
      </c>
      <c r="AV116" s="11" t="s">
        <v>22</v>
      </c>
      <c r="AW116" s="11" t="s">
        <v>43</v>
      </c>
      <c r="AX116" s="11" t="s">
        <v>80</v>
      </c>
      <c r="AY116" s="207" t="s">
        <v>132</v>
      </c>
    </row>
    <row r="117" spans="2:51" s="12" customFormat="1" ht="13.5">
      <c r="B117" s="208"/>
      <c r="C117" s="209"/>
      <c r="D117" s="210" t="s">
        <v>143</v>
      </c>
      <c r="E117" s="211" t="s">
        <v>36</v>
      </c>
      <c r="F117" s="212" t="s">
        <v>145</v>
      </c>
      <c r="G117" s="209"/>
      <c r="H117" s="213">
        <v>6.6</v>
      </c>
      <c r="I117" s="214"/>
      <c r="J117" s="209"/>
      <c r="K117" s="209"/>
      <c r="L117" s="215"/>
      <c r="M117" s="216"/>
      <c r="N117" s="217"/>
      <c r="O117" s="217"/>
      <c r="P117" s="217"/>
      <c r="Q117" s="217"/>
      <c r="R117" s="217"/>
      <c r="S117" s="217"/>
      <c r="T117" s="218"/>
      <c r="AT117" s="219" t="s">
        <v>143</v>
      </c>
      <c r="AU117" s="219" t="s">
        <v>22</v>
      </c>
      <c r="AV117" s="12" t="s">
        <v>139</v>
      </c>
      <c r="AW117" s="12" t="s">
        <v>43</v>
      </c>
      <c r="AX117" s="12" t="s">
        <v>23</v>
      </c>
      <c r="AY117" s="219" t="s">
        <v>132</v>
      </c>
    </row>
    <row r="118" spans="2:65" s="1" customFormat="1" ht="44.25" customHeight="1">
      <c r="B118" s="35"/>
      <c r="C118" s="183" t="s">
        <v>191</v>
      </c>
      <c r="D118" s="183" t="s">
        <v>134</v>
      </c>
      <c r="E118" s="184" t="s">
        <v>192</v>
      </c>
      <c r="F118" s="185" t="s">
        <v>193</v>
      </c>
      <c r="G118" s="186" t="s">
        <v>170</v>
      </c>
      <c r="H118" s="187">
        <v>6.6</v>
      </c>
      <c r="I118" s="188"/>
      <c r="J118" s="189">
        <f>ROUND(I118*H118,2)</f>
        <v>0</v>
      </c>
      <c r="K118" s="185" t="s">
        <v>138</v>
      </c>
      <c r="L118" s="55"/>
      <c r="M118" s="190" t="s">
        <v>36</v>
      </c>
      <c r="N118" s="191" t="s">
        <v>51</v>
      </c>
      <c r="O118" s="36"/>
      <c r="P118" s="192">
        <f>O118*H118</f>
        <v>0</v>
      </c>
      <c r="Q118" s="192">
        <v>0</v>
      </c>
      <c r="R118" s="192">
        <f>Q118*H118</f>
        <v>0</v>
      </c>
      <c r="S118" s="192">
        <v>0</v>
      </c>
      <c r="T118" s="193">
        <f>S118*H118</f>
        <v>0</v>
      </c>
      <c r="AR118" s="17" t="s">
        <v>139</v>
      </c>
      <c r="AT118" s="17" t="s">
        <v>134</v>
      </c>
      <c r="AU118" s="17" t="s">
        <v>22</v>
      </c>
      <c r="AY118" s="17" t="s">
        <v>132</v>
      </c>
      <c r="BE118" s="194">
        <f>IF(N118="základní",J118,0)</f>
        <v>0</v>
      </c>
      <c r="BF118" s="194">
        <f>IF(N118="snížená",J118,0)</f>
        <v>0</v>
      </c>
      <c r="BG118" s="194">
        <f>IF(N118="zákl. přenesená",J118,0)</f>
        <v>0</v>
      </c>
      <c r="BH118" s="194">
        <f>IF(N118="sníž. přenesená",J118,0)</f>
        <v>0</v>
      </c>
      <c r="BI118" s="194">
        <f>IF(N118="nulová",J118,0)</f>
        <v>0</v>
      </c>
      <c r="BJ118" s="17" t="s">
        <v>23</v>
      </c>
      <c r="BK118" s="194">
        <f>ROUND(I118*H118,2)</f>
        <v>0</v>
      </c>
      <c r="BL118" s="17" t="s">
        <v>139</v>
      </c>
      <c r="BM118" s="17" t="s">
        <v>194</v>
      </c>
    </row>
    <row r="119" spans="2:47" s="1" customFormat="1" ht="54">
      <c r="B119" s="35"/>
      <c r="C119" s="57"/>
      <c r="D119" s="195" t="s">
        <v>141</v>
      </c>
      <c r="E119" s="57"/>
      <c r="F119" s="196" t="s">
        <v>186</v>
      </c>
      <c r="G119" s="57"/>
      <c r="H119" s="57"/>
      <c r="I119" s="153"/>
      <c r="J119" s="57"/>
      <c r="K119" s="57"/>
      <c r="L119" s="55"/>
      <c r="M119" s="72"/>
      <c r="N119" s="36"/>
      <c r="O119" s="36"/>
      <c r="P119" s="36"/>
      <c r="Q119" s="36"/>
      <c r="R119" s="36"/>
      <c r="S119" s="36"/>
      <c r="T119" s="73"/>
      <c r="AT119" s="17" t="s">
        <v>141</v>
      </c>
      <c r="AU119" s="17" t="s">
        <v>22</v>
      </c>
    </row>
    <row r="120" spans="2:47" s="1" customFormat="1" ht="27">
      <c r="B120" s="35"/>
      <c r="C120" s="57"/>
      <c r="D120" s="195" t="s">
        <v>173</v>
      </c>
      <c r="E120" s="57"/>
      <c r="F120" s="196" t="s">
        <v>174</v>
      </c>
      <c r="G120" s="57"/>
      <c r="H120" s="57"/>
      <c r="I120" s="153"/>
      <c r="J120" s="57"/>
      <c r="K120" s="57"/>
      <c r="L120" s="55"/>
      <c r="M120" s="72"/>
      <c r="N120" s="36"/>
      <c r="O120" s="36"/>
      <c r="P120" s="36"/>
      <c r="Q120" s="36"/>
      <c r="R120" s="36"/>
      <c r="S120" s="36"/>
      <c r="T120" s="73"/>
      <c r="AT120" s="17" t="s">
        <v>173</v>
      </c>
      <c r="AU120" s="17" t="s">
        <v>22</v>
      </c>
    </row>
    <row r="121" spans="2:51" s="11" customFormat="1" ht="13.5">
      <c r="B121" s="197"/>
      <c r="C121" s="198"/>
      <c r="D121" s="210" t="s">
        <v>143</v>
      </c>
      <c r="E121" s="220" t="s">
        <v>36</v>
      </c>
      <c r="F121" s="221" t="s">
        <v>195</v>
      </c>
      <c r="G121" s="198"/>
      <c r="H121" s="222">
        <v>6.6</v>
      </c>
      <c r="I121" s="202"/>
      <c r="J121" s="198"/>
      <c r="K121" s="198"/>
      <c r="L121" s="203"/>
      <c r="M121" s="204"/>
      <c r="N121" s="205"/>
      <c r="O121" s="205"/>
      <c r="P121" s="205"/>
      <c r="Q121" s="205"/>
      <c r="R121" s="205"/>
      <c r="S121" s="205"/>
      <c r="T121" s="206"/>
      <c r="AT121" s="207" t="s">
        <v>143</v>
      </c>
      <c r="AU121" s="207" t="s">
        <v>22</v>
      </c>
      <c r="AV121" s="11" t="s">
        <v>22</v>
      </c>
      <c r="AW121" s="11" t="s">
        <v>43</v>
      </c>
      <c r="AX121" s="11" t="s">
        <v>23</v>
      </c>
      <c r="AY121" s="207" t="s">
        <v>132</v>
      </c>
    </row>
    <row r="122" spans="2:65" s="1" customFormat="1" ht="31.5" customHeight="1">
      <c r="B122" s="35"/>
      <c r="C122" s="183" t="s">
        <v>28</v>
      </c>
      <c r="D122" s="183" t="s">
        <v>134</v>
      </c>
      <c r="E122" s="184" t="s">
        <v>196</v>
      </c>
      <c r="F122" s="185" t="s">
        <v>197</v>
      </c>
      <c r="G122" s="186" t="s">
        <v>170</v>
      </c>
      <c r="H122" s="187">
        <v>6.371</v>
      </c>
      <c r="I122" s="188"/>
      <c r="J122" s="189">
        <f>ROUND(I122*H122,2)</f>
        <v>0</v>
      </c>
      <c r="K122" s="185" t="s">
        <v>138</v>
      </c>
      <c r="L122" s="55"/>
      <c r="M122" s="190" t="s">
        <v>36</v>
      </c>
      <c r="N122" s="191" t="s">
        <v>51</v>
      </c>
      <c r="O122" s="36"/>
      <c r="P122" s="192">
        <f>O122*H122</f>
        <v>0</v>
      </c>
      <c r="Q122" s="192">
        <v>0</v>
      </c>
      <c r="R122" s="192">
        <f>Q122*H122</f>
        <v>0</v>
      </c>
      <c r="S122" s="192">
        <v>0</v>
      </c>
      <c r="T122" s="193">
        <f>S122*H122</f>
        <v>0</v>
      </c>
      <c r="AR122" s="17" t="s">
        <v>139</v>
      </c>
      <c r="AT122" s="17" t="s">
        <v>134</v>
      </c>
      <c r="AU122" s="17" t="s">
        <v>22</v>
      </c>
      <c r="AY122" s="17" t="s">
        <v>132</v>
      </c>
      <c r="BE122" s="194">
        <f>IF(N122="základní",J122,0)</f>
        <v>0</v>
      </c>
      <c r="BF122" s="194">
        <f>IF(N122="snížená",J122,0)</f>
        <v>0</v>
      </c>
      <c r="BG122" s="194">
        <f>IF(N122="zákl. přenesená",J122,0)</f>
        <v>0</v>
      </c>
      <c r="BH122" s="194">
        <f>IF(N122="sníž. přenesená",J122,0)</f>
        <v>0</v>
      </c>
      <c r="BI122" s="194">
        <f>IF(N122="nulová",J122,0)</f>
        <v>0</v>
      </c>
      <c r="BJ122" s="17" t="s">
        <v>23</v>
      </c>
      <c r="BK122" s="194">
        <f>ROUND(I122*H122,2)</f>
        <v>0</v>
      </c>
      <c r="BL122" s="17" t="s">
        <v>139</v>
      </c>
      <c r="BM122" s="17" t="s">
        <v>198</v>
      </c>
    </row>
    <row r="123" spans="2:47" s="1" customFormat="1" ht="409.5">
      <c r="B123" s="35"/>
      <c r="C123" s="57"/>
      <c r="D123" s="195" t="s">
        <v>141</v>
      </c>
      <c r="E123" s="57"/>
      <c r="F123" s="196" t="s">
        <v>199</v>
      </c>
      <c r="G123" s="57"/>
      <c r="H123" s="57"/>
      <c r="I123" s="153"/>
      <c r="J123" s="57"/>
      <c r="K123" s="57"/>
      <c r="L123" s="55"/>
      <c r="M123" s="72"/>
      <c r="N123" s="36"/>
      <c r="O123" s="36"/>
      <c r="P123" s="36"/>
      <c r="Q123" s="36"/>
      <c r="R123" s="36"/>
      <c r="S123" s="36"/>
      <c r="T123" s="73"/>
      <c r="AT123" s="17" t="s">
        <v>141</v>
      </c>
      <c r="AU123" s="17" t="s">
        <v>22</v>
      </c>
    </row>
    <row r="124" spans="2:51" s="11" customFormat="1" ht="13.5">
      <c r="B124" s="197"/>
      <c r="C124" s="198"/>
      <c r="D124" s="195" t="s">
        <v>143</v>
      </c>
      <c r="E124" s="199" t="s">
        <v>36</v>
      </c>
      <c r="F124" s="200" t="s">
        <v>200</v>
      </c>
      <c r="G124" s="198"/>
      <c r="H124" s="201">
        <v>1.171</v>
      </c>
      <c r="I124" s="202"/>
      <c r="J124" s="198"/>
      <c r="K124" s="198"/>
      <c r="L124" s="203"/>
      <c r="M124" s="204"/>
      <c r="N124" s="205"/>
      <c r="O124" s="205"/>
      <c r="P124" s="205"/>
      <c r="Q124" s="205"/>
      <c r="R124" s="205"/>
      <c r="S124" s="205"/>
      <c r="T124" s="206"/>
      <c r="AT124" s="207" t="s">
        <v>143</v>
      </c>
      <c r="AU124" s="207" t="s">
        <v>22</v>
      </c>
      <c r="AV124" s="11" t="s">
        <v>22</v>
      </c>
      <c r="AW124" s="11" t="s">
        <v>43</v>
      </c>
      <c r="AX124" s="11" t="s">
        <v>80</v>
      </c>
      <c r="AY124" s="207" t="s">
        <v>132</v>
      </c>
    </row>
    <row r="125" spans="2:51" s="11" customFormat="1" ht="13.5">
      <c r="B125" s="197"/>
      <c r="C125" s="198"/>
      <c r="D125" s="195" t="s">
        <v>143</v>
      </c>
      <c r="E125" s="199" t="s">
        <v>36</v>
      </c>
      <c r="F125" s="200" t="s">
        <v>201</v>
      </c>
      <c r="G125" s="198"/>
      <c r="H125" s="201">
        <v>5.2</v>
      </c>
      <c r="I125" s="202"/>
      <c r="J125" s="198"/>
      <c r="K125" s="198"/>
      <c r="L125" s="203"/>
      <c r="M125" s="204"/>
      <c r="N125" s="205"/>
      <c r="O125" s="205"/>
      <c r="P125" s="205"/>
      <c r="Q125" s="205"/>
      <c r="R125" s="205"/>
      <c r="S125" s="205"/>
      <c r="T125" s="206"/>
      <c r="AT125" s="207" t="s">
        <v>143</v>
      </c>
      <c r="AU125" s="207" t="s">
        <v>22</v>
      </c>
      <c r="AV125" s="11" t="s">
        <v>22</v>
      </c>
      <c r="AW125" s="11" t="s">
        <v>43</v>
      </c>
      <c r="AX125" s="11" t="s">
        <v>80</v>
      </c>
      <c r="AY125" s="207" t="s">
        <v>132</v>
      </c>
    </row>
    <row r="126" spans="2:51" s="12" customFormat="1" ht="13.5">
      <c r="B126" s="208"/>
      <c r="C126" s="209"/>
      <c r="D126" s="210" t="s">
        <v>143</v>
      </c>
      <c r="E126" s="211" t="s">
        <v>36</v>
      </c>
      <c r="F126" s="212" t="s">
        <v>145</v>
      </c>
      <c r="G126" s="209"/>
      <c r="H126" s="213">
        <v>6.371</v>
      </c>
      <c r="I126" s="214"/>
      <c r="J126" s="209"/>
      <c r="K126" s="209"/>
      <c r="L126" s="215"/>
      <c r="M126" s="216"/>
      <c r="N126" s="217"/>
      <c r="O126" s="217"/>
      <c r="P126" s="217"/>
      <c r="Q126" s="217"/>
      <c r="R126" s="217"/>
      <c r="S126" s="217"/>
      <c r="T126" s="218"/>
      <c r="AT126" s="219" t="s">
        <v>143</v>
      </c>
      <c r="AU126" s="219" t="s">
        <v>22</v>
      </c>
      <c r="AV126" s="12" t="s">
        <v>139</v>
      </c>
      <c r="AW126" s="12" t="s">
        <v>43</v>
      </c>
      <c r="AX126" s="12" t="s">
        <v>23</v>
      </c>
      <c r="AY126" s="219" t="s">
        <v>132</v>
      </c>
    </row>
    <row r="127" spans="2:65" s="1" customFormat="1" ht="57" customHeight="1">
      <c r="B127" s="35"/>
      <c r="C127" s="235" t="s">
        <v>202</v>
      </c>
      <c r="D127" s="235" t="s">
        <v>203</v>
      </c>
      <c r="E127" s="236" t="s">
        <v>204</v>
      </c>
      <c r="F127" s="237" t="s">
        <v>205</v>
      </c>
      <c r="G127" s="238" t="s">
        <v>206</v>
      </c>
      <c r="H127" s="239">
        <v>10.4</v>
      </c>
      <c r="I127" s="240"/>
      <c r="J127" s="241">
        <f>ROUND(I127*H127,2)</f>
        <v>0</v>
      </c>
      <c r="K127" s="237" t="s">
        <v>138</v>
      </c>
      <c r="L127" s="242"/>
      <c r="M127" s="243" t="s">
        <v>36</v>
      </c>
      <c r="N127" s="244" t="s">
        <v>51</v>
      </c>
      <c r="O127" s="36"/>
      <c r="P127" s="192">
        <f>O127*H127</f>
        <v>0</v>
      </c>
      <c r="Q127" s="192">
        <v>1</v>
      </c>
      <c r="R127" s="192">
        <f>Q127*H127</f>
        <v>10.4</v>
      </c>
      <c r="S127" s="192">
        <v>0</v>
      </c>
      <c r="T127" s="193">
        <f>S127*H127</f>
        <v>0</v>
      </c>
      <c r="AR127" s="17" t="s">
        <v>182</v>
      </c>
      <c r="AT127" s="17" t="s">
        <v>203</v>
      </c>
      <c r="AU127" s="17" t="s">
        <v>22</v>
      </c>
      <c r="AY127" s="17" t="s">
        <v>132</v>
      </c>
      <c r="BE127" s="194">
        <f>IF(N127="základní",J127,0)</f>
        <v>0</v>
      </c>
      <c r="BF127" s="194">
        <f>IF(N127="snížená",J127,0)</f>
        <v>0</v>
      </c>
      <c r="BG127" s="194">
        <f>IF(N127="zákl. přenesená",J127,0)</f>
        <v>0</v>
      </c>
      <c r="BH127" s="194">
        <f>IF(N127="sníž. přenesená",J127,0)</f>
        <v>0</v>
      </c>
      <c r="BI127" s="194">
        <f>IF(N127="nulová",J127,0)</f>
        <v>0</v>
      </c>
      <c r="BJ127" s="17" t="s">
        <v>23</v>
      </c>
      <c r="BK127" s="194">
        <f>ROUND(I127*H127,2)</f>
        <v>0</v>
      </c>
      <c r="BL127" s="17" t="s">
        <v>139</v>
      </c>
      <c r="BM127" s="17" t="s">
        <v>207</v>
      </c>
    </row>
    <row r="128" spans="2:47" s="1" customFormat="1" ht="27">
      <c r="B128" s="35"/>
      <c r="C128" s="57"/>
      <c r="D128" s="195" t="s">
        <v>173</v>
      </c>
      <c r="E128" s="57"/>
      <c r="F128" s="196" t="s">
        <v>208</v>
      </c>
      <c r="G128" s="57"/>
      <c r="H128" s="57"/>
      <c r="I128" s="153"/>
      <c r="J128" s="57"/>
      <c r="K128" s="57"/>
      <c r="L128" s="55"/>
      <c r="M128" s="72"/>
      <c r="N128" s="36"/>
      <c r="O128" s="36"/>
      <c r="P128" s="36"/>
      <c r="Q128" s="36"/>
      <c r="R128" s="36"/>
      <c r="S128" s="36"/>
      <c r="T128" s="73"/>
      <c r="AT128" s="17" t="s">
        <v>173</v>
      </c>
      <c r="AU128" s="17" t="s">
        <v>22</v>
      </c>
    </row>
    <row r="129" spans="2:51" s="11" customFormat="1" ht="13.5">
      <c r="B129" s="197"/>
      <c r="C129" s="198"/>
      <c r="D129" s="210" t="s">
        <v>143</v>
      </c>
      <c r="E129" s="220" t="s">
        <v>36</v>
      </c>
      <c r="F129" s="221" t="s">
        <v>209</v>
      </c>
      <c r="G129" s="198"/>
      <c r="H129" s="222">
        <v>10.4</v>
      </c>
      <c r="I129" s="202"/>
      <c r="J129" s="198"/>
      <c r="K129" s="198"/>
      <c r="L129" s="203"/>
      <c r="M129" s="204"/>
      <c r="N129" s="205"/>
      <c r="O129" s="205"/>
      <c r="P129" s="205"/>
      <c r="Q129" s="205"/>
      <c r="R129" s="205"/>
      <c r="S129" s="205"/>
      <c r="T129" s="206"/>
      <c r="AT129" s="207" t="s">
        <v>143</v>
      </c>
      <c r="AU129" s="207" t="s">
        <v>22</v>
      </c>
      <c r="AV129" s="11" t="s">
        <v>22</v>
      </c>
      <c r="AW129" s="11" t="s">
        <v>43</v>
      </c>
      <c r="AX129" s="11" t="s">
        <v>23</v>
      </c>
      <c r="AY129" s="207" t="s">
        <v>132</v>
      </c>
    </row>
    <row r="130" spans="2:65" s="1" customFormat="1" ht="31.5" customHeight="1">
      <c r="B130" s="35"/>
      <c r="C130" s="235" t="s">
        <v>210</v>
      </c>
      <c r="D130" s="235" t="s">
        <v>203</v>
      </c>
      <c r="E130" s="236" t="s">
        <v>211</v>
      </c>
      <c r="F130" s="237" t="s">
        <v>212</v>
      </c>
      <c r="G130" s="238" t="s">
        <v>206</v>
      </c>
      <c r="H130" s="239">
        <v>3.12</v>
      </c>
      <c r="I130" s="240"/>
      <c r="J130" s="241">
        <f>ROUND(I130*H130,2)</f>
        <v>0</v>
      </c>
      <c r="K130" s="237" t="s">
        <v>138</v>
      </c>
      <c r="L130" s="242"/>
      <c r="M130" s="243" t="s">
        <v>36</v>
      </c>
      <c r="N130" s="244" t="s">
        <v>51</v>
      </c>
      <c r="O130" s="36"/>
      <c r="P130" s="192">
        <f>O130*H130</f>
        <v>0</v>
      </c>
      <c r="Q130" s="192">
        <v>1</v>
      </c>
      <c r="R130" s="192">
        <f>Q130*H130</f>
        <v>3.12</v>
      </c>
      <c r="S130" s="192">
        <v>0</v>
      </c>
      <c r="T130" s="193">
        <f>S130*H130</f>
        <v>0</v>
      </c>
      <c r="AR130" s="17" t="s">
        <v>182</v>
      </c>
      <c r="AT130" s="17" t="s">
        <v>203</v>
      </c>
      <c r="AU130" s="17" t="s">
        <v>22</v>
      </c>
      <c r="AY130" s="17" t="s">
        <v>132</v>
      </c>
      <c r="BE130" s="194">
        <f>IF(N130="základní",J130,0)</f>
        <v>0</v>
      </c>
      <c r="BF130" s="194">
        <f>IF(N130="snížená",J130,0)</f>
        <v>0</v>
      </c>
      <c r="BG130" s="194">
        <f>IF(N130="zákl. přenesená",J130,0)</f>
        <v>0</v>
      </c>
      <c r="BH130" s="194">
        <f>IF(N130="sníž. přenesená",J130,0)</f>
        <v>0</v>
      </c>
      <c r="BI130" s="194">
        <f>IF(N130="nulová",J130,0)</f>
        <v>0</v>
      </c>
      <c r="BJ130" s="17" t="s">
        <v>23</v>
      </c>
      <c r="BK130" s="194">
        <f>ROUND(I130*H130,2)</f>
        <v>0</v>
      </c>
      <c r="BL130" s="17" t="s">
        <v>139</v>
      </c>
      <c r="BM130" s="17" t="s">
        <v>213</v>
      </c>
    </row>
    <row r="131" spans="2:51" s="11" customFormat="1" ht="13.5">
      <c r="B131" s="197"/>
      <c r="C131" s="198"/>
      <c r="D131" s="195" t="s">
        <v>143</v>
      </c>
      <c r="E131" s="199" t="s">
        <v>36</v>
      </c>
      <c r="F131" s="200" t="s">
        <v>214</v>
      </c>
      <c r="G131" s="198"/>
      <c r="H131" s="201">
        <v>0.52</v>
      </c>
      <c r="I131" s="202"/>
      <c r="J131" s="198"/>
      <c r="K131" s="198"/>
      <c r="L131" s="203"/>
      <c r="M131" s="204"/>
      <c r="N131" s="205"/>
      <c r="O131" s="205"/>
      <c r="P131" s="205"/>
      <c r="Q131" s="205"/>
      <c r="R131" s="205"/>
      <c r="S131" s="205"/>
      <c r="T131" s="206"/>
      <c r="AT131" s="207" t="s">
        <v>143</v>
      </c>
      <c r="AU131" s="207" t="s">
        <v>22</v>
      </c>
      <c r="AV131" s="11" t="s">
        <v>22</v>
      </c>
      <c r="AW131" s="11" t="s">
        <v>43</v>
      </c>
      <c r="AX131" s="11" t="s">
        <v>80</v>
      </c>
      <c r="AY131" s="207" t="s">
        <v>132</v>
      </c>
    </row>
    <row r="132" spans="2:51" s="11" customFormat="1" ht="13.5">
      <c r="B132" s="197"/>
      <c r="C132" s="198"/>
      <c r="D132" s="195" t="s">
        <v>143</v>
      </c>
      <c r="E132" s="199" t="s">
        <v>36</v>
      </c>
      <c r="F132" s="200" t="s">
        <v>215</v>
      </c>
      <c r="G132" s="198"/>
      <c r="H132" s="201">
        <v>2.6</v>
      </c>
      <c r="I132" s="202"/>
      <c r="J132" s="198"/>
      <c r="K132" s="198"/>
      <c r="L132" s="203"/>
      <c r="M132" s="204"/>
      <c r="N132" s="205"/>
      <c r="O132" s="205"/>
      <c r="P132" s="205"/>
      <c r="Q132" s="205"/>
      <c r="R132" s="205"/>
      <c r="S132" s="205"/>
      <c r="T132" s="206"/>
      <c r="AT132" s="207" t="s">
        <v>143</v>
      </c>
      <c r="AU132" s="207" t="s">
        <v>22</v>
      </c>
      <c r="AV132" s="11" t="s">
        <v>22</v>
      </c>
      <c r="AW132" s="11" t="s">
        <v>43</v>
      </c>
      <c r="AX132" s="11" t="s">
        <v>80</v>
      </c>
      <c r="AY132" s="207" t="s">
        <v>132</v>
      </c>
    </row>
    <row r="133" spans="2:51" s="12" customFormat="1" ht="13.5">
      <c r="B133" s="208"/>
      <c r="C133" s="209"/>
      <c r="D133" s="210" t="s">
        <v>143</v>
      </c>
      <c r="E133" s="211" t="s">
        <v>36</v>
      </c>
      <c r="F133" s="212" t="s">
        <v>145</v>
      </c>
      <c r="G133" s="209"/>
      <c r="H133" s="213">
        <v>3.12</v>
      </c>
      <c r="I133" s="214"/>
      <c r="J133" s="209"/>
      <c r="K133" s="209"/>
      <c r="L133" s="215"/>
      <c r="M133" s="216"/>
      <c r="N133" s="217"/>
      <c r="O133" s="217"/>
      <c r="P133" s="217"/>
      <c r="Q133" s="217"/>
      <c r="R133" s="217"/>
      <c r="S133" s="217"/>
      <c r="T133" s="218"/>
      <c r="AT133" s="219" t="s">
        <v>143</v>
      </c>
      <c r="AU133" s="219" t="s">
        <v>22</v>
      </c>
      <c r="AV133" s="12" t="s">
        <v>139</v>
      </c>
      <c r="AW133" s="12" t="s">
        <v>43</v>
      </c>
      <c r="AX133" s="12" t="s">
        <v>23</v>
      </c>
      <c r="AY133" s="219" t="s">
        <v>132</v>
      </c>
    </row>
    <row r="134" spans="2:65" s="1" customFormat="1" ht="44.25" customHeight="1">
      <c r="B134" s="35"/>
      <c r="C134" s="183" t="s">
        <v>216</v>
      </c>
      <c r="D134" s="183" t="s">
        <v>134</v>
      </c>
      <c r="E134" s="184" t="s">
        <v>217</v>
      </c>
      <c r="F134" s="185" t="s">
        <v>218</v>
      </c>
      <c r="G134" s="186" t="s">
        <v>170</v>
      </c>
      <c r="H134" s="187">
        <v>81.53</v>
      </c>
      <c r="I134" s="188"/>
      <c r="J134" s="189">
        <f>ROUND(I134*H134,2)</f>
        <v>0</v>
      </c>
      <c r="K134" s="185" t="s">
        <v>138</v>
      </c>
      <c r="L134" s="55"/>
      <c r="M134" s="190" t="s">
        <v>36</v>
      </c>
      <c r="N134" s="191" t="s">
        <v>51</v>
      </c>
      <c r="O134" s="36"/>
      <c r="P134" s="192">
        <f>O134*H134</f>
        <v>0</v>
      </c>
      <c r="Q134" s="192">
        <v>0</v>
      </c>
      <c r="R134" s="192">
        <f>Q134*H134</f>
        <v>0</v>
      </c>
      <c r="S134" s="192">
        <v>0</v>
      </c>
      <c r="T134" s="193">
        <f>S134*H134</f>
        <v>0</v>
      </c>
      <c r="AR134" s="17" t="s">
        <v>139</v>
      </c>
      <c r="AT134" s="17" t="s">
        <v>134</v>
      </c>
      <c r="AU134" s="17" t="s">
        <v>22</v>
      </c>
      <c r="AY134" s="17" t="s">
        <v>132</v>
      </c>
      <c r="BE134" s="194">
        <f>IF(N134="základní",J134,0)</f>
        <v>0</v>
      </c>
      <c r="BF134" s="194">
        <f>IF(N134="snížená",J134,0)</f>
        <v>0</v>
      </c>
      <c r="BG134" s="194">
        <f>IF(N134="zákl. přenesená",J134,0)</f>
        <v>0</v>
      </c>
      <c r="BH134" s="194">
        <f>IF(N134="sníž. přenesená",J134,0)</f>
        <v>0</v>
      </c>
      <c r="BI134" s="194">
        <f>IF(N134="nulová",J134,0)</f>
        <v>0</v>
      </c>
      <c r="BJ134" s="17" t="s">
        <v>23</v>
      </c>
      <c r="BK134" s="194">
        <f>ROUND(I134*H134,2)</f>
        <v>0</v>
      </c>
      <c r="BL134" s="17" t="s">
        <v>139</v>
      </c>
      <c r="BM134" s="17" t="s">
        <v>219</v>
      </c>
    </row>
    <row r="135" spans="2:47" s="1" customFormat="1" ht="189">
      <c r="B135" s="35"/>
      <c r="C135" s="57"/>
      <c r="D135" s="195" t="s">
        <v>141</v>
      </c>
      <c r="E135" s="57"/>
      <c r="F135" s="196" t="s">
        <v>220</v>
      </c>
      <c r="G135" s="57"/>
      <c r="H135" s="57"/>
      <c r="I135" s="153"/>
      <c r="J135" s="57"/>
      <c r="K135" s="57"/>
      <c r="L135" s="55"/>
      <c r="M135" s="72"/>
      <c r="N135" s="36"/>
      <c r="O135" s="36"/>
      <c r="P135" s="36"/>
      <c r="Q135" s="36"/>
      <c r="R135" s="36"/>
      <c r="S135" s="36"/>
      <c r="T135" s="73"/>
      <c r="AT135" s="17" t="s">
        <v>141</v>
      </c>
      <c r="AU135" s="17" t="s">
        <v>22</v>
      </c>
    </row>
    <row r="136" spans="2:51" s="11" customFormat="1" ht="13.5">
      <c r="B136" s="197"/>
      <c r="C136" s="198"/>
      <c r="D136" s="195" t="s">
        <v>143</v>
      </c>
      <c r="E136" s="199" t="s">
        <v>36</v>
      </c>
      <c r="F136" s="200" t="s">
        <v>221</v>
      </c>
      <c r="G136" s="198"/>
      <c r="H136" s="201">
        <v>81.53</v>
      </c>
      <c r="I136" s="202"/>
      <c r="J136" s="198"/>
      <c r="K136" s="198"/>
      <c r="L136" s="203"/>
      <c r="M136" s="204"/>
      <c r="N136" s="205"/>
      <c r="O136" s="205"/>
      <c r="P136" s="205"/>
      <c r="Q136" s="205"/>
      <c r="R136" s="205"/>
      <c r="S136" s="205"/>
      <c r="T136" s="206"/>
      <c r="AT136" s="207" t="s">
        <v>143</v>
      </c>
      <c r="AU136" s="207" t="s">
        <v>22</v>
      </c>
      <c r="AV136" s="11" t="s">
        <v>22</v>
      </c>
      <c r="AW136" s="11" t="s">
        <v>43</v>
      </c>
      <c r="AX136" s="11" t="s">
        <v>23</v>
      </c>
      <c r="AY136" s="207" t="s">
        <v>132</v>
      </c>
    </row>
    <row r="137" spans="2:51" s="13" customFormat="1" ht="13.5">
      <c r="B137" s="224"/>
      <c r="C137" s="225"/>
      <c r="D137" s="210" t="s">
        <v>143</v>
      </c>
      <c r="E137" s="245" t="s">
        <v>36</v>
      </c>
      <c r="F137" s="246" t="s">
        <v>222</v>
      </c>
      <c r="G137" s="225"/>
      <c r="H137" s="247" t="s">
        <v>36</v>
      </c>
      <c r="I137" s="229"/>
      <c r="J137" s="225"/>
      <c r="K137" s="225"/>
      <c r="L137" s="230"/>
      <c r="M137" s="231"/>
      <c r="N137" s="232"/>
      <c r="O137" s="232"/>
      <c r="P137" s="232"/>
      <c r="Q137" s="232"/>
      <c r="R137" s="232"/>
      <c r="S137" s="232"/>
      <c r="T137" s="233"/>
      <c r="AT137" s="234" t="s">
        <v>143</v>
      </c>
      <c r="AU137" s="234" t="s">
        <v>22</v>
      </c>
      <c r="AV137" s="13" t="s">
        <v>23</v>
      </c>
      <c r="AW137" s="13" t="s">
        <v>43</v>
      </c>
      <c r="AX137" s="13" t="s">
        <v>80</v>
      </c>
      <c r="AY137" s="234" t="s">
        <v>132</v>
      </c>
    </row>
    <row r="138" spans="2:65" s="1" customFormat="1" ht="22.5" customHeight="1">
      <c r="B138" s="35"/>
      <c r="C138" s="183" t="s">
        <v>223</v>
      </c>
      <c r="D138" s="183" t="s">
        <v>134</v>
      </c>
      <c r="E138" s="184" t="s">
        <v>224</v>
      </c>
      <c r="F138" s="185" t="s">
        <v>225</v>
      </c>
      <c r="G138" s="186" t="s">
        <v>170</v>
      </c>
      <c r="H138" s="187">
        <v>5</v>
      </c>
      <c r="I138" s="188"/>
      <c r="J138" s="189">
        <f>ROUND(I138*H138,2)</f>
        <v>0</v>
      </c>
      <c r="K138" s="185" t="s">
        <v>138</v>
      </c>
      <c r="L138" s="55"/>
      <c r="M138" s="190" t="s">
        <v>36</v>
      </c>
      <c r="N138" s="191" t="s">
        <v>51</v>
      </c>
      <c r="O138" s="36"/>
      <c r="P138" s="192">
        <f>O138*H138</f>
        <v>0</v>
      </c>
      <c r="Q138" s="192">
        <v>0</v>
      </c>
      <c r="R138" s="192">
        <f>Q138*H138</f>
        <v>0</v>
      </c>
      <c r="S138" s="192">
        <v>0</v>
      </c>
      <c r="T138" s="193">
        <f>S138*H138</f>
        <v>0</v>
      </c>
      <c r="AR138" s="17" t="s">
        <v>139</v>
      </c>
      <c r="AT138" s="17" t="s">
        <v>134</v>
      </c>
      <c r="AU138" s="17" t="s">
        <v>22</v>
      </c>
      <c r="AY138" s="17" t="s">
        <v>132</v>
      </c>
      <c r="BE138" s="194">
        <f>IF(N138="základní",J138,0)</f>
        <v>0</v>
      </c>
      <c r="BF138" s="194">
        <f>IF(N138="snížená",J138,0)</f>
        <v>0</v>
      </c>
      <c r="BG138" s="194">
        <f>IF(N138="zákl. přenesená",J138,0)</f>
        <v>0</v>
      </c>
      <c r="BH138" s="194">
        <f>IF(N138="sníž. přenesená",J138,0)</f>
        <v>0</v>
      </c>
      <c r="BI138" s="194">
        <f>IF(N138="nulová",J138,0)</f>
        <v>0</v>
      </c>
      <c r="BJ138" s="17" t="s">
        <v>23</v>
      </c>
      <c r="BK138" s="194">
        <f>ROUND(I138*H138,2)</f>
        <v>0</v>
      </c>
      <c r="BL138" s="17" t="s">
        <v>139</v>
      </c>
      <c r="BM138" s="17" t="s">
        <v>226</v>
      </c>
    </row>
    <row r="139" spans="2:47" s="1" customFormat="1" ht="40.5">
      <c r="B139" s="35"/>
      <c r="C139" s="57"/>
      <c r="D139" s="195" t="s">
        <v>173</v>
      </c>
      <c r="E139" s="57"/>
      <c r="F139" s="196" t="s">
        <v>227</v>
      </c>
      <c r="G139" s="57"/>
      <c r="H139" s="57"/>
      <c r="I139" s="153"/>
      <c r="J139" s="57"/>
      <c r="K139" s="57"/>
      <c r="L139" s="55"/>
      <c r="M139" s="72"/>
      <c r="N139" s="36"/>
      <c r="O139" s="36"/>
      <c r="P139" s="36"/>
      <c r="Q139" s="36"/>
      <c r="R139" s="36"/>
      <c r="S139" s="36"/>
      <c r="T139" s="73"/>
      <c r="AT139" s="17" t="s">
        <v>173</v>
      </c>
      <c r="AU139" s="17" t="s">
        <v>22</v>
      </c>
    </row>
    <row r="140" spans="2:51" s="11" customFormat="1" ht="13.5">
      <c r="B140" s="197"/>
      <c r="C140" s="198"/>
      <c r="D140" s="210" t="s">
        <v>143</v>
      </c>
      <c r="E140" s="220" t="s">
        <v>36</v>
      </c>
      <c r="F140" s="221" t="s">
        <v>161</v>
      </c>
      <c r="G140" s="198"/>
      <c r="H140" s="222">
        <v>5</v>
      </c>
      <c r="I140" s="202"/>
      <c r="J140" s="198"/>
      <c r="K140" s="198"/>
      <c r="L140" s="203"/>
      <c r="M140" s="204"/>
      <c r="N140" s="205"/>
      <c r="O140" s="205"/>
      <c r="P140" s="205"/>
      <c r="Q140" s="205"/>
      <c r="R140" s="205"/>
      <c r="S140" s="205"/>
      <c r="T140" s="206"/>
      <c r="AT140" s="207" t="s">
        <v>143</v>
      </c>
      <c r="AU140" s="207" t="s">
        <v>22</v>
      </c>
      <c r="AV140" s="11" t="s">
        <v>22</v>
      </c>
      <c r="AW140" s="11" t="s">
        <v>43</v>
      </c>
      <c r="AX140" s="11" t="s">
        <v>80</v>
      </c>
      <c r="AY140" s="207" t="s">
        <v>132</v>
      </c>
    </row>
    <row r="141" spans="2:65" s="1" customFormat="1" ht="31.5" customHeight="1">
      <c r="B141" s="35"/>
      <c r="C141" s="183" t="s">
        <v>8</v>
      </c>
      <c r="D141" s="183" t="s">
        <v>134</v>
      </c>
      <c r="E141" s="184" t="s">
        <v>228</v>
      </c>
      <c r="F141" s="185" t="s">
        <v>229</v>
      </c>
      <c r="G141" s="186" t="s">
        <v>170</v>
      </c>
      <c r="H141" s="187">
        <v>81.53</v>
      </c>
      <c r="I141" s="188"/>
      <c r="J141" s="189">
        <f>ROUND(I141*H141,2)</f>
        <v>0</v>
      </c>
      <c r="K141" s="185" t="s">
        <v>138</v>
      </c>
      <c r="L141" s="55"/>
      <c r="M141" s="190" t="s">
        <v>36</v>
      </c>
      <c r="N141" s="191" t="s">
        <v>51</v>
      </c>
      <c r="O141" s="36"/>
      <c r="P141" s="192">
        <f>O141*H141</f>
        <v>0</v>
      </c>
      <c r="Q141" s="192">
        <v>0</v>
      </c>
      <c r="R141" s="192">
        <f>Q141*H141</f>
        <v>0</v>
      </c>
      <c r="S141" s="192">
        <v>0</v>
      </c>
      <c r="T141" s="193">
        <f>S141*H141</f>
        <v>0</v>
      </c>
      <c r="AR141" s="17" t="s">
        <v>139</v>
      </c>
      <c r="AT141" s="17" t="s">
        <v>134</v>
      </c>
      <c r="AU141" s="17" t="s">
        <v>22</v>
      </c>
      <c r="AY141" s="17" t="s">
        <v>132</v>
      </c>
      <c r="BE141" s="194">
        <f>IF(N141="základní",J141,0)</f>
        <v>0</v>
      </c>
      <c r="BF141" s="194">
        <f>IF(N141="snížená",J141,0)</f>
        <v>0</v>
      </c>
      <c r="BG141" s="194">
        <f>IF(N141="zákl. přenesená",J141,0)</f>
        <v>0</v>
      </c>
      <c r="BH141" s="194">
        <f>IF(N141="sníž. přenesená",J141,0)</f>
        <v>0</v>
      </c>
      <c r="BI141" s="194">
        <f>IF(N141="nulová",J141,0)</f>
        <v>0</v>
      </c>
      <c r="BJ141" s="17" t="s">
        <v>23</v>
      </c>
      <c r="BK141" s="194">
        <f>ROUND(I141*H141,2)</f>
        <v>0</v>
      </c>
      <c r="BL141" s="17" t="s">
        <v>139</v>
      </c>
      <c r="BM141" s="17" t="s">
        <v>230</v>
      </c>
    </row>
    <row r="142" spans="2:47" s="1" customFormat="1" ht="148.5">
      <c r="B142" s="35"/>
      <c r="C142" s="57"/>
      <c r="D142" s="195" t="s">
        <v>141</v>
      </c>
      <c r="E142" s="57"/>
      <c r="F142" s="196" t="s">
        <v>231</v>
      </c>
      <c r="G142" s="57"/>
      <c r="H142" s="57"/>
      <c r="I142" s="153"/>
      <c r="J142" s="57"/>
      <c r="K142" s="57"/>
      <c r="L142" s="55"/>
      <c r="M142" s="72"/>
      <c r="N142" s="36"/>
      <c r="O142" s="36"/>
      <c r="P142" s="36"/>
      <c r="Q142" s="36"/>
      <c r="R142" s="36"/>
      <c r="S142" s="36"/>
      <c r="T142" s="73"/>
      <c r="AT142" s="17" t="s">
        <v>141</v>
      </c>
      <c r="AU142" s="17" t="s">
        <v>22</v>
      </c>
    </row>
    <row r="143" spans="2:51" s="11" customFormat="1" ht="13.5">
      <c r="B143" s="197"/>
      <c r="C143" s="198"/>
      <c r="D143" s="210" t="s">
        <v>143</v>
      </c>
      <c r="E143" s="220" t="s">
        <v>36</v>
      </c>
      <c r="F143" s="221" t="s">
        <v>232</v>
      </c>
      <c r="G143" s="198"/>
      <c r="H143" s="222">
        <v>81.53</v>
      </c>
      <c r="I143" s="202"/>
      <c r="J143" s="198"/>
      <c r="K143" s="198"/>
      <c r="L143" s="203"/>
      <c r="M143" s="204"/>
      <c r="N143" s="205"/>
      <c r="O143" s="205"/>
      <c r="P143" s="205"/>
      <c r="Q143" s="205"/>
      <c r="R143" s="205"/>
      <c r="S143" s="205"/>
      <c r="T143" s="206"/>
      <c r="AT143" s="207" t="s">
        <v>143</v>
      </c>
      <c r="AU143" s="207" t="s">
        <v>22</v>
      </c>
      <c r="AV143" s="11" t="s">
        <v>22</v>
      </c>
      <c r="AW143" s="11" t="s">
        <v>43</v>
      </c>
      <c r="AX143" s="11" t="s">
        <v>23</v>
      </c>
      <c r="AY143" s="207" t="s">
        <v>132</v>
      </c>
    </row>
    <row r="144" spans="2:65" s="1" customFormat="1" ht="44.25" customHeight="1">
      <c r="B144" s="35"/>
      <c r="C144" s="183" t="s">
        <v>233</v>
      </c>
      <c r="D144" s="183" t="s">
        <v>134</v>
      </c>
      <c r="E144" s="184" t="s">
        <v>234</v>
      </c>
      <c r="F144" s="185" t="s">
        <v>235</v>
      </c>
      <c r="G144" s="186" t="s">
        <v>170</v>
      </c>
      <c r="H144" s="187">
        <v>81.53</v>
      </c>
      <c r="I144" s="188"/>
      <c r="J144" s="189">
        <f>ROUND(I144*H144,2)</f>
        <v>0</v>
      </c>
      <c r="K144" s="185" t="s">
        <v>138</v>
      </c>
      <c r="L144" s="55"/>
      <c r="M144" s="190" t="s">
        <v>36</v>
      </c>
      <c r="N144" s="191" t="s">
        <v>51</v>
      </c>
      <c r="O144" s="36"/>
      <c r="P144" s="192">
        <f>O144*H144</f>
        <v>0</v>
      </c>
      <c r="Q144" s="192">
        <v>0</v>
      </c>
      <c r="R144" s="192">
        <f>Q144*H144</f>
        <v>0</v>
      </c>
      <c r="S144" s="192">
        <v>0</v>
      </c>
      <c r="T144" s="193">
        <f>S144*H144</f>
        <v>0</v>
      </c>
      <c r="AR144" s="17" t="s">
        <v>139</v>
      </c>
      <c r="AT144" s="17" t="s">
        <v>134</v>
      </c>
      <c r="AU144" s="17" t="s">
        <v>22</v>
      </c>
      <c r="AY144" s="17" t="s">
        <v>132</v>
      </c>
      <c r="BE144" s="194">
        <f>IF(N144="základní",J144,0)</f>
        <v>0</v>
      </c>
      <c r="BF144" s="194">
        <f>IF(N144="snížená",J144,0)</f>
        <v>0</v>
      </c>
      <c r="BG144" s="194">
        <f>IF(N144="zákl. přenesená",J144,0)</f>
        <v>0</v>
      </c>
      <c r="BH144" s="194">
        <f>IF(N144="sníž. přenesená",J144,0)</f>
        <v>0</v>
      </c>
      <c r="BI144" s="194">
        <f>IF(N144="nulová",J144,0)</f>
        <v>0</v>
      </c>
      <c r="BJ144" s="17" t="s">
        <v>23</v>
      </c>
      <c r="BK144" s="194">
        <f>ROUND(I144*H144,2)</f>
        <v>0</v>
      </c>
      <c r="BL144" s="17" t="s">
        <v>139</v>
      </c>
      <c r="BM144" s="17" t="s">
        <v>236</v>
      </c>
    </row>
    <row r="145" spans="2:47" s="1" customFormat="1" ht="409.5">
      <c r="B145" s="35"/>
      <c r="C145" s="57"/>
      <c r="D145" s="195" t="s">
        <v>141</v>
      </c>
      <c r="E145" s="57"/>
      <c r="F145" s="196" t="s">
        <v>237</v>
      </c>
      <c r="G145" s="57"/>
      <c r="H145" s="57"/>
      <c r="I145" s="153"/>
      <c r="J145" s="57"/>
      <c r="K145" s="57"/>
      <c r="L145" s="55"/>
      <c r="M145" s="72"/>
      <c r="N145" s="36"/>
      <c r="O145" s="36"/>
      <c r="P145" s="36"/>
      <c r="Q145" s="36"/>
      <c r="R145" s="36"/>
      <c r="S145" s="36"/>
      <c r="T145" s="73"/>
      <c r="AT145" s="17" t="s">
        <v>141</v>
      </c>
      <c r="AU145" s="17" t="s">
        <v>22</v>
      </c>
    </row>
    <row r="146" spans="2:51" s="11" customFormat="1" ht="13.5">
      <c r="B146" s="197"/>
      <c r="C146" s="198"/>
      <c r="D146" s="210" t="s">
        <v>143</v>
      </c>
      <c r="E146" s="220" t="s">
        <v>36</v>
      </c>
      <c r="F146" s="221" t="s">
        <v>232</v>
      </c>
      <c r="G146" s="198"/>
      <c r="H146" s="222">
        <v>81.53</v>
      </c>
      <c r="I146" s="202"/>
      <c r="J146" s="198"/>
      <c r="K146" s="198"/>
      <c r="L146" s="203"/>
      <c r="M146" s="204"/>
      <c r="N146" s="205"/>
      <c r="O146" s="205"/>
      <c r="P146" s="205"/>
      <c r="Q146" s="205"/>
      <c r="R146" s="205"/>
      <c r="S146" s="205"/>
      <c r="T146" s="206"/>
      <c r="AT146" s="207" t="s">
        <v>143</v>
      </c>
      <c r="AU146" s="207" t="s">
        <v>22</v>
      </c>
      <c r="AV146" s="11" t="s">
        <v>22</v>
      </c>
      <c r="AW146" s="11" t="s">
        <v>43</v>
      </c>
      <c r="AX146" s="11" t="s">
        <v>23</v>
      </c>
      <c r="AY146" s="207" t="s">
        <v>132</v>
      </c>
    </row>
    <row r="147" spans="2:65" s="1" customFormat="1" ht="22.5" customHeight="1">
      <c r="B147" s="35"/>
      <c r="C147" s="183" t="s">
        <v>238</v>
      </c>
      <c r="D147" s="183" t="s">
        <v>134</v>
      </c>
      <c r="E147" s="184" t="s">
        <v>239</v>
      </c>
      <c r="F147" s="185" t="s">
        <v>240</v>
      </c>
      <c r="G147" s="186" t="s">
        <v>170</v>
      </c>
      <c r="H147" s="187">
        <v>217.08</v>
      </c>
      <c r="I147" s="188"/>
      <c r="J147" s="189">
        <f>ROUND(I147*H147,2)</f>
        <v>0</v>
      </c>
      <c r="K147" s="185" t="s">
        <v>36</v>
      </c>
      <c r="L147" s="55"/>
      <c r="M147" s="190" t="s">
        <v>36</v>
      </c>
      <c r="N147" s="191" t="s">
        <v>51</v>
      </c>
      <c r="O147" s="36"/>
      <c r="P147" s="192">
        <f>O147*H147</f>
        <v>0</v>
      </c>
      <c r="Q147" s="192">
        <v>0</v>
      </c>
      <c r="R147" s="192">
        <f>Q147*H147</f>
        <v>0</v>
      </c>
      <c r="S147" s="192">
        <v>0</v>
      </c>
      <c r="T147" s="193">
        <f>S147*H147</f>
        <v>0</v>
      </c>
      <c r="AR147" s="17" t="s">
        <v>139</v>
      </c>
      <c r="AT147" s="17" t="s">
        <v>134</v>
      </c>
      <c r="AU147" s="17" t="s">
        <v>22</v>
      </c>
      <c r="AY147" s="17" t="s">
        <v>132</v>
      </c>
      <c r="BE147" s="194">
        <f>IF(N147="základní",J147,0)</f>
        <v>0</v>
      </c>
      <c r="BF147" s="194">
        <f>IF(N147="snížená",J147,0)</f>
        <v>0</v>
      </c>
      <c r="BG147" s="194">
        <f>IF(N147="zákl. přenesená",J147,0)</f>
        <v>0</v>
      </c>
      <c r="BH147" s="194">
        <f>IF(N147="sníž. přenesená",J147,0)</f>
        <v>0</v>
      </c>
      <c r="BI147" s="194">
        <f>IF(N147="nulová",J147,0)</f>
        <v>0</v>
      </c>
      <c r="BJ147" s="17" t="s">
        <v>23</v>
      </c>
      <c r="BK147" s="194">
        <f>ROUND(I147*H147,2)</f>
        <v>0</v>
      </c>
      <c r="BL147" s="17" t="s">
        <v>139</v>
      </c>
      <c r="BM147" s="17" t="s">
        <v>241</v>
      </c>
    </row>
    <row r="148" spans="2:47" s="1" customFormat="1" ht="27">
      <c r="B148" s="35"/>
      <c r="C148" s="57"/>
      <c r="D148" s="195" t="s">
        <v>173</v>
      </c>
      <c r="E148" s="57"/>
      <c r="F148" s="196" t="s">
        <v>242</v>
      </c>
      <c r="G148" s="57"/>
      <c r="H148" s="57"/>
      <c r="I148" s="153"/>
      <c r="J148" s="57"/>
      <c r="K148" s="57"/>
      <c r="L148" s="55"/>
      <c r="M148" s="72"/>
      <c r="N148" s="36"/>
      <c r="O148" s="36"/>
      <c r="P148" s="36"/>
      <c r="Q148" s="36"/>
      <c r="R148" s="36"/>
      <c r="S148" s="36"/>
      <c r="T148" s="73"/>
      <c r="AT148" s="17" t="s">
        <v>173</v>
      </c>
      <c r="AU148" s="17" t="s">
        <v>22</v>
      </c>
    </row>
    <row r="149" spans="2:51" s="13" customFormat="1" ht="13.5">
      <c r="B149" s="224"/>
      <c r="C149" s="225"/>
      <c r="D149" s="195" t="s">
        <v>143</v>
      </c>
      <c r="E149" s="226" t="s">
        <v>36</v>
      </c>
      <c r="F149" s="227" t="s">
        <v>243</v>
      </c>
      <c r="G149" s="225"/>
      <c r="H149" s="228" t="s">
        <v>36</v>
      </c>
      <c r="I149" s="229"/>
      <c r="J149" s="225"/>
      <c r="K149" s="225"/>
      <c r="L149" s="230"/>
      <c r="M149" s="231"/>
      <c r="N149" s="232"/>
      <c r="O149" s="232"/>
      <c r="P149" s="232"/>
      <c r="Q149" s="232"/>
      <c r="R149" s="232"/>
      <c r="S149" s="232"/>
      <c r="T149" s="233"/>
      <c r="AT149" s="234" t="s">
        <v>143</v>
      </c>
      <c r="AU149" s="234" t="s">
        <v>22</v>
      </c>
      <c r="AV149" s="13" t="s">
        <v>23</v>
      </c>
      <c r="AW149" s="13" t="s">
        <v>43</v>
      </c>
      <c r="AX149" s="13" t="s">
        <v>80</v>
      </c>
      <c r="AY149" s="234" t="s">
        <v>132</v>
      </c>
    </row>
    <row r="150" spans="2:51" s="11" customFormat="1" ht="13.5">
      <c r="B150" s="197"/>
      <c r="C150" s="198"/>
      <c r="D150" s="210" t="s">
        <v>143</v>
      </c>
      <c r="E150" s="220" t="s">
        <v>36</v>
      </c>
      <c r="F150" s="221" t="s">
        <v>244</v>
      </c>
      <c r="G150" s="198"/>
      <c r="H150" s="222">
        <v>217.08</v>
      </c>
      <c r="I150" s="202"/>
      <c r="J150" s="198"/>
      <c r="K150" s="198"/>
      <c r="L150" s="203"/>
      <c r="M150" s="204"/>
      <c r="N150" s="205"/>
      <c r="O150" s="205"/>
      <c r="P150" s="205"/>
      <c r="Q150" s="205"/>
      <c r="R150" s="205"/>
      <c r="S150" s="205"/>
      <c r="T150" s="206"/>
      <c r="AT150" s="207" t="s">
        <v>143</v>
      </c>
      <c r="AU150" s="207" t="s">
        <v>22</v>
      </c>
      <c r="AV150" s="11" t="s">
        <v>22</v>
      </c>
      <c r="AW150" s="11" t="s">
        <v>43</v>
      </c>
      <c r="AX150" s="11" t="s">
        <v>80</v>
      </c>
      <c r="AY150" s="207" t="s">
        <v>132</v>
      </c>
    </row>
    <row r="151" spans="2:65" s="1" customFormat="1" ht="44.25" customHeight="1">
      <c r="B151" s="35"/>
      <c r="C151" s="183" t="s">
        <v>245</v>
      </c>
      <c r="D151" s="183" t="s">
        <v>134</v>
      </c>
      <c r="E151" s="184" t="s">
        <v>246</v>
      </c>
      <c r="F151" s="185" t="s">
        <v>247</v>
      </c>
      <c r="G151" s="186" t="s">
        <v>170</v>
      </c>
      <c r="H151" s="187">
        <v>217.08</v>
      </c>
      <c r="I151" s="188"/>
      <c r="J151" s="189">
        <f>ROUND(I151*H151,2)</f>
        <v>0</v>
      </c>
      <c r="K151" s="185" t="s">
        <v>138</v>
      </c>
      <c r="L151" s="55"/>
      <c r="M151" s="190" t="s">
        <v>36</v>
      </c>
      <c r="N151" s="191" t="s">
        <v>51</v>
      </c>
      <c r="O151" s="36"/>
      <c r="P151" s="192">
        <f>O151*H151</f>
        <v>0</v>
      </c>
      <c r="Q151" s="192">
        <v>0</v>
      </c>
      <c r="R151" s="192">
        <f>Q151*H151</f>
        <v>0</v>
      </c>
      <c r="S151" s="192">
        <v>0</v>
      </c>
      <c r="T151" s="193">
        <f>S151*H151</f>
        <v>0</v>
      </c>
      <c r="AR151" s="17" t="s">
        <v>139</v>
      </c>
      <c r="AT151" s="17" t="s">
        <v>134</v>
      </c>
      <c r="AU151" s="17" t="s">
        <v>22</v>
      </c>
      <c r="AY151" s="17" t="s">
        <v>132</v>
      </c>
      <c r="BE151" s="194">
        <f>IF(N151="základní",J151,0)</f>
        <v>0</v>
      </c>
      <c r="BF151" s="194">
        <f>IF(N151="snížená",J151,0)</f>
        <v>0</v>
      </c>
      <c r="BG151" s="194">
        <f>IF(N151="zákl. přenesená",J151,0)</f>
        <v>0</v>
      </c>
      <c r="BH151" s="194">
        <f>IF(N151="sníž. přenesená",J151,0)</f>
        <v>0</v>
      </c>
      <c r="BI151" s="194">
        <f>IF(N151="nulová",J151,0)</f>
        <v>0</v>
      </c>
      <c r="BJ151" s="17" t="s">
        <v>23</v>
      </c>
      <c r="BK151" s="194">
        <f>ROUND(I151*H151,2)</f>
        <v>0</v>
      </c>
      <c r="BL151" s="17" t="s">
        <v>139</v>
      </c>
      <c r="BM151" s="17" t="s">
        <v>248</v>
      </c>
    </row>
    <row r="152" spans="2:47" s="1" customFormat="1" ht="270">
      <c r="B152" s="35"/>
      <c r="C152" s="57"/>
      <c r="D152" s="195" t="s">
        <v>141</v>
      </c>
      <c r="E152" s="57"/>
      <c r="F152" s="196" t="s">
        <v>249</v>
      </c>
      <c r="G152" s="57"/>
      <c r="H152" s="57"/>
      <c r="I152" s="153"/>
      <c r="J152" s="57"/>
      <c r="K152" s="57"/>
      <c r="L152" s="55"/>
      <c r="M152" s="72"/>
      <c r="N152" s="36"/>
      <c r="O152" s="36"/>
      <c r="P152" s="36"/>
      <c r="Q152" s="36"/>
      <c r="R152" s="36"/>
      <c r="S152" s="36"/>
      <c r="T152" s="73"/>
      <c r="AT152" s="17" t="s">
        <v>141</v>
      </c>
      <c r="AU152" s="17" t="s">
        <v>22</v>
      </c>
    </row>
    <row r="153" spans="2:51" s="11" customFormat="1" ht="13.5">
      <c r="B153" s="197"/>
      <c r="C153" s="198"/>
      <c r="D153" s="210" t="s">
        <v>143</v>
      </c>
      <c r="E153" s="220" t="s">
        <v>36</v>
      </c>
      <c r="F153" s="221" t="s">
        <v>250</v>
      </c>
      <c r="G153" s="198"/>
      <c r="H153" s="222">
        <v>217.08</v>
      </c>
      <c r="I153" s="202"/>
      <c r="J153" s="198"/>
      <c r="K153" s="198"/>
      <c r="L153" s="203"/>
      <c r="M153" s="204"/>
      <c r="N153" s="205"/>
      <c r="O153" s="205"/>
      <c r="P153" s="205"/>
      <c r="Q153" s="205"/>
      <c r="R153" s="205"/>
      <c r="S153" s="205"/>
      <c r="T153" s="206"/>
      <c r="AT153" s="207" t="s">
        <v>143</v>
      </c>
      <c r="AU153" s="207" t="s">
        <v>22</v>
      </c>
      <c r="AV153" s="11" t="s">
        <v>22</v>
      </c>
      <c r="AW153" s="11" t="s">
        <v>43</v>
      </c>
      <c r="AX153" s="11" t="s">
        <v>80</v>
      </c>
      <c r="AY153" s="207" t="s">
        <v>132</v>
      </c>
    </row>
    <row r="154" spans="2:65" s="1" customFormat="1" ht="44.25" customHeight="1">
      <c r="B154" s="35"/>
      <c r="C154" s="183" t="s">
        <v>251</v>
      </c>
      <c r="D154" s="183" t="s">
        <v>134</v>
      </c>
      <c r="E154" s="184" t="s">
        <v>252</v>
      </c>
      <c r="F154" s="185" t="s">
        <v>253</v>
      </c>
      <c r="G154" s="186" t="s">
        <v>170</v>
      </c>
      <c r="H154" s="187">
        <v>151.11</v>
      </c>
      <c r="I154" s="188"/>
      <c r="J154" s="189">
        <f>ROUND(I154*H154,2)</f>
        <v>0</v>
      </c>
      <c r="K154" s="185" t="s">
        <v>138</v>
      </c>
      <c r="L154" s="55"/>
      <c r="M154" s="190" t="s">
        <v>36</v>
      </c>
      <c r="N154" s="191" t="s">
        <v>51</v>
      </c>
      <c r="O154" s="36"/>
      <c r="P154" s="192">
        <f>O154*H154</f>
        <v>0</v>
      </c>
      <c r="Q154" s="192">
        <v>0</v>
      </c>
      <c r="R154" s="192">
        <f>Q154*H154</f>
        <v>0</v>
      </c>
      <c r="S154" s="192">
        <v>0</v>
      </c>
      <c r="T154" s="193">
        <f>S154*H154</f>
        <v>0</v>
      </c>
      <c r="AR154" s="17" t="s">
        <v>139</v>
      </c>
      <c r="AT154" s="17" t="s">
        <v>134</v>
      </c>
      <c r="AU154" s="17" t="s">
        <v>22</v>
      </c>
      <c r="AY154" s="17" t="s">
        <v>132</v>
      </c>
      <c r="BE154" s="194">
        <f>IF(N154="základní",J154,0)</f>
        <v>0</v>
      </c>
      <c r="BF154" s="194">
        <f>IF(N154="snížená",J154,0)</f>
        <v>0</v>
      </c>
      <c r="BG154" s="194">
        <f>IF(N154="zákl. přenesená",J154,0)</f>
        <v>0</v>
      </c>
      <c r="BH154" s="194">
        <f>IF(N154="sníž. přenesená",J154,0)</f>
        <v>0</v>
      </c>
      <c r="BI154" s="194">
        <f>IF(N154="nulová",J154,0)</f>
        <v>0</v>
      </c>
      <c r="BJ154" s="17" t="s">
        <v>23</v>
      </c>
      <c r="BK154" s="194">
        <f>ROUND(I154*H154,2)</f>
        <v>0</v>
      </c>
      <c r="BL154" s="17" t="s">
        <v>139</v>
      </c>
      <c r="BM154" s="17" t="s">
        <v>254</v>
      </c>
    </row>
    <row r="155" spans="2:47" s="1" customFormat="1" ht="189">
      <c r="B155" s="35"/>
      <c r="C155" s="57"/>
      <c r="D155" s="195" t="s">
        <v>141</v>
      </c>
      <c r="E155" s="57"/>
      <c r="F155" s="196" t="s">
        <v>220</v>
      </c>
      <c r="G155" s="57"/>
      <c r="H155" s="57"/>
      <c r="I155" s="153"/>
      <c r="J155" s="57"/>
      <c r="K155" s="57"/>
      <c r="L155" s="55"/>
      <c r="M155" s="72"/>
      <c r="N155" s="36"/>
      <c r="O155" s="36"/>
      <c r="P155" s="36"/>
      <c r="Q155" s="36"/>
      <c r="R155" s="36"/>
      <c r="S155" s="36"/>
      <c r="T155" s="73"/>
      <c r="AT155" s="17" t="s">
        <v>141</v>
      </c>
      <c r="AU155" s="17" t="s">
        <v>22</v>
      </c>
    </row>
    <row r="156" spans="2:51" s="11" customFormat="1" ht="13.5">
      <c r="B156" s="197"/>
      <c r="C156" s="198"/>
      <c r="D156" s="195" t="s">
        <v>143</v>
      </c>
      <c r="E156" s="199" t="s">
        <v>36</v>
      </c>
      <c r="F156" s="200" t="s">
        <v>255</v>
      </c>
      <c r="G156" s="198"/>
      <c r="H156" s="201">
        <v>135.55</v>
      </c>
      <c r="I156" s="202"/>
      <c r="J156" s="198"/>
      <c r="K156" s="198"/>
      <c r="L156" s="203"/>
      <c r="M156" s="204"/>
      <c r="N156" s="205"/>
      <c r="O156" s="205"/>
      <c r="P156" s="205"/>
      <c r="Q156" s="205"/>
      <c r="R156" s="205"/>
      <c r="S156" s="205"/>
      <c r="T156" s="206"/>
      <c r="AT156" s="207" t="s">
        <v>143</v>
      </c>
      <c r="AU156" s="207" t="s">
        <v>22</v>
      </c>
      <c r="AV156" s="11" t="s">
        <v>22</v>
      </c>
      <c r="AW156" s="11" t="s">
        <v>43</v>
      </c>
      <c r="AX156" s="11" t="s">
        <v>80</v>
      </c>
      <c r="AY156" s="207" t="s">
        <v>132</v>
      </c>
    </row>
    <row r="157" spans="2:51" s="11" customFormat="1" ht="13.5">
      <c r="B157" s="197"/>
      <c r="C157" s="198"/>
      <c r="D157" s="210" t="s">
        <v>143</v>
      </c>
      <c r="E157" s="220" t="s">
        <v>36</v>
      </c>
      <c r="F157" s="221" t="s">
        <v>256</v>
      </c>
      <c r="G157" s="198"/>
      <c r="H157" s="222">
        <v>15.56</v>
      </c>
      <c r="I157" s="202"/>
      <c r="J157" s="198"/>
      <c r="K157" s="198"/>
      <c r="L157" s="203"/>
      <c r="M157" s="204"/>
      <c r="N157" s="205"/>
      <c r="O157" s="205"/>
      <c r="P157" s="205"/>
      <c r="Q157" s="205"/>
      <c r="R157" s="205"/>
      <c r="S157" s="205"/>
      <c r="T157" s="206"/>
      <c r="AT157" s="207" t="s">
        <v>143</v>
      </c>
      <c r="AU157" s="207" t="s">
        <v>22</v>
      </c>
      <c r="AV157" s="11" t="s">
        <v>22</v>
      </c>
      <c r="AW157" s="11" t="s">
        <v>43</v>
      </c>
      <c r="AX157" s="11" t="s">
        <v>80</v>
      </c>
      <c r="AY157" s="207" t="s">
        <v>132</v>
      </c>
    </row>
    <row r="158" spans="2:65" s="1" customFormat="1" ht="22.5" customHeight="1">
      <c r="B158" s="35"/>
      <c r="C158" s="183" t="s">
        <v>257</v>
      </c>
      <c r="D158" s="183" t="s">
        <v>134</v>
      </c>
      <c r="E158" s="184" t="s">
        <v>258</v>
      </c>
      <c r="F158" s="185" t="s">
        <v>259</v>
      </c>
      <c r="G158" s="186" t="s">
        <v>206</v>
      </c>
      <c r="H158" s="187">
        <v>302.22</v>
      </c>
      <c r="I158" s="188"/>
      <c r="J158" s="189">
        <f>ROUND(I158*H158,2)</f>
        <v>0</v>
      </c>
      <c r="K158" s="185" t="s">
        <v>138</v>
      </c>
      <c r="L158" s="55"/>
      <c r="M158" s="190" t="s">
        <v>36</v>
      </c>
      <c r="N158" s="191" t="s">
        <v>51</v>
      </c>
      <c r="O158" s="36"/>
      <c r="P158" s="192">
        <f>O158*H158</f>
        <v>0</v>
      </c>
      <c r="Q158" s="192">
        <v>0</v>
      </c>
      <c r="R158" s="192">
        <f>Q158*H158</f>
        <v>0</v>
      </c>
      <c r="S158" s="192">
        <v>0</v>
      </c>
      <c r="T158" s="193">
        <f>S158*H158</f>
        <v>0</v>
      </c>
      <c r="AR158" s="17" t="s">
        <v>139</v>
      </c>
      <c r="AT158" s="17" t="s">
        <v>134</v>
      </c>
      <c r="AU158" s="17" t="s">
        <v>22</v>
      </c>
      <c r="AY158" s="17" t="s">
        <v>132</v>
      </c>
      <c r="BE158" s="194">
        <f>IF(N158="základní",J158,0)</f>
        <v>0</v>
      </c>
      <c r="BF158" s="194">
        <f>IF(N158="snížená",J158,0)</f>
        <v>0</v>
      </c>
      <c r="BG158" s="194">
        <f>IF(N158="zákl. přenesená",J158,0)</f>
        <v>0</v>
      </c>
      <c r="BH158" s="194">
        <f>IF(N158="sníž. přenesená",J158,0)</f>
        <v>0</v>
      </c>
      <c r="BI158" s="194">
        <f>IF(N158="nulová",J158,0)</f>
        <v>0</v>
      </c>
      <c r="BJ158" s="17" t="s">
        <v>23</v>
      </c>
      <c r="BK158" s="194">
        <f>ROUND(I158*H158,2)</f>
        <v>0</v>
      </c>
      <c r="BL158" s="17" t="s">
        <v>139</v>
      </c>
      <c r="BM158" s="17" t="s">
        <v>260</v>
      </c>
    </row>
    <row r="159" spans="2:47" s="1" customFormat="1" ht="297">
      <c r="B159" s="35"/>
      <c r="C159" s="57"/>
      <c r="D159" s="195" t="s">
        <v>141</v>
      </c>
      <c r="E159" s="57"/>
      <c r="F159" s="196" t="s">
        <v>261</v>
      </c>
      <c r="G159" s="57"/>
      <c r="H159" s="57"/>
      <c r="I159" s="153"/>
      <c r="J159" s="57"/>
      <c r="K159" s="57"/>
      <c r="L159" s="55"/>
      <c r="M159" s="72"/>
      <c r="N159" s="36"/>
      <c r="O159" s="36"/>
      <c r="P159" s="36"/>
      <c r="Q159" s="36"/>
      <c r="R159" s="36"/>
      <c r="S159" s="36"/>
      <c r="T159" s="73"/>
      <c r="AT159" s="17" t="s">
        <v>141</v>
      </c>
      <c r="AU159" s="17" t="s">
        <v>22</v>
      </c>
    </row>
    <row r="160" spans="2:51" s="11" customFormat="1" ht="13.5">
      <c r="B160" s="197"/>
      <c r="C160" s="198"/>
      <c r="D160" s="210" t="s">
        <v>143</v>
      </c>
      <c r="E160" s="220" t="s">
        <v>36</v>
      </c>
      <c r="F160" s="221" t="s">
        <v>262</v>
      </c>
      <c r="G160" s="198"/>
      <c r="H160" s="222">
        <v>302.22</v>
      </c>
      <c r="I160" s="202"/>
      <c r="J160" s="198"/>
      <c r="K160" s="198"/>
      <c r="L160" s="203"/>
      <c r="M160" s="204"/>
      <c r="N160" s="205"/>
      <c r="O160" s="205"/>
      <c r="P160" s="205"/>
      <c r="Q160" s="205"/>
      <c r="R160" s="205"/>
      <c r="S160" s="205"/>
      <c r="T160" s="206"/>
      <c r="AT160" s="207" t="s">
        <v>143</v>
      </c>
      <c r="AU160" s="207" t="s">
        <v>22</v>
      </c>
      <c r="AV160" s="11" t="s">
        <v>22</v>
      </c>
      <c r="AW160" s="11" t="s">
        <v>43</v>
      </c>
      <c r="AX160" s="11" t="s">
        <v>80</v>
      </c>
      <c r="AY160" s="207" t="s">
        <v>132</v>
      </c>
    </row>
    <row r="161" spans="2:65" s="1" customFormat="1" ht="22.5" customHeight="1">
      <c r="B161" s="35"/>
      <c r="C161" s="183" t="s">
        <v>7</v>
      </c>
      <c r="D161" s="183" t="s">
        <v>134</v>
      </c>
      <c r="E161" s="184" t="s">
        <v>263</v>
      </c>
      <c r="F161" s="185" t="s">
        <v>264</v>
      </c>
      <c r="G161" s="186" t="s">
        <v>170</v>
      </c>
      <c r="H161" s="187">
        <v>2</v>
      </c>
      <c r="I161" s="188"/>
      <c r="J161" s="189">
        <f>ROUND(I161*H161,2)</f>
        <v>0</v>
      </c>
      <c r="K161" s="185" t="s">
        <v>138</v>
      </c>
      <c r="L161" s="55"/>
      <c r="M161" s="190" t="s">
        <v>36</v>
      </c>
      <c r="N161" s="191" t="s">
        <v>51</v>
      </c>
      <c r="O161" s="36"/>
      <c r="P161" s="192">
        <f>O161*H161</f>
        <v>0</v>
      </c>
      <c r="Q161" s="192">
        <v>0</v>
      </c>
      <c r="R161" s="192">
        <f>Q161*H161</f>
        <v>0</v>
      </c>
      <c r="S161" s="192">
        <v>0</v>
      </c>
      <c r="T161" s="193">
        <f>S161*H161</f>
        <v>0</v>
      </c>
      <c r="AR161" s="17" t="s">
        <v>139</v>
      </c>
      <c r="AT161" s="17" t="s">
        <v>134</v>
      </c>
      <c r="AU161" s="17" t="s">
        <v>22</v>
      </c>
      <c r="AY161" s="17" t="s">
        <v>132</v>
      </c>
      <c r="BE161" s="194">
        <f>IF(N161="základní",J161,0)</f>
        <v>0</v>
      </c>
      <c r="BF161" s="194">
        <f>IF(N161="snížená",J161,0)</f>
        <v>0</v>
      </c>
      <c r="BG161" s="194">
        <f>IF(N161="zákl. přenesená",J161,0)</f>
        <v>0</v>
      </c>
      <c r="BH161" s="194">
        <f>IF(N161="sníž. přenesená",J161,0)</f>
        <v>0</v>
      </c>
      <c r="BI161" s="194">
        <f>IF(N161="nulová",J161,0)</f>
        <v>0</v>
      </c>
      <c r="BJ161" s="17" t="s">
        <v>23</v>
      </c>
      <c r="BK161" s="194">
        <f>ROUND(I161*H161,2)</f>
        <v>0</v>
      </c>
      <c r="BL161" s="17" t="s">
        <v>139</v>
      </c>
      <c r="BM161" s="17" t="s">
        <v>265</v>
      </c>
    </row>
    <row r="162" spans="2:47" s="1" customFormat="1" ht="81">
      <c r="B162" s="35"/>
      <c r="C162" s="57"/>
      <c r="D162" s="195" t="s">
        <v>141</v>
      </c>
      <c r="E162" s="57"/>
      <c r="F162" s="196" t="s">
        <v>266</v>
      </c>
      <c r="G162" s="57"/>
      <c r="H162" s="57"/>
      <c r="I162" s="153"/>
      <c r="J162" s="57"/>
      <c r="K162" s="57"/>
      <c r="L162" s="55"/>
      <c r="M162" s="72"/>
      <c r="N162" s="36"/>
      <c r="O162" s="36"/>
      <c r="P162" s="36"/>
      <c r="Q162" s="36"/>
      <c r="R162" s="36"/>
      <c r="S162" s="36"/>
      <c r="T162" s="73"/>
      <c r="AT162" s="17" t="s">
        <v>141</v>
      </c>
      <c r="AU162" s="17" t="s">
        <v>22</v>
      </c>
    </row>
    <row r="163" spans="2:51" s="11" customFormat="1" ht="13.5">
      <c r="B163" s="197"/>
      <c r="C163" s="198"/>
      <c r="D163" s="210" t="s">
        <v>143</v>
      </c>
      <c r="E163" s="220" t="s">
        <v>36</v>
      </c>
      <c r="F163" s="221" t="s">
        <v>22</v>
      </c>
      <c r="G163" s="198"/>
      <c r="H163" s="222">
        <v>2</v>
      </c>
      <c r="I163" s="202"/>
      <c r="J163" s="198"/>
      <c r="K163" s="198"/>
      <c r="L163" s="203"/>
      <c r="M163" s="204"/>
      <c r="N163" s="205"/>
      <c r="O163" s="205"/>
      <c r="P163" s="205"/>
      <c r="Q163" s="205"/>
      <c r="R163" s="205"/>
      <c r="S163" s="205"/>
      <c r="T163" s="206"/>
      <c r="AT163" s="207" t="s">
        <v>143</v>
      </c>
      <c r="AU163" s="207" t="s">
        <v>22</v>
      </c>
      <c r="AV163" s="11" t="s">
        <v>22</v>
      </c>
      <c r="AW163" s="11" t="s">
        <v>43</v>
      </c>
      <c r="AX163" s="11" t="s">
        <v>23</v>
      </c>
      <c r="AY163" s="207" t="s">
        <v>132</v>
      </c>
    </row>
    <row r="164" spans="2:65" s="1" customFormat="1" ht="44.25" customHeight="1">
      <c r="B164" s="35"/>
      <c r="C164" s="183" t="s">
        <v>267</v>
      </c>
      <c r="D164" s="183" t="s">
        <v>134</v>
      </c>
      <c r="E164" s="184" t="s">
        <v>268</v>
      </c>
      <c r="F164" s="185" t="s">
        <v>269</v>
      </c>
      <c r="G164" s="186" t="s">
        <v>148</v>
      </c>
      <c r="H164" s="187">
        <v>32.5</v>
      </c>
      <c r="I164" s="188"/>
      <c r="J164" s="189">
        <f>ROUND(I164*H164,2)</f>
        <v>0</v>
      </c>
      <c r="K164" s="185" t="s">
        <v>138</v>
      </c>
      <c r="L164" s="55"/>
      <c r="M164" s="190" t="s">
        <v>36</v>
      </c>
      <c r="N164" s="191" t="s">
        <v>51</v>
      </c>
      <c r="O164" s="36"/>
      <c r="P164" s="192">
        <f>O164*H164</f>
        <v>0</v>
      </c>
      <c r="Q164" s="192">
        <v>0</v>
      </c>
      <c r="R164" s="192">
        <f>Q164*H164</f>
        <v>0</v>
      </c>
      <c r="S164" s="192">
        <v>0</v>
      </c>
      <c r="T164" s="193">
        <f>S164*H164</f>
        <v>0</v>
      </c>
      <c r="AR164" s="17" t="s">
        <v>139</v>
      </c>
      <c r="AT164" s="17" t="s">
        <v>134</v>
      </c>
      <c r="AU164" s="17" t="s">
        <v>22</v>
      </c>
      <c r="AY164" s="17" t="s">
        <v>132</v>
      </c>
      <c r="BE164" s="194">
        <f>IF(N164="základní",J164,0)</f>
        <v>0</v>
      </c>
      <c r="BF164" s="194">
        <f>IF(N164="snížená",J164,0)</f>
        <v>0</v>
      </c>
      <c r="BG164" s="194">
        <f>IF(N164="zákl. přenesená",J164,0)</f>
        <v>0</v>
      </c>
      <c r="BH164" s="194">
        <f>IF(N164="sníž. přenesená",J164,0)</f>
        <v>0</v>
      </c>
      <c r="BI164" s="194">
        <f>IF(N164="nulová",J164,0)</f>
        <v>0</v>
      </c>
      <c r="BJ164" s="17" t="s">
        <v>23</v>
      </c>
      <c r="BK164" s="194">
        <f>ROUND(I164*H164,2)</f>
        <v>0</v>
      </c>
      <c r="BL164" s="17" t="s">
        <v>139</v>
      </c>
      <c r="BM164" s="17" t="s">
        <v>270</v>
      </c>
    </row>
    <row r="165" spans="2:47" s="1" customFormat="1" ht="67.5">
      <c r="B165" s="35"/>
      <c r="C165" s="57"/>
      <c r="D165" s="195" t="s">
        <v>141</v>
      </c>
      <c r="E165" s="57"/>
      <c r="F165" s="196" t="s">
        <v>271</v>
      </c>
      <c r="G165" s="57"/>
      <c r="H165" s="57"/>
      <c r="I165" s="153"/>
      <c r="J165" s="57"/>
      <c r="K165" s="57"/>
      <c r="L165" s="55"/>
      <c r="M165" s="72"/>
      <c r="N165" s="36"/>
      <c r="O165" s="36"/>
      <c r="P165" s="36"/>
      <c r="Q165" s="36"/>
      <c r="R165" s="36"/>
      <c r="S165" s="36"/>
      <c r="T165" s="73"/>
      <c r="AT165" s="17" t="s">
        <v>141</v>
      </c>
      <c r="AU165" s="17" t="s">
        <v>22</v>
      </c>
    </row>
    <row r="166" spans="2:51" s="11" customFormat="1" ht="13.5">
      <c r="B166" s="197"/>
      <c r="C166" s="198"/>
      <c r="D166" s="210" t="s">
        <v>143</v>
      </c>
      <c r="E166" s="220" t="s">
        <v>36</v>
      </c>
      <c r="F166" s="221" t="s">
        <v>272</v>
      </c>
      <c r="G166" s="198"/>
      <c r="H166" s="222">
        <v>32.5</v>
      </c>
      <c r="I166" s="202"/>
      <c r="J166" s="198"/>
      <c r="K166" s="198"/>
      <c r="L166" s="203"/>
      <c r="M166" s="204"/>
      <c r="N166" s="205"/>
      <c r="O166" s="205"/>
      <c r="P166" s="205"/>
      <c r="Q166" s="205"/>
      <c r="R166" s="205"/>
      <c r="S166" s="205"/>
      <c r="T166" s="206"/>
      <c r="AT166" s="207" t="s">
        <v>143</v>
      </c>
      <c r="AU166" s="207" t="s">
        <v>22</v>
      </c>
      <c r="AV166" s="11" t="s">
        <v>22</v>
      </c>
      <c r="AW166" s="11" t="s">
        <v>43</v>
      </c>
      <c r="AX166" s="11" t="s">
        <v>23</v>
      </c>
      <c r="AY166" s="207" t="s">
        <v>132</v>
      </c>
    </row>
    <row r="167" spans="2:65" s="1" customFormat="1" ht="44.25" customHeight="1">
      <c r="B167" s="35"/>
      <c r="C167" s="183" t="s">
        <v>273</v>
      </c>
      <c r="D167" s="183" t="s">
        <v>134</v>
      </c>
      <c r="E167" s="184" t="s">
        <v>274</v>
      </c>
      <c r="F167" s="185" t="s">
        <v>275</v>
      </c>
      <c r="G167" s="186" t="s">
        <v>148</v>
      </c>
      <c r="H167" s="187">
        <v>1</v>
      </c>
      <c r="I167" s="188"/>
      <c r="J167" s="189">
        <f>ROUND(I167*H167,2)</f>
        <v>0</v>
      </c>
      <c r="K167" s="185" t="s">
        <v>138</v>
      </c>
      <c r="L167" s="55"/>
      <c r="M167" s="190" t="s">
        <v>36</v>
      </c>
      <c r="N167" s="191" t="s">
        <v>51</v>
      </c>
      <c r="O167" s="36"/>
      <c r="P167" s="192">
        <f>O167*H167</f>
        <v>0</v>
      </c>
      <c r="Q167" s="192">
        <v>0</v>
      </c>
      <c r="R167" s="192">
        <f>Q167*H167</f>
        <v>0</v>
      </c>
      <c r="S167" s="192">
        <v>0.5</v>
      </c>
      <c r="T167" s="193">
        <f>S167*H167</f>
        <v>0.5</v>
      </c>
      <c r="AR167" s="17" t="s">
        <v>139</v>
      </c>
      <c r="AT167" s="17" t="s">
        <v>134</v>
      </c>
      <c r="AU167" s="17" t="s">
        <v>22</v>
      </c>
      <c r="AY167" s="17" t="s">
        <v>132</v>
      </c>
      <c r="BE167" s="194">
        <f>IF(N167="základní",J167,0)</f>
        <v>0</v>
      </c>
      <c r="BF167" s="194">
        <f>IF(N167="snížená",J167,0)</f>
        <v>0</v>
      </c>
      <c r="BG167" s="194">
        <f>IF(N167="zákl. přenesená",J167,0)</f>
        <v>0</v>
      </c>
      <c r="BH167" s="194">
        <f>IF(N167="sníž. přenesená",J167,0)</f>
        <v>0</v>
      </c>
      <c r="BI167" s="194">
        <f>IF(N167="nulová",J167,0)</f>
        <v>0</v>
      </c>
      <c r="BJ167" s="17" t="s">
        <v>23</v>
      </c>
      <c r="BK167" s="194">
        <f>ROUND(I167*H167,2)</f>
        <v>0</v>
      </c>
      <c r="BL167" s="17" t="s">
        <v>139</v>
      </c>
      <c r="BM167" s="17" t="s">
        <v>276</v>
      </c>
    </row>
    <row r="168" spans="2:47" s="1" customFormat="1" ht="229.5">
      <c r="B168" s="35"/>
      <c r="C168" s="57"/>
      <c r="D168" s="195" t="s">
        <v>141</v>
      </c>
      <c r="E168" s="57"/>
      <c r="F168" s="196" t="s">
        <v>277</v>
      </c>
      <c r="G168" s="57"/>
      <c r="H168" s="57"/>
      <c r="I168" s="153"/>
      <c r="J168" s="57"/>
      <c r="K168" s="57"/>
      <c r="L168" s="55"/>
      <c r="M168" s="72"/>
      <c r="N168" s="36"/>
      <c r="O168" s="36"/>
      <c r="P168" s="36"/>
      <c r="Q168" s="36"/>
      <c r="R168" s="36"/>
      <c r="S168" s="36"/>
      <c r="T168" s="73"/>
      <c r="AT168" s="17" t="s">
        <v>141</v>
      </c>
      <c r="AU168" s="17" t="s">
        <v>22</v>
      </c>
    </row>
    <row r="169" spans="2:51" s="11" customFormat="1" ht="13.5">
      <c r="B169" s="197"/>
      <c r="C169" s="198"/>
      <c r="D169" s="210" t="s">
        <v>143</v>
      </c>
      <c r="E169" s="220" t="s">
        <v>36</v>
      </c>
      <c r="F169" s="221" t="s">
        <v>23</v>
      </c>
      <c r="G169" s="198"/>
      <c r="H169" s="222">
        <v>1</v>
      </c>
      <c r="I169" s="202"/>
      <c r="J169" s="198"/>
      <c r="K169" s="198"/>
      <c r="L169" s="203"/>
      <c r="M169" s="204"/>
      <c r="N169" s="205"/>
      <c r="O169" s="205"/>
      <c r="P169" s="205"/>
      <c r="Q169" s="205"/>
      <c r="R169" s="205"/>
      <c r="S169" s="205"/>
      <c r="T169" s="206"/>
      <c r="AT169" s="207" t="s">
        <v>143</v>
      </c>
      <c r="AU169" s="207" t="s">
        <v>22</v>
      </c>
      <c r="AV169" s="11" t="s">
        <v>22</v>
      </c>
      <c r="AW169" s="11" t="s">
        <v>43</v>
      </c>
      <c r="AX169" s="11" t="s">
        <v>23</v>
      </c>
      <c r="AY169" s="207" t="s">
        <v>132</v>
      </c>
    </row>
    <row r="170" spans="2:65" s="1" customFormat="1" ht="44.25" customHeight="1">
      <c r="B170" s="35"/>
      <c r="C170" s="183" t="s">
        <v>278</v>
      </c>
      <c r="D170" s="183" t="s">
        <v>134</v>
      </c>
      <c r="E170" s="184" t="s">
        <v>279</v>
      </c>
      <c r="F170" s="185" t="s">
        <v>280</v>
      </c>
      <c r="G170" s="186" t="s">
        <v>148</v>
      </c>
      <c r="H170" s="187">
        <v>2</v>
      </c>
      <c r="I170" s="188"/>
      <c r="J170" s="189">
        <f>ROUND(I170*H170,2)</f>
        <v>0</v>
      </c>
      <c r="K170" s="185" t="s">
        <v>138</v>
      </c>
      <c r="L170" s="55"/>
      <c r="M170" s="190" t="s">
        <v>36</v>
      </c>
      <c r="N170" s="191" t="s">
        <v>51</v>
      </c>
      <c r="O170" s="36"/>
      <c r="P170" s="192">
        <f>O170*H170</f>
        <v>0</v>
      </c>
      <c r="Q170" s="192">
        <v>0</v>
      </c>
      <c r="R170" s="192">
        <f>Q170*H170</f>
        <v>0</v>
      </c>
      <c r="S170" s="192">
        <v>0.098</v>
      </c>
      <c r="T170" s="193">
        <f>S170*H170</f>
        <v>0.196</v>
      </c>
      <c r="AR170" s="17" t="s">
        <v>139</v>
      </c>
      <c r="AT170" s="17" t="s">
        <v>134</v>
      </c>
      <c r="AU170" s="17" t="s">
        <v>22</v>
      </c>
      <c r="AY170" s="17" t="s">
        <v>132</v>
      </c>
      <c r="BE170" s="194">
        <f>IF(N170="základní",J170,0)</f>
        <v>0</v>
      </c>
      <c r="BF170" s="194">
        <f>IF(N170="snížená",J170,0)</f>
        <v>0</v>
      </c>
      <c r="BG170" s="194">
        <f>IF(N170="zákl. přenesená",J170,0)</f>
        <v>0</v>
      </c>
      <c r="BH170" s="194">
        <f>IF(N170="sníž. přenesená",J170,0)</f>
        <v>0</v>
      </c>
      <c r="BI170" s="194">
        <f>IF(N170="nulová",J170,0)</f>
        <v>0</v>
      </c>
      <c r="BJ170" s="17" t="s">
        <v>23</v>
      </c>
      <c r="BK170" s="194">
        <f>ROUND(I170*H170,2)</f>
        <v>0</v>
      </c>
      <c r="BL170" s="17" t="s">
        <v>139</v>
      </c>
      <c r="BM170" s="17" t="s">
        <v>281</v>
      </c>
    </row>
    <row r="171" spans="2:47" s="1" customFormat="1" ht="229.5">
      <c r="B171" s="35"/>
      <c r="C171" s="57"/>
      <c r="D171" s="195" t="s">
        <v>141</v>
      </c>
      <c r="E171" s="57"/>
      <c r="F171" s="196" t="s">
        <v>277</v>
      </c>
      <c r="G171" s="57"/>
      <c r="H171" s="57"/>
      <c r="I171" s="153"/>
      <c r="J171" s="57"/>
      <c r="K171" s="57"/>
      <c r="L171" s="55"/>
      <c r="M171" s="72"/>
      <c r="N171" s="36"/>
      <c r="O171" s="36"/>
      <c r="P171" s="36"/>
      <c r="Q171" s="36"/>
      <c r="R171" s="36"/>
      <c r="S171" s="36"/>
      <c r="T171" s="73"/>
      <c r="AT171" s="17" t="s">
        <v>141</v>
      </c>
      <c r="AU171" s="17" t="s">
        <v>22</v>
      </c>
    </row>
    <row r="172" spans="2:51" s="11" customFormat="1" ht="13.5">
      <c r="B172" s="197"/>
      <c r="C172" s="198"/>
      <c r="D172" s="210" t="s">
        <v>143</v>
      </c>
      <c r="E172" s="220" t="s">
        <v>36</v>
      </c>
      <c r="F172" s="221" t="s">
        <v>22</v>
      </c>
      <c r="G172" s="198"/>
      <c r="H172" s="222">
        <v>2</v>
      </c>
      <c r="I172" s="202"/>
      <c r="J172" s="198"/>
      <c r="K172" s="198"/>
      <c r="L172" s="203"/>
      <c r="M172" s="204"/>
      <c r="N172" s="205"/>
      <c r="O172" s="205"/>
      <c r="P172" s="205"/>
      <c r="Q172" s="205"/>
      <c r="R172" s="205"/>
      <c r="S172" s="205"/>
      <c r="T172" s="206"/>
      <c r="AT172" s="207" t="s">
        <v>143</v>
      </c>
      <c r="AU172" s="207" t="s">
        <v>22</v>
      </c>
      <c r="AV172" s="11" t="s">
        <v>22</v>
      </c>
      <c r="AW172" s="11" t="s">
        <v>43</v>
      </c>
      <c r="AX172" s="11" t="s">
        <v>23</v>
      </c>
      <c r="AY172" s="207" t="s">
        <v>132</v>
      </c>
    </row>
    <row r="173" spans="2:65" s="1" customFormat="1" ht="44.25" customHeight="1">
      <c r="B173" s="35"/>
      <c r="C173" s="183" t="s">
        <v>282</v>
      </c>
      <c r="D173" s="183" t="s">
        <v>134</v>
      </c>
      <c r="E173" s="184" t="s">
        <v>283</v>
      </c>
      <c r="F173" s="185" t="s">
        <v>284</v>
      </c>
      <c r="G173" s="186" t="s">
        <v>148</v>
      </c>
      <c r="H173" s="187">
        <v>205.5</v>
      </c>
      <c r="I173" s="188"/>
      <c r="J173" s="189">
        <f>ROUND(I173*H173,2)</f>
        <v>0</v>
      </c>
      <c r="K173" s="185" t="s">
        <v>138</v>
      </c>
      <c r="L173" s="55"/>
      <c r="M173" s="190" t="s">
        <v>36</v>
      </c>
      <c r="N173" s="191" t="s">
        <v>51</v>
      </c>
      <c r="O173" s="36"/>
      <c r="P173" s="192">
        <f>O173*H173</f>
        <v>0</v>
      </c>
      <c r="Q173" s="192">
        <v>0</v>
      </c>
      <c r="R173" s="192">
        <f>Q173*H173</f>
        <v>0</v>
      </c>
      <c r="S173" s="192">
        <v>0.316</v>
      </c>
      <c r="T173" s="193">
        <f>S173*H173</f>
        <v>64.938</v>
      </c>
      <c r="AR173" s="17" t="s">
        <v>139</v>
      </c>
      <c r="AT173" s="17" t="s">
        <v>134</v>
      </c>
      <c r="AU173" s="17" t="s">
        <v>22</v>
      </c>
      <c r="AY173" s="17" t="s">
        <v>132</v>
      </c>
      <c r="BE173" s="194">
        <f>IF(N173="základní",J173,0)</f>
        <v>0</v>
      </c>
      <c r="BF173" s="194">
        <f>IF(N173="snížená",J173,0)</f>
        <v>0</v>
      </c>
      <c r="BG173" s="194">
        <f>IF(N173="zákl. přenesená",J173,0)</f>
        <v>0</v>
      </c>
      <c r="BH173" s="194">
        <f>IF(N173="sníž. přenesená",J173,0)</f>
        <v>0</v>
      </c>
      <c r="BI173" s="194">
        <f>IF(N173="nulová",J173,0)</f>
        <v>0</v>
      </c>
      <c r="BJ173" s="17" t="s">
        <v>23</v>
      </c>
      <c r="BK173" s="194">
        <f>ROUND(I173*H173,2)</f>
        <v>0</v>
      </c>
      <c r="BL173" s="17" t="s">
        <v>139</v>
      </c>
      <c r="BM173" s="17" t="s">
        <v>285</v>
      </c>
    </row>
    <row r="174" spans="2:47" s="1" customFormat="1" ht="256.5">
      <c r="B174" s="35"/>
      <c r="C174" s="57"/>
      <c r="D174" s="195" t="s">
        <v>141</v>
      </c>
      <c r="E174" s="57"/>
      <c r="F174" s="196" t="s">
        <v>165</v>
      </c>
      <c r="G174" s="57"/>
      <c r="H174" s="57"/>
      <c r="I174" s="153"/>
      <c r="J174" s="57"/>
      <c r="K174" s="57"/>
      <c r="L174" s="55"/>
      <c r="M174" s="72"/>
      <c r="N174" s="36"/>
      <c r="O174" s="36"/>
      <c r="P174" s="36"/>
      <c r="Q174" s="36"/>
      <c r="R174" s="36"/>
      <c r="S174" s="36"/>
      <c r="T174" s="73"/>
      <c r="AT174" s="17" t="s">
        <v>141</v>
      </c>
      <c r="AU174" s="17" t="s">
        <v>22</v>
      </c>
    </row>
    <row r="175" spans="2:51" s="11" customFormat="1" ht="13.5">
      <c r="B175" s="197"/>
      <c r="C175" s="198"/>
      <c r="D175" s="210" t="s">
        <v>143</v>
      </c>
      <c r="E175" s="220" t="s">
        <v>36</v>
      </c>
      <c r="F175" s="221" t="s">
        <v>286</v>
      </c>
      <c r="G175" s="198"/>
      <c r="H175" s="222">
        <v>205.5</v>
      </c>
      <c r="I175" s="202"/>
      <c r="J175" s="198"/>
      <c r="K175" s="198"/>
      <c r="L175" s="203"/>
      <c r="M175" s="204"/>
      <c r="N175" s="205"/>
      <c r="O175" s="205"/>
      <c r="P175" s="205"/>
      <c r="Q175" s="205"/>
      <c r="R175" s="205"/>
      <c r="S175" s="205"/>
      <c r="T175" s="206"/>
      <c r="AT175" s="207" t="s">
        <v>143</v>
      </c>
      <c r="AU175" s="207" t="s">
        <v>22</v>
      </c>
      <c r="AV175" s="11" t="s">
        <v>22</v>
      </c>
      <c r="AW175" s="11" t="s">
        <v>43</v>
      </c>
      <c r="AX175" s="11" t="s">
        <v>23</v>
      </c>
      <c r="AY175" s="207" t="s">
        <v>132</v>
      </c>
    </row>
    <row r="176" spans="2:65" s="1" customFormat="1" ht="44.25" customHeight="1">
      <c r="B176" s="35"/>
      <c r="C176" s="183" t="s">
        <v>287</v>
      </c>
      <c r="D176" s="183" t="s">
        <v>134</v>
      </c>
      <c r="E176" s="184" t="s">
        <v>288</v>
      </c>
      <c r="F176" s="185" t="s">
        <v>289</v>
      </c>
      <c r="G176" s="186" t="s">
        <v>148</v>
      </c>
      <c r="H176" s="187">
        <v>666</v>
      </c>
      <c r="I176" s="188"/>
      <c r="J176" s="189">
        <f>ROUND(I176*H176,2)</f>
        <v>0</v>
      </c>
      <c r="K176" s="185" t="s">
        <v>138</v>
      </c>
      <c r="L176" s="55"/>
      <c r="M176" s="190" t="s">
        <v>36</v>
      </c>
      <c r="N176" s="191" t="s">
        <v>51</v>
      </c>
      <c r="O176" s="36"/>
      <c r="P176" s="192">
        <f>O176*H176</f>
        <v>0</v>
      </c>
      <c r="Q176" s="192">
        <v>9E-05</v>
      </c>
      <c r="R176" s="192">
        <f>Q176*H176</f>
        <v>0.05994000000000001</v>
      </c>
      <c r="S176" s="192">
        <v>0.128</v>
      </c>
      <c r="T176" s="193">
        <f>S176*H176</f>
        <v>85.248</v>
      </c>
      <c r="AR176" s="17" t="s">
        <v>139</v>
      </c>
      <c r="AT176" s="17" t="s">
        <v>134</v>
      </c>
      <c r="AU176" s="17" t="s">
        <v>22</v>
      </c>
      <c r="AY176" s="17" t="s">
        <v>132</v>
      </c>
      <c r="BE176" s="194">
        <f>IF(N176="základní",J176,0)</f>
        <v>0</v>
      </c>
      <c r="BF176" s="194">
        <f>IF(N176="snížená",J176,0)</f>
        <v>0</v>
      </c>
      <c r="BG176" s="194">
        <f>IF(N176="zákl. přenesená",J176,0)</f>
        <v>0</v>
      </c>
      <c r="BH176" s="194">
        <f>IF(N176="sníž. přenesená",J176,0)</f>
        <v>0</v>
      </c>
      <c r="BI176" s="194">
        <f>IF(N176="nulová",J176,0)</f>
        <v>0</v>
      </c>
      <c r="BJ176" s="17" t="s">
        <v>23</v>
      </c>
      <c r="BK176" s="194">
        <f>ROUND(I176*H176,2)</f>
        <v>0</v>
      </c>
      <c r="BL176" s="17" t="s">
        <v>139</v>
      </c>
      <c r="BM176" s="17" t="s">
        <v>290</v>
      </c>
    </row>
    <row r="177" spans="2:47" s="1" customFormat="1" ht="216">
      <c r="B177" s="35"/>
      <c r="C177" s="57"/>
      <c r="D177" s="195" t="s">
        <v>141</v>
      </c>
      <c r="E177" s="57"/>
      <c r="F177" s="196" t="s">
        <v>291</v>
      </c>
      <c r="G177" s="57"/>
      <c r="H177" s="57"/>
      <c r="I177" s="153"/>
      <c r="J177" s="57"/>
      <c r="K177" s="57"/>
      <c r="L177" s="55"/>
      <c r="M177" s="72"/>
      <c r="N177" s="36"/>
      <c r="O177" s="36"/>
      <c r="P177" s="36"/>
      <c r="Q177" s="36"/>
      <c r="R177" s="36"/>
      <c r="S177" s="36"/>
      <c r="T177" s="73"/>
      <c r="AT177" s="17" t="s">
        <v>141</v>
      </c>
      <c r="AU177" s="17" t="s">
        <v>22</v>
      </c>
    </row>
    <row r="178" spans="2:51" s="11" customFormat="1" ht="13.5">
      <c r="B178" s="197"/>
      <c r="C178" s="198"/>
      <c r="D178" s="210" t="s">
        <v>143</v>
      </c>
      <c r="E178" s="220" t="s">
        <v>36</v>
      </c>
      <c r="F178" s="221" t="s">
        <v>292</v>
      </c>
      <c r="G178" s="198"/>
      <c r="H178" s="222">
        <v>666</v>
      </c>
      <c r="I178" s="202"/>
      <c r="J178" s="198"/>
      <c r="K178" s="198"/>
      <c r="L178" s="203"/>
      <c r="M178" s="204"/>
      <c r="N178" s="205"/>
      <c r="O178" s="205"/>
      <c r="P178" s="205"/>
      <c r="Q178" s="205"/>
      <c r="R178" s="205"/>
      <c r="S178" s="205"/>
      <c r="T178" s="206"/>
      <c r="AT178" s="207" t="s">
        <v>143</v>
      </c>
      <c r="AU178" s="207" t="s">
        <v>22</v>
      </c>
      <c r="AV178" s="11" t="s">
        <v>22</v>
      </c>
      <c r="AW178" s="11" t="s">
        <v>43</v>
      </c>
      <c r="AX178" s="11" t="s">
        <v>23</v>
      </c>
      <c r="AY178" s="207" t="s">
        <v>132</v>
      </c>
    </row>
    <row r="179" spans="2:65" s="1" customFormat="1" ht="31.5" customHeight="1">
      <c r="B179" s="35"/>
      <c r="C179" s="183" t="s">
        <v>293</v>
      </c>
      <c r="D179" s="183" t="s">
        <v>134</v>
      </c>
      <c r="E179" s="184" t="s">
        <v>294</v>
      </c>
      <c r="F179" s="185" t="s">
        <v>295</v>
      </c>
      <c r="G179" s="186" t="s">
        <v>296</v>
      </c>
      <c r="H179" s="187">
        <v>24</v>
      </c>
      <c r="I179" s="188"/>
      <c r="J179" s="189">
        <f>ROUND(I179*H179,2)</f>
        <v>0</v>
      </c>
      <c r="K179" s="185" t="s">
        <v>138</v>
      </c>
      <c r="L179" s="55"/>
      <c r="M179" s="190" t="s">
        <v>36</v>
      </c>
      <c r="N179" s="191" t="s">
        <v>51</v>
      </c>
      <c r="O179" s="36"/>
      <c r="P179" s="192">
        <f>O179*H179</f>
        <v>0</v>
      </c>
      <c r="Q179" s="192">
        <v>0</v>
      </c>
      <c r="R179" s="192">
        <f>Q179*H179</f>
        <v>0</v>
      </c>
      <c r="S179" s="192">
        <v>0.205</v>
      </c>
      <c r="T179" s="193">
        <f>S179*H179</f>
        <v>4.92</v>
      </c>
      <c r="AR179" s="17" t="s">
        <v>139</v>
      </c>
      <c r="AT179" s="17" t="s">
        <v>134</v>
      </c>
      <c r="AU179" s="17" t="s">
        <v>22</v>
      </c>
      <c r="AY179" s="17" t="s">
        <v>132</v>
      </c>
      <c r="BE179" s="194">
        <f>IF(N179="základní",J179,0)</f>
        <v>0</v>
      </c>
      <c r="BF179" s="194">
        <f>IF(N179="snížená",J179,0)</f>
        <v>0</v>
      </c>
      <c r="BG179" s="194">
        <f>IF(N179="zákl. přenesená",J179,0)</f>
        <v>0</v>
      </c>
      <c r="BH179" s="194">
        <f>IF(N179="sníž. přenesená",J179,0)</f>
        <v>0</v>
      </c>
      <c r="BI179" s="194">
        <f>IF(N179="nulová",J179,0)</f>
        <v>0</v>
      </c>
      <c r="BJ179" s="17" t="s">
        <v>23</v>
      </c>
      <c r="BK179" s="194">
        <f>ROUND(I179*H179,2)</f>
        <v>0</v>
      </c>
      <c r="BL179" s="17" t="s">
        <v>139</v>
      </c>
      <c r="BM179" s="17" t="s">
        <v>297</v>
      </c>
    </row>
    <row r="180" spans="2:47" s="1" customFormat="1" ht="148.5">
      <c r="B180" s="35"/>
      <c r="C180" s="57"/>
      <c r="D180" s="195" t="s">
        <v>141</v>
      </c>
      <c r="E180" s="57"/>
      <c r="F180" s="196" t="s">
        <v>298</v>
      </c>
      <c r="G180" s="57"/>
      <c r="H180" s="57"/>
      <c r="I180" s="153"/>
      <c r="J180" s="57"/>
      <c r="K180" s="57"/>
      <c r="L180" s="55"/>
      <c r="M180" s="72"/>
      <c r="N180" s="36"/>
      <c r="O180" s="36"/>
      <c r="P180" s="36"/>
      <c r="Q180" s="36"/>
      <c r="R180" s="36"/>
      <c r="S180" s="36"/>
      <c r="T180" s="73"/>
      <c r="AT180" s="17" t="s">
        <v>141</v>
      </c>
      <c r="AU180" s="17" t="s">
        <v>22</v>
      </c>
    </row>
    <row r="181" spans="2:51" s="11" customFormat="1" ht="13.5">
      <c r="B181" s="197"/>
      <c r="C181" s="198"/>
      <c r="D181" s="195" t="s">
        <v>143</v>
      </c>
      <c r="E181" s="199" t="s">
        <v>36</v>
      </c>
      <c r="F181" s="200" t="s">
        <v>278</v>
      </c>
      <c r="G181" s="198"/>
      <c r="H181" s="201">
        <v>24</v>
      </c>
      <c r="I181" s="202"/>
      <c r="J181" s="198"/>
      <c r="K181" s="198"/>
      <c r="L181" s="203"/>
      <c r="M181" s="204"/>
      <c r="N181" s="205"/>
      <c r="O181" s="205"/>
      <c r="P181" s="205"/>
      <c r="Q181" s="205"/>
      <c r="R181" s="205"/>
      <c r="S181" s="205"/>
      <c r="T181" s="206"/>
      <c r="AT181" s="207" t="s">
        <v>143</v>
      </c>
      <c r="AU181" s="207" t="s">
        <v>22</v>
      </c>
      <c r="AV181" s="11" t="s">
        <v>22</v>
      </c>
      <c r="AW181" s="11" t="s">
        <v>43</v>
      </c>
      <c r="AX181" s="11" t="s">
        <v>80</v>
      </c>
      <c r="AY181" s="207" t="s">
        <v>132</v>
      </c>
    </row>
    <row r="182" spans="2:51" s="12" customFormat="1" ht="13.5">
      <c r="B182" s="208"/>
      <c r="C182" s="209"/>
      <c r="D182" s="210" t="s">
        <v>143</v>
      </c>
      <c r="E182" s="211" t="s">
        <v>36</v>
      </c>
      <c r="F182" s="212" t="s">
        <v>145</v>
      </c>
      <c r="G182" s="209"/>
      <c r="H182" s="213">
        <v>24</v>
      </c>
      <c r="I182" s="214"/>
      <c r="J182" s="209"/>
      <c r="K182" s="209"/>
      <c r="L182" s="215"/>
      <c r="M182" s="216"/>
      <c r="N182" s="217"/>
      <c r="O182" s="217"/>
      <c r="P182" s="217"/>
      <c r="Q182" s="217"/>
      <c r="R182" s="217"/>
      <c r="S182" s="217"/>
      <c r="T182" s="218"/>
      <c r="AT182" s="219" t="s">
        <v>143</v>
      </c>
      <c r="AU182" s="219" t="s">
        <v>22</v>
      </c>
      <c r="AV182" s="12" t="s">
        <v>139</v>
      </c>
      <c r="AW182" s="12" t="s">
        <v>43</v>
      </c>
      <c r="AX182" s="12" t="s">
        <v>23</v>
      </c>
      <c r="AY182" s="219" t="s">
        <v>132</v>
      </c>
    </row>
    <row r="183" spans="2:65" s="1" customFormat="1" ht="57" customHeight="1">
      <c r="B183" s="35"/>
      <c r="C183" s="183" t="s">
        <v>299</v>
      </c>
      <c r="D183" s="183" t="s">
        <v>134</v>
      </c>
      <c r="E183" s="184" t="s">
        <v>300</v>
      </c>
      <c r="F183" s="185" t="s">
        <v>301</v>
      </c>
      <c r="G183" s="186" t="s">
        <v>296</v>
      </c>
      <c r="H183" s="187">
        <v>1</v>
      </c>
      <c r="I183" s="188"/>
      <c r="J183" s="189">
        <f>ROUND(I183*H183,2)</f>
        <v>0</v>
      </c>
      <c r="K183" s="185" t="s">
        <v>138</v>
      </c>
      <c r="L183" s="55"/>
      <c r="M183" s="190" t="s">
        <v>36</v>
      </c>
      <c r="N183" s="191" t="s">
        <v>51</v>
      </c>
      <c r="O183" s="36"/>
      <c r="P183" s="192">
        <f>O183*H183</f>
        <v>0</v>
      </c>
      <c r="Q183" s="192">
        <v>0.00868</v>
      </c>
      <c r="R183" s="192">
        <f>Q183*H183</f>
        <v>0.00868</v>
      </c>
      <c r="S183" s="192">
        <v>0</v>
      </c>
      <c r="T183" s="193">
        <f>S183*H183</f>
        <v>0</v>
      </c>
      <c r="AR183" s="17" t="s">
        <v>139</v>
      </c>
      <c r="AT183" s="17" t="s">
        <v>134</v>
      </c>
      <c r="AU183" s="17" t="s">
        <v>22</v>
      </c>
      <c r="AY183" s="17" t="s">
        <v>132</v>
      </c>
      <c r="BE183" s="194">
        <f>IF(N183="základní",J183,0)</f>
        <v>0</v>
      </c>
      <c r="BF183" s="194">
        <f>IF(N183="snížená",J183,0)</f>
        <v>0</v>
      </c>
      <c r="BG183" s="194">
        <f>IF(N183="zákl. přenesená",J183,0)</f>
        <v>0</v>
      </c>
      <c r="BH183" s="194">
        <f>IF(N183="sníž. přenesená",J183,0)</f>
        <v>0</v>
      </c>
      <c r="BI183" s="194">
        <f>IF(N183="nulová",J183,0)</f>
        <v>0</v>
      </c>
      <c r="BJ183" s="17" t="s">
        <v>23</v>
      </c>
      <c r="BK183" s="194">
        <f>ROUND(I183*H183,2)</f>
        <v>0</v>
      </c>
      <c r="BL183" s="17" t="s">
        <v>139</v>
      </c>
      <c r="BM183" s="17" t="s">
        <v>302</v>
      </c>
    </row>
    <row r="184" spans="2:47" s="1" customFormat="1" ht="81">
      <c r="B184" s="35"/>
      <c r="C184" s="57"/>
      <c r="D184" s="195" t="s">
        <v>141</v>
      </c>
      <c r="E184" s="57"/>
      <c r="F184" s="196" t="s">
        <v>303</v>
      </c>
      <c r="G184" s="57"/>
      <c r="H184" s="57"/>
      <c r="I184" s="153"/>
      <c r="J184" s="57"/>
      <c r="K184" s="57"/>
      <c r="L184" s="55"/>
      <c r="M184" s="72"/>
      <c r="N184" s="36"/>
      <c r="O184" s="36"/>
      <c r="P184" s="36"/>
      <c r="Q184" s="36"/>
      <c r="R184" s="36"/>
      <c r="S184" s="36"/>
      <c r="T184" s="73"/>
      <c r="AT184" s="17" t="s">
        <v>141</v>
      </c>
      <c r="AU184" s="17" t="s">
        <v>22</v>
      </c>
    </row>
    <row r="185" spans="2:51" s="11" customFormat="1" ht="13.5">
      <c r="B185" s="197"/>
      <c r="C185" s="198"/>
      <c r="D185" s="210" t="s">
        <v>143</v>
      </c>
      <c r="E185" s="220" t="s">
        <v>36</v>
      </c>
      <c r="F185" s="221" t="s">
        <v>23</v>
      </c>
      <c r="G185" s="198"/>
      <c r="H185" s="222">
        <v>1</v>
      </c>
      <c r="I185" s="202"/>
      <c r="J185" s="198"/>
      <c r="K185" s="198"/>
      <c r="L185" s="203"/>
      <c r="M185" s="204"/>
      <c r="N185" s="205"/>
      <c r="O185" s="205"/>
      <c r="P185" s="205"/>
      <c r="Q185" s="205"/>
      <c r="R185" s="205"/>
      <c r="S185" s="205"/>
      <c r="T185" s="206"/>
      <c r="AT185" s="207" t="s">
        <v>143</v>
      </c>
      <c r="AU185" s="207" t="s">
        <v>22</v>
      </c>
      <c r="AV185" s="11" t="s">
        <v>22</v>
      </c>
      <c r="AW185" s="11" t="s">
        <v>43</v>
      </c>
      <c r="AX185" s="11" t="s">
        <v>23</v>
      </c>
      <c r="AY185" s="207" t="s">
        <v>132</v>
      </c>
    </row>
    <row r="186" spans="2:65" s="1" customFormat="1" ht="69.75" customHeight="1">
      <c r="B186" s="35"/>
      <c r="C186" s="183" t="s">
        <v>304</v>
      </c>
      <c r="D186" s="183" t="s">
        <v>134</v>
      </c>
      <c r="E186" s="184" t="s">
        <v>305</v>
      </c>
      <c r="F186" s="185" t="s">
        <v>306</v>
      </c>
      <c r="G186" s="186" t="s">
        <v>296</v>
      </c>
      <c r="H186" s="187">
        <v>1</v>
      </c>
      <c r="I186" s="188"/>
      <c r="J186" s="189">
        <f>ROUND(I186*H186,2)</f>
        <v>0</v>
      </c>
      <c r="K186" s="185" t="s">
        <v>138</v>
      </c>
      <c r="L186" s="55"/>
      <c r="M186" s="190" t="s">
        <v>36</v>
      </c>
      <c r="N186" s="191" t="s">
        <v>51</v>
      </c>
      <c r="O186" s="36"/>
      <c r="P186" s="192">
        <f>O186*H186</f>
        <v>0</v>
      </c>
      <c r="Q186" s="192">
        <v>0.01269</v>
      </c>
      <c r="R186" s="192">
        <f>Q186*H186</f>
        <v>0.01269</v>
      </c>
      <c r="S186" s="192">
        <v>0</v>
      </c>
      <c r="T186" s="193">
        <f>S186*H186</f>
        <v>0</v>
      </c>
      <c r="AR186" s="17" t="s">
        <v>139</v>
      </c>
      <c r="AT186" s="17" t="s">
        <v>134</v>
      </c>
      <c r="AU186" s="17" t="s">
        <v>22</v>
      </c>
      <c r="AY186" s="17" t="s">
        <v>132</v>
      </c>
      <c r="BE186" s="194">
        <f>IF(N186="základní",J186,0)</f>
        <v>0</v>
      </c>
      <c r="BF186" s="194">
        <f>IF(N186="snížená",J186,0)</f>
        <v>0</v>
      </c>
      <c r="BG186" s="194">
        <f>IF(N186="zákl. přenesená",J186,0)</f>
        <v>0</v>
      </c>
      <c r="BH186" s="194">
        <f>IF(N186="sníž. přenesená",J186,0)</f>
        <v>0</v>
      </c>
      <c r="BI186" s="194">
        <f>IF(N186="nulová",J186,0)</f>
        <v>0</v>
      </c>
      <c r="BJ186" s="17" t="s">
        <v>23</v>
      </c>
      <c r="BK186" s="194">
        <f>ROUND(I186*H186,2)</f>
        <v>0</v>
      </c>
      <c r="BL186" s="17" t="s">
        <v>139</v>
      </c>
      <c r="BM186" s="17" t="s">
        <v>307</v>
      </c>
    </row>
    <row r="187" spans="2:47" s="1" customFormat="1" ht="81">
      <c r="B187" s="35"/>
      <c r="C187" s="57"/>
      <c r="D187" s="195" t="s">
        <v>141</v>
      </c>
      <c r="E187" s="57"/>
      <c r="F187" s="196" t="s">
        <v>303</v>
      </c>
      <c r="G187" s="57"/>
      <c r="H187" s="57"/>
      <c r="I187" s="153"/>
      <c r="J187" s="57"/>
      <c r="K187" s="57"/>
      <c r="L187" s="55"/>
      <c r="M187" s="72"/>
      <c r="N187" s="36"/>
      <c r="O187" s="36"/>
      <c r="P187" s="36"/>
      <c r="Q187" s="36"/>
      <c r="R187" s="36"/>
      <c r="S187" s="36"/>
      <c r="T187" s="73"/>
      <c r="AT187" s="17" t="s">
        <v>141</v>
      </c>
      <c r="AU187" s="17" t="s">
        <v>22</v>
      </c>
    </row>
    <row r="188" spans="2:51" s="11" customFormat="1" ht="13.5">
      <c r="B188" s="197"/>
      <c r="C188" s="198"/>
      <c r="D188" s="210" t="s">
        <v>143</v>
      </c>
      <c r="E188" s="220" t="s">
        <v>36</v>
      </c>
      <c r="F188" s="221" t="s">
        <v>23</v>
      </c>
      <c r="G188" s="198"/>
      <c r="H188" s="222">
        <v>1</v>
      </c>
      <c r="I188" s="202"/>
      <c r="J188" s="198"/>
      <c r="K188" s="198"/>
      <c r="L188" s="203"/>
      <c r="M188" s="204"/>
      <c r="N188" s="205"/>
      <c r="O188" s="205"/>
      <c r="P188" s="205"/>
      <c r="Q188" s="205"/>
      <c r="R188" s="205"/>
      <c r="S188" s="205"/>
      <c r="T188" s="206"/>
      <c r="AT188" s="207" t="s">
        <v>143</v>
      </c>
      <c r="AU188" s="207" t="s">
        <v>22</v>
      </c>
      <c r="AV188" s="11" t="s">
        <v>22</v>
      </c>
      <c r="AW188" s="11" t="s">
        <v>43</v>
      </c>
      <c r="AX188" s="11" t="s">
        <v>23</v>
      </c>
      <c r="AY188" s="207" t="s">
        <v>132</v>
      </c>
    </row>
    <row r="189" spans="2:65" s="1" customFormat="1" ht="57" customHeight="1">
      <c r="B189" s="35"/>
      <c r="C189" s="183" t="s">
        <v>308</v>
      </c>
      <c r="D189" s="183" t="s">
        <v>134</v>
      </c>
      <c r="E189" s="184" t="s">
        <v>309</v>
      </c>
      <c r="F189" s="185" t="s">
        <v>310</v>
      </c>
      <c r="G189" s="186" t="s">
        <v>296</v>
      </c>
      <c r="H189" s="187">
        <v>3</v>
      </c>
      <c r="I189" s="188"/>
      <c r="J189" s="189">
        <f>ROUND(I189*H189,2)</f>
        <v>0</v>
      </c>
      <c r="K189" s="185" t="s">
        <v>138</v>
      </c>
      <c r="L189" s="55"/>
      <c r="M189" s="190" t="s">
        <v>36</v>
      </c>
      <c r="N189" s="191" t="s">
        <v>51</v>
      </c>
      <c r="O189" s="36"/>
      <c r="P189" s="192">
        <f>O189*H189</f>
        <v>0</v>
      </c>
      <c r="Q189" s="192">
        <v>0.0369</v>
      </c>
      <c r="R189" s="192">
        <f>Q189*H189</f>
        <v>0.1107</v>
      </c>
      <c r="S189" s="192">
        <v>0</v>
      </c>
      <c r="T189" s="193">
        <f>S189*H189</f>
        <v>0</v>
      </c>
      <c r="AR189" s="17" t="s">
        <v>139</v>
      </c>
      <c r="AT189" s="17" t="s">
        <v>134</v>
      </c>
      <c r="AU189" s="17" t="s">
        <v>22</v>
      </c>
      <c r="AY189" s="17" t="s">
        <v>132</v>
      </c>
      <c r="BE189" s="194">
        <f>IF(N189="základní",J189,0)</f>
        <v>0</v>
      </c>
      <c r="BF189" s="194">
        <f>IF(N189="snížená",J189,0)</f>
        <v>0</v>
      </c>
      <c r="BG189" s="194">
        <f>IF(N189="zákl. přenesená",J189,0)</f>
        <v>0</v>
      </c>
      <c r="BH189" s="194">
        <f>IF(N189="sníž. přenesená",J189,0)</f>
        <v>0</v>
      </c>
      <c r="BI189" s="194">
        <f>IF(N189="nulová",J189,0)</f>
        <v>0</v>
      </c>
      <c r="BJ189" s="17" t="s">
        <v>23</v>
      </c>
      <c r="BK189" s="194">
        <f>ROUND(I189*H189,2)</f>
        <v>0</v>
      </c>
      <c r="BL189" s="17" t="s">
        <v>139</v>
      </c>
      <c r="BM189" s="17" t="s">
        <v>311</v>
      </c>
    </row>
    <row r="190" spans="2:47" s="1" customFormat="1" ht="81">
      <c r="B190" s="35"/>
      <c r="C190" s="57"/>
      <c r="D190" s="195" t="s">
        <v>141</v>
      </c>
      <c r="E190" s="57"/>
      <c r="F190" s="196" t="s">
        <v>303</v>
      </c>
      <c r="G190" s="57"/>
      <c r="H190" s="57"/>
      <c r="I190" s="153"/>
      <c r="J190" s="57"/>
      <c r="K190" s="57"/>
      <c r="L190" s="55"/>
      <c r="M190" s="72"/>
      <c r="N190" s="36"/>
      <c r="O190" s="36"/>
      <c r="P190" s="36"/>
      <c r="Q190" s="36"/>
      <c r="R190" s="36"/>
      <c r="S190" s="36"/>
      <c r="T190" s="73"/>
      <c r="AT190" s="17" t="s">
        <v>141</v>
      </c>
      <c r="AU190" s="17" t="s">
        <v>22</v>
      </c>
    </row>
    <row r="191" spans="2:51" s="11" customFormat="1" ht="13.5">
      <c r="B191" s="197"/>
      <c r="C191" s="198"/>
      <c r="D191" s="210" t="s">
        <v>143</v>
      </c>
      <c r="E191" s="220" t="s">
        <v>36</v>
      </c>
      <c r="F191" s="221" t="s">
        <v>152</v>
      </c>
      <c r="G191" s="198"/>
      <c r="H191" s="222">
        <v>3</v>
      </c>
      <c r="I191" s="202"/>
      <c r="J191" s="198"/>
      <c r="K191" s="198"/>
      <c r="L191" s="203"/>
      <c r="M191" s="204"/>
      <c r="N191" s="205"/>
      <c r="O191" s="205"/>
      <c r="P191" s="205"/>
      <c r="Q191" s="205"/>
      <c r="R191" s="205"/>
      <c r="S191" s="205"/>
      <c r="T191" s="206"/>
      <c r="AT191" s="207" t="s">
        <v>143</v>
      </c>
      <c r="AU191" s="207" t="s">
        <v>22</v>
      </c>
      <c r="AV191" s="11" t="s">
        <v>22</v>
      </c>
      <c r="AW191" s="11" t="s">
        <v>43</v>
      </c>
      <c r="AX191" s="11" t="s">
        <v>23</v>
      </c>
      <c r="AY191" s="207" t="s">
        <v>132</v>
      </c>
    </row>
    <row r="192" spans="2:65" s="1" customFormat="1" ht="31.5" customHeight="1">
      <c r="B192" s="35"/>
      <c r="C192" s="183" t="s">
        <v>312</v>
      </c>
      <c r="D192" s="183" t="s">
        <v>134</v>
      </c>
      <c r="E192" s="184" t="s">
        <v>313</v>
      </c>
      <c r="F192" s="185" t="s">
        <v>314</v>
      </c>
      <c r="G192" s="186" t="s">
        <v>148</v>
      </c>
      <c r="H192" s="187">
        <v>4</v>
      </c>
      <c r="I192" s="188"/>
      <c r="J192" s="189">
        <f>ROUND(I192*H192,2)</f>
        <v>0</v>
      </c>
      <c r="K192" s="185" t="s">
        <v>138</v>
      </c>
      <c r="L192" s="55"/>
      <c r="M192" s="190" t="s">
        <v>36</v>
      </c>
      <c r="N192" s="191" t="s">
        <v>51</v>
      </c>
      <c r="O192" s="36"/>
      <c r="P192" s="192">
        <f>O192*H192</f>
        <v>0</v>
      </c>
      <c r="Q192" s="192">
        <v>0.00084</v>
      </c>
      <c r="R192" s="192">
        <f>Q192*H192</f>
        <v>0.00336</v>
      </c>
      <c r="S192" s="192">
        <v>0</v>
      </c>
      <c r="T192" s="193">
        <f>S192*H192</f>
        <v>0</v>
      </c>
      <c r="AR192" s="17" t="s">
        <v>139</v>
      </c>
      <c r="AT192" s="17" t="s">
        <v>134</v>
      </c>
      <c r="AU192" s="17" t="s">
        <v>22</v>
      </c>
      <c r="AY192" s="17" t="s">
        <v>132</v>
      </c>
      <c r="BE192" s="194">
        <f>IF(N192="základní",J192,0)</f>
        <v>0</v>
      </c>
      <c r="BF192" s="194">
        <f>IF(N192="snížená",J192,0)</f>
        <v>0</v>
      </c>
      <c r="BG192" s="194">
        <f>IF(N192="zákl. přenesená",J192,0)</f>
        <v>0</v>
      </c>
      <c r="BH192" s="194">
        <f>IF(N192="sníž. přenesená",J192,0)</f>
        <v>0</v>
      </c>
      <c r="BI192" s="194">
        <f>IF(N192="nulová",J192,0)</f>
        <v>0</v>
      </c>
      <c r="BJ192" s="17" t="s">
        <v>23</v>
      </c>
      <c r="BK192" s="194">
        <f>ROUND(I192*H192,2)</f>
        <v>0</v>
      </c>
      <c r="BL192" s="17" t="s">
        <v>139</v>
      </c>
      <c r="BM192" s="17" t="s">
        <v>315</v>
      </c>
    </row>
    <row r="193" spans="2:47" s="1" customFormat="1" ht="148.5">
      <c r="B193" s="35"/>
      <c r="C193" s="57"/>
      <c r="D193" s="195" t="s">
        <v>141</v>
      </c>
      <c r="E193" s="57"/>
      <c r="F193" s="196" t="s">
        <v>316</v>
      </c>
      <c r="G193" s="57"/>
      <c r="H193" s="57"/>
      <c r="I193" s="153"/>
      <c r="J193" s="57"/>
      <c r="K193" s="57"/>
      <c r="L193" s="55"/>
      <c r="M193" s="72"/>
      <c r="N193" s="36"/>
      <c r="O193" s="36"/>
      <c r="P193" s="36"/>
      <c r="Q193" s="36"/>
      <c r="R193" s="36"/>
      <c r="S193" s="36"/>
      <c r="T193" s="73"/>
      <c r="AT193" s="17" t="s">
        <v>141</v>
      </c>
      <c r="AU193" s="17" t="s">
        <v>22</v>
      </c>
    </row>
    <row r="194" spans="2:51" s="11" customFormat="1" ht="13.5">
      <c r="B194" s="197"/>
      <c r="C194" s="198"/>
      <c r="D194" s="210" t="s">
        <v>143</v>
      </c>
      <c r="E194" s="220" t="s">
        <v>36</v>
      </c>
      <c r="F194" s="221" t="s">
        <v>317</v>
      </c>
      <c r="G194" s="198"/>
      <c r="H194" s="222">
        <v>4</v>
      </c>
      <c r="I194" s="202"/>
      <c r="J194" s="198"/>
      <c r="K194" s="198"/>
      <c r="L194" s="203"/>
      <c r="M194" s="204"/>
      <c r="N194" s="205"/>
      <c r="O194" s="205"/>
      <c r="P194" s="205"/>
      <c r="Q194" s="205"/>
      <c r="R194" s="205"/>
      <c r="S194" s="205"/>
      <c r="T194" s="206"/>
      <c r="AT194" s="207" t="s">
        <v>143</v>
      </c>
      <c r="AU194" s="207" t="s">
        <v>22</v>
      </c>
      <c r="AV194" s="11" t="s">
        <v>22</v>
      </c>
      <c r="AW194" s="11" t="s">
        <v>43</v>
      </c>
      <c r="AX194" s="11" t="s">
        <v>80</v>
      </c>
      <c r="AY194" s="207" t="s">
        <v>132</v>
      </c>
    </row>
    <row r="195" spans="2:65" s="1" customFormat="1" ht="31.5" customHeight="1">
      <c r="B195" s="35"/>
      <c r="C195" s="183" t="s">
        <v>318</v>
      </c>
      <c r="D195" s="183" t="s">
        <v>134</v>
      </c>
      <c r="E195" s="184" t="s">
        <v>319</v>
      </c>
      <c r="F195" s="185" t="s">
        <v>320</v>
      </c>
      <c r="G195" s="186" t="s">
        <v>148</v>
      </c>
      <c r="H195" s="187">
        <v>4</v>
      </c>
      <c r="I195" s="188"/>
      <c r="J195" s="189">
        <f>ROUND(I195*H195,2)</f>
        <v>0</v>
      </c>
      <c r="K195" s="185" t="s">
        <v>138</v>
      </c>
      <c r="L195" s="55"/>
      <c r="M195" s="190" t="s">
        <v>36</v>
      </c>
      <c r="N195" s="191" t="s">
        <v>51</v>
      </c>
      <c r="O195" s="36"/>
      <c r="P195" s="192">
        <f>O195*H195</f>
        <v>0</v>
      </c>
      <c r="Q195" s="192">
        <v>0</v>
      </c>
      <c r="R195" s="192">
        <f>Q195*H195</f>
        <v>0</v>
      </c>
      <c r="S195" s="192">
        <v>0</v>
      </c>
      <c r="T195" s="193">
        <f>S195*H195</f>
        <v>0</v>
      </c>
      <c r="AR195" s="17" t="s">
        <v>139</v>
      </c>
      <c r="AT195" s="17" t="s">
        <v>134</v>
      </c>
      <c r="AU195" s="17" t="s">
        <v>22</v>
      </c>
      <c r="AY195" s="17" t="s">
        <v>132</v>
      </c>
      <c r="BE195" s="194">
        <f>IF(N195="základní",J195,0)</f>
        <v>0</v>
      </c>
      <c r="BF195" s="194">
        <f>IF(N195="snížená",J195,0)</f>
        <v>0</v>
      </c>
      <c r="BG195" s="194">
        <f>IF(N195="zákl. přenesená",J195,0)</f>
        <v>0</v>
      </c>
      <c r="BH195" s="194">
        <f>IF(N195="sníž. přenesená",J195,0)</f>
        <v>0</v>
      </c>
      <c r="BI195" s="194">
        <f>IF(N195="nulová",J195,0)</f>
        <v>0</v>
      </c>
      <c r="BJ195" s="17" t="s">
        <v>23</v>
      </c>
      <c r="BK195" s="194">
        <f>ROUND(I195*H195,2)</f>
        <v>0</v>
      </c>
      <c r="BL195" s="17" t="s">
        <v>139</v>
      </c>
      <c r="BM195" s="17" t="s">
        <v>321</v>
      </c>
    </row>
    <row r="196" spans="2:51" s="11" customFormat="1" ht="13.5">
      <c r="B196" s="197"/>
      <c r="C196" s="198"/>
      <c r="D196" s="210" t="s">
        <v>143</v>
      </c>
      <c r="E196" s="220" t="s">
        <v>36</v>
      </c>
      <c r="F196" s="221" t="s">
        <v>317</v>
      </c>
      <c r="G196" s="198"/>
      <c r="H196" s="222">
        <v>4</v>
      </c>
      <c r="I196" s="202"/>
      <c r="J196" s="198"/>
      <c r="K196" s="198"/>
      <c r="L196" s="203"/>
      <c r="M196" s="204"/>
      <c r="N196" s="205"/>
      <c r="O196" s="205"/>
      <c r="P196" s="205"/>
      <c r="Q196" s="205"/>
      <c r="R196" s="205"/>
      <c r="S196" s="205"/>
      <c r="T196" s="206"/>
      <c r="AT196" s="207" t="s">
        <v>143</v>
      </c>
      <c r="AU196" s="207" t="s">
        <v>22</v>
      </c>
      <c r="AV196" s="11" t="s">
        <v>22</v>
      </c>
      <c r="AW196" s="11" t="s">
        <v>43</v>
      </c>
      <c r="AX196" s="11" t="s">
        <v>23</v>
      </c>
      <c r="AY196" s="207" t="s">
        <v>132</v>
      </c>
    </row>
    <row r="197" spans="2:65" s="1" customFormat="1" ht="22.5" customHeight="1">
      <c r="B197" s="35"/>
      <c r="C197" s="183" t="s">
        <v>322</v>
      </c>
      <c r="D197" s="183" t="s">
        <v>134</v>
      </c>
      <c r="E197" s="184" t="s">
        <v>323</v>
      </c>
      <c r="F197" s="185" t="s">
        <v>324</v>
      </c>
      <c r="G197" s="186" t="s">
        <v>325</v>
      </c>
      <c r="H197" s="187">
        <v>2</v>
      </c>
      <c r="I197" s="188"/>
      <c r="J197" s="189">
        <f>ROUND(I197*H197,2)</f>
        <v>0</v>
      </c>
      <c r="K197" s="185" t="s">
        <v>36</v>
      </c>
      <c r="L197" s="55"/>
      <c r="M197" s="190" t="s">
        <v>36</v>
      </c>
      <c r="N197" s="191" t="s">
        <v>51</v>
      </c>
      <c r="O197" s="36"/>
      <c r="P197" s="192">
        <f>O197*H197</f>
        <v>0</v>
      </c>
      <c r="Q197" s="192">
        <v>0</v>
      </c>
      <c r="R197" s="192">
        <f>Q197*H197</f>
        <v>0</v>
      </c>
      <c r="S197" s="192">
        <v>0</v>
      </c>
      <c r="T197" s="193">
        <f>S197*H197</f>
        <v>0</v>
      </c>
      <c r="AR197" s="17" t="s">
        <v>139</v>
      </c>
      <c r="AT197" s="17" t="s">
        <v>134</v>
      </c>
      <c r="AU197" s="17" t="s">
        <v>22</v>
      </c>
      <c r="AY197" s="17" t="s">
        <v>132</v>
      </c>
      <c r="BE197" s="194">
        <f>IF(N197="základní",J197,0)</f>
        <v>0</v>
      </c>
      <c r="BF197" s="194">
        <f>IF(N197="snížená",J197,0)</f>
        <v>0</v>
      </c>
      <c r="BG197" s="194">
        <f>IF(N197="zákl. přenesená",J197,0)</f>
        <v>0</v>
      </c>
      <c r="BH197" s="194">
        <f>IF(N197="sníž. přenesená",J197,0)</f>
        <v>0</v>
      </c>
      <c r="BI197" s="194">
        <f>IF(N197="nulová",J197,0)</f>
        <v>0</v>
      </c>
      <c r="BJ197" s="17" t="s">
        <v>23</v>
      </c>
      <c r="BK197" s="194">
        <f>ROUND(I197*H197,2)</f>
        <v>0</v>
      </c>
      <c r="BL197" s="17" t="s">
        <v>139</v>
      </c>
      <c r="BM197" s="17" t="s">
        <v>326</v>
      </c>
    </row>
    <row r="198" spans="2:47" s="1" customFormat="1" ht="27">
      <c r="B198" s="35"/>
      <c r="C198" s="57"/>
      <c r="D198" s="195" t="s">
        <v>173</v>
      </c>
      <c r="E198" s="57"/>
      <c r="F198" s="196" t="s">
        <v>327</v>
      </c>
      <c r="G198" s="57"/>
      <c r="H198" s="57"/>
      <c r="I198" s="153"/>
      <c r="J198" s="57"/>
      <c r="K198" s="57"/>
      <c r="L198" s="55"/>
      <c r="M198" s="72"/>
      <c r="N198" s="36"/>
      <c r="O198" s="36"/>
      <c r="P198" s="36"/>
      <c r="Q198" s="36"/>
      <c r="R198" s="36"/>
      <c r="S198" s="36"/>
      <c r="T198" s="73"/>
      <c r="AT198" s="17" t="s">
        <v>173</v>
      </c>
      <c r="AU198" s="17" t="s">
        <v>22</v>
      </c>
    </row>
    <row r="199" spans="2:51" s="11" customFormat="1" ht="13.5">
      <c r="B199" s="197"/>
      <c r="C199" s="198"/>
      <c r="D199" s="195" t="s">
        <v>143</v>
      </c>
      <c r="E199" s="199" t="s">
        <v>36</v>
      </c>
      <c r="F199" s="200" t="s">
        <v>22</v>
      </c>
      <c r="G199" s="198"/>
      <c r="H199" s="201">
        <v>2</v>
      </c>
      <c r="I199" s="202"/>
      <c r="J199" s="198"/>
      <c r="K199" s="198"/>
      <c r="L199" s="203"/>
      <c r="M199" s="204"/>
      <c r="N199" s="205"/>
      <c r="O199" s="205"/>
      <c r="P199" s="205"/>
      <c r="Q199" s="205"/>
      <c r="R199" s="205"/>
      <c r="S199" s="205"/>
      <c r="T199" s="206"/>
      <c r="AT199" s="207" t="s">
        <v>143</v>
      </c>
      <c r="AU199" s="207" t="s">
        <v>22</v>
      </c>
      <c r="AV199" s="11" t="s">
        <v>22</v>
      </c>
      <c r="AW199" s="11" t="s">
        <v>43</v>
      </c>
      <c r="AX199" s="11" t="s">
        <v>80</v>
      </c>
      <c r="AY199" s="207" t="s">
        <v>132</v>
      </c>
    </row>
    <row r="200" spans="2:51" s="12" customFormat="1" ht="13.5">
      <c r="B200" s="208"/>
      <c r="C200" s="209"/>
      <c r="D200" s="210" t="s">
        <v>143</v>
      </c>
      <c r="E200" s="211" t="s">
        <v>36</v>
      </c>
      <c r="F200" s="212" t="s">
        <v>145</v>
      </c>
      <c r="G200" s="209"/>
      <c r="H200" s="213">
        <v>2</v>
      </c>
      <c r="I200" s="214"/>
      <c r="J200" s="209"/>
      <c r="K200" s="209"/>
      <c r="L200" s="215"/>
      <c r="M200" s="216"/>
      <c r="N200" s="217"/>
      <c r="O200" s="217"/>
      <c r="P200" s="217"/>
      <c r="Q200" s="217"/>
      <c r="R200" s="217"/>
      <c r="S200" s="217"/>
      <c r="T200" s="218"/>
      <c r="AT200" s="219" t="s">
        <v>143</v>
      </c>
      <c r="AU200" s="219" t="s">
        <v>22</v>
      </c>
      <c r="AV200" s="12" t="s">
        <v>139</v>
      </c>
      <c r="AW200" s="12" t="s">
        <v>43</v>
      </c>
      <c r="AX200" s="12" t="s">
        <v>23</v>
      </c>
      <c r="AY200" s="219" t="s">
        <v>132</v>
      </c>
    </row>
    <row r="201" spans="2:65" s="1" customFormat="1" ht="44.25" customHeight="1">
      <c r="B201" s="35"/>
      <c r="C201" s="235" t="s">
        <v>328</v>
      </c>
      <c r="D201" s="235" t="s">
        <v>203</v>
      </c>
      <c r="E201" s="236" t="s">
        <v>329</v>
      </c>
      <c r="F201" s="237" t="s">
        <v>330</v>
      </c>
      <c r="G201" s="238" t="s">
        <v>325</v>
      </c>
      <c r="H201" s="239">
        <v>2</v>
      </c>
      <c r="I201" s="240"/>
      <c r="J201" s="241">
        <f>ROUND(I201*H201,2)</f>
        <v>0</v>
      </c>
      <c r="K201" s="237" t="s">
        <v>36</v>
      </c>
      <c r="L201" s="242"/>
      <c r="M201" s="243" t="s">
        <v>36</v>
      </c>
      <c r="N201" s="244" t="s">
        <v>51</v>
      </c>
      <c r="O201" s="36"/>
      <c r="P201" s="192">
        <f>O201*H201</f>
        <v>0</v>
      </c>
      <c r="Q201" s="192">
        <v>1</v>
      </c>
      <c r="R201" s="192">
        <f>Q201*H201</f>
        <v>2</v>
      </c>
      <c r="S201" s="192">
        <v>0</v>
      </c>
      <c r="T201" s="193">
        <f>S201*H201</f>
        <v>0</v>
      </c>
      <c r="AR201" s="17" t="s">
        <v>182</v>
      </c>
      <c r="AT201" s="17" t="s">
        <v>203</v>
      </c>
      <c r="AU201" s="17" t="s">
        <v>22</v>
      </c>
      <c r="AY201" s="17" t="s">
        <v>132</v>
      </c>
      <c r="BE201" s="194">
        <f>IF(N201="základní",J201,0)</f>
        <v>0</v>
      </c>
      <c r="BF201" s="194">
        <f>IF(N201="snížená",J201,0)</f>
        <v>0</v>
      </c>
      <c r="BG201" s="194">
        <f>IF(N201="zákl. přenesená",J201,0)</f>
        <v>0</v>
      </c>
      <c r="BH201" s="194">
        <f>IF(N201="sníž. přenesená",J201,0)</f>
        <v>0</v>
      </c>
      <c r="BI201" s="194">
        <f>IF(N201="nulová",J201,0)</f>
        <v>0</v>
      </c>
      <c r="BJ201" s="17" t="s">
        <v>23</v>
      </c>
      <c r="BK201" s="194">
        <f>ROUND(I201*H201,2)</f>
        <v>0</v>
      </c>
      <c r="BL201" s="17" t="s">
        <v>139</v>
      </c>
      <c r="BM201" s="17" t="s">
        <v>331</v>
      </c>
    </row>
    <row r="202" spans="2:47" s="1" customFormat="1" ht="27">
      <c r="B202" s="35"/>
      <c r="C202" s="57"/>
      <c r="D202" s="195" t="s">
        <v>173</v>
      </c>
      <c r="E202" s="57"/>
      <c r="F202" s="196" t="s">
        <v>332</v>
      </c>
      <c r="G202" s="57"/>
      <c r="H202" s="57"/>
      <c r="I202" s="153"/>
      <c r="J202" s="57"/>
      <c r="K202" s="57"/>
      <c r="L202" s="55"/>
      <c r="M202" s="72"/>
      <c r="N202" s="36"/>
      <c r="O202" s="36"/>
      <c r="P202" s="36"/>
      <c r="Q202" s="36"/>
      <c r="R202" s="36"/>
      <c r="S202" s="36"/>
      <c r="T202" s="73"/>
      <c r="AT202" s="17" t="s">
        <v>173</v>
      </c>
      <c r="AU202" s="17" t="s">
        <v>22</v>
      </c>
    </row>
    <row r="203" spans="2:51" s="11" customFormat="1" ht="13.5">
      <c r="B203" s="197"/>
      <c r="C203" s="198"/>
      <c r="D203" s="210" t="s">
        <v>143</v>
      </c>
      <c r="E203" s="220" t="s">
        <v>36</v>
      </c>
      <c r="F203" s="221" t="s">
        <v>22</v>
      </c>
      <c r="G203" s="198"/>
      <c r="H203" s="222">
        <v>2</v>
      </c>
      <c r="I203" s="202"/>
      <c r="J203" s="198"/>
      <c r="K203" s="198"/>
      <c r="L203" s="203"/>
      <c r="M203" s="204"/>
      <c r="N203" s="205"/>
      <c r="O203" s="205"/>
      <c r="P203" s="205"/>
      <c r="Q203" s="205"/>
      <c r="R203" s="205"/>
      <c r="S203" s="205"/>
      <c r="T203" s="206"/>
      <c r="AT203" s="207" t="s">
        <v>143</v>
      </c>
      <c r="AU203" s="207" t="s">
        <v>22</v>
      </c>
      <c r="AV203" s="11" t="s">
        <v>22</v>
      </c>
      <c r="AW203" s="11" t="s">
        <v>43</v>
      </c>
      <c r="AX203" s="11" t="s">
        <v>80</v>
      </c>
      <c r="AY203" s="207" t="s">
        <v>132</v>
      </c>
    </row>
    <row r="204" spans="2:65" s="1" customFormat="1" ht="22.5" customHeight="1">
      <c r="B204" s="35"/>
      <c r="C204" s="183" t="s">
        <v>333</v>
      </c>
      <c r="D204" s="183" t="s">
        <v>134</v>
      </c>
      <c r="E204" s="184" t="s">
        <v>334</v>
      </c>
      <c r="F204" s="185" t="s">
        <v>335</v>
      </c>
      <c r="G204" s="186" t="s">
        <v>148</v>
      </c>
      <c r="H204" s="187">
        <v>212</v>
      </c>
      <c r="I204" s="188"/>
      <c r="J204" s="189">
        <f>ROUND(I204*H204,2)</f>
        <v>0</v>
      </c>
      <c r="K204" s="185" t="s">
        <v>36</v>
      </c>
      <c r="L204" s="55"/>
      <c r="M204" s="190" t="s">
        <v>36</v>
      </c>
      <c r="N204" s="191" t="s">
        <v>51</v>
      </c>
      <c r="O204" s="36"/>
      <c r="P204" s="192">
        <f>O204*H204</f>
        <v>0</v>
      </c>
      <c r="Q204" s="192">
        <v>0</v>
      </c>
      <c r="R204" s="192">
        <f>Q204*H204</f>
        <v>0</v>
      </c>
      <c r="S204" s="192">
        <v>0</v>
      </c>
      <c r="T204" s="193">
        <f>S204*H204</f>
        <v>0</v>
      </c>
      <c r="AR204" s="17" t="s">
        <v>139</v>
      </c>
      <c r="AT204" s="17" t="s">
        <v>134</v>
      </c>
      <c r="AU204" s="17" t="s">
        <v>22</v>
      </c>
      <c r="AY204" s="17" t="s">
        <v>132</v>
      </c>
      <c r="BE204" s="194">
        <f>IF(N204="základní",J204,0)</f>
        <v>0</v>
      </c>
      <c r="BF204" s="194">
        <f>IF(N204="snížená",J204,0)</f>
        <v>0</v>
      </c>
      <c r="BG204" s="194">
        <f>IF(N204="zákl. přenesená",J204,0)</f>
        <v>0</v>
      </c>
      <c r="BH204" s="194">
        <f>IF(N204="sníž. přenesená",J204,0)</f>
        <v>0</v>
      </c>
      <c r="BI204" s="194">
        <f>IF(N204="nulová",J204,0)</f>
        <v>0</v>
      </c>
      <c r="BJ204" s="17" t="s">
        <v>23</v>
      </c>
      <c r="BK204" s="194">
        <f>ROUND(I204*H204,2)</f>
        <v>0</v>
      </c>
      <c r="BL204" s="17" t="s">
        <v>139</v>
      </c>
      <c r="BM204" s="17" t="s">
        <v>336</v>
      </c>
    </row>
    <row r="205" spans="2:47" s="1" customFormat="1" ht="27">
      <c r="B205" s="35"/>
      <c r="C205" s="57"/>
      <c r="D205" s="195" t="s">
        <v>173</v>
      </c>
      <c r="E205" s="57"/>
      <c r="F205" s="196" t="s">
        <v>327</v>
      </c>
      <c r="G205" s="57"/>
      <c r="H205" s="57"/>
      <c r="I205" s="153"/>
      <c r="J205" s="57"/>
      <c r="K205" s="57"/>
      <c r="L205" s="55"/>
      <c r="M205" s="72"/>
      <c r="N205" s="36"/>
      <c r="O205" s="36"/>
      <c r="P205" s="36"/>
      <c r="Q205" s="36"/>
      <c r="R205" s="36"/>
      <c r="S205" s="36"/>
      <c r="T205" s="73"/>
      <c r="AT205" s="17" t="s">
        <v>173</v>
      </c>
      <c r="AU205" s="17" t="s">
        <v>22</v>
      </c>
    </row>
    <row r="206" spans="2:51" s="11" customFormat="1" ht="13.5">
      <c r="B206" s="197"/>
      <c r="C206" s="198"/>
      <c r="D206" s="210" t="s">
        <v>143</v>
      </c>
      <c r="E206" s="220" t="s">
        <v>36</v>
      </c>
      <c r="F206" s="221" t="s">
        <v>337</v>
      </c>
      <c r="G206" s="198"/>
      <c r="H206" s="222">
        <v>212</v>
      </c>
      <c r="I206" s="202"/>
      <c r="J206" s="198"/>
      <c r="K206" s="198"/>
      <c r="L206" s="203"/>
      <c r="M206" s="204"/>
      <c r="N206" s="205"/>
      <c r="O206" s="205"/>
      <c r="P206" s="205"/>
      <c r="Q206" s="205"/>
      <c r="R206" s="205"/>
      <c r="S206" s="205"/>
      <c r="T206" s="206"/>
      <c r="AT206" s="207" t="s">
        <v>143</v>
      </c>
      <c r="AU206" s="207" t="s">
        <v>22</v>
      </c>
      <c r="AV206" s="11" t="s">
        <v>22</v>
      </c>
      <c r="AW206" s="11" t="s">
        <v>43</v>
      </c>
      <c r="AX206" s="11" t="s">
        <v>80</v>
      </c>
      <c r="AY206" s="207" t="s">
        <v>132</v>
      </c>
    </row>
    <row r="207" spans="2:65" s="1" customFormat="1" ht="31.5" customHeight="1">
      <c r="B207" s="35"/>
      <c r="C207" s="183" t="s">
        <v>338</v>
      </c>
      <c r="D207" s="183" t="s">
        <v>134</v>
      </c>
      <c r="E207" s="184" t="s">
        <v>339</v>
      </c>
      <c r="F207" s="185" t="s">
        <v>340</v>
      </c>
      <c r="G207" s="186" t="s">
        <v>170</v>
      </c>
      <c r="H207" s="187">
        <v>57.6</v>
      </c>
      <c r="I207" s="188"/>
      <c r="J207" s="189">
        <f>ROUND(I207*H207,2)</f>
        <v>0</v>
      </c>
      <c r="K207" s="185" t="s">
        <v>138</v>
      </c>
      <c r="L207" s="55"/>
      <c r="M207" s="190" t="s">
        <v>36</v>
      </c>
      <c r="N207" s="191" t="s">
        <v>51</v>
      </c>
      <c r="O207" s="36"/>
      <c r="P207" s="192">
        <f>O207*H207</f>
        <v>0</v>
      </c>
      <c r="Q207" s="192">
        <v>0</v>
      </c>
      <c r="R207" s="192">
        <f>Q207*H207</f>
        <v>0</v>
      </c>
      <c r="S207" s="192">
        <v>0</v>
      </c>
      <c r="T207" s="193">
        <f>S207*H207</f>
        <v>0</v>
      </c>
      <c r="AR207" s="17" t="s">
        <v>139</v>
      </c>
      <c r="AT207" s="17" t="s">
        <v>134</v>
      </c>
      <c r="AU207" s="17" t="s">
        <v>22</v>
      </c>
      <c r="AY207" s="17" t="s">
        <v>132</v>
      </c>
      <c r="BE207" s="194">
        <f>IF(N207="základní",J207,0)</f>
        <v>0</v>
      </c>
      <c r="BF207" s="194">
        <f>IF(N207="snížená",J207,0)</f>
        <v>0</v>
      </c>
      <c r="BG207" s="194">
        <f>IF(N207="zákl. přenesená",J207,0)</f>
        <v>0</v>
      </c>
      <c r="BH207" s="194">
        <f>IF(N207="sníž. přenesená",J207,0)</f>
        <v>0</v>
      </c>
      <c r="BI207" s="194">
        <f>IF(N207="nulová",J207,0)</f>
        <v>0</v>
      </c>
      <c r="BJ207" s="17" t="s">
        <v>23</v>
      </c>
      <c r="BK207" s="194">
        <f>ROUND(I207*H207,2)</f>
        <v>0</v>
      </c>
      <c r="BL207" s="17" t="s">
        <v>139</v>
      </c>
      <c r="BM207" s="17" t="s">
        <v>341</v>
      </c>
    </row>
    <row r="208" spans="2:51" s="11" customFormat="1" ht="13.5">
      <c r="B208" s="197"/>
      <c r="C208" s="198"/>
      <c r="D208" s="195" t="s">
        <v>143</v>
      </c>
      <c r="E208" s="199" t="s">
        <v>36</v>
      </c>
      <c r="F208" s="200" t="s">
        <v>342</v>
      </c>
      <c r="G208" s="198"/>
      <c r="H208" s="201">
        <v>57.6</v>
      </c>
      <c r="I208" s="202"/>
      <c r="J208" s="198"/>
      <c r="K208" s="198"/>
      <c r="L208" s="203"/>
      <c r="M208" s="204"/>
      <c r="N208" s="205"/>
      <c r="O208" s="205"/>
      <c r="P208" s="205"/>
      <c r="Q208" s="205"/>
      <c r="R208" s="205"/>
      <c r="S208" s="205"/>
      <c r="T208" s="206"/>
      <c r="AT208" s="207" t="s">
        <v>143</v>
      </c>
      <c r="AU208" s="207" t="s">
        <v>22</v>
      </c>
      <c r="AV208" s="11" t="s">
        <v>22</v>
      </c>
      <c r="AW208" s="11" t="s">
        <v>43</v>
      </c>
      <c r="AX208" s="11" t="s">
        <v>80</v>
      </c>
      <c r="AY208" s="207" t="s">
        <v>132</v>
      </c>
    </row>
    <row r="209" spans="2:51" s="12" customFormat="1" ht="13.5">
      <c r="B209" s="208"/>
      <c r="C209" s="209"/>
      <c r="D209" s="210" t="s">
        <v>143</v>
      </c>
      <c r="E209" s="211" t="s">
        <v>36</v>
      </c>
      <c r="F209" s="212" t="s">
        <v>145</v>
      </c>
      <c r="G209" s="209"/>
      <c r="H209" s="213">
        <v>57.6</v>
      </c>
      <c r="I209" s="214"/>
      <c r="J209" s="209"/>
      <c r="K209" s="209"/>
      <c r="L209" s="215"/>
      <c r="M209" s="216"/>
      <c r="N209" s="217"/>
      <c r="O209" s="217"/>
      <c r="P209" s="217"/>
      <c r="Q209" s="217"/>
      <c r="R209" s="217"/>
      <c r="S209" s="217"/>
      <c r="T209" s="218"/>
      <c r="AT209" s="219" t="s">
        <v>143</v>
      </c>
      <c r="AU209" s="219" t="s">
        <v>22</v>
      </c>
      <c r="AV209" s="12" t="s">
        <v>139</v>
      </c>
      <c r="AW209" s="12" t="s">
        <v>43</v>
      </c>
      <c r="AX209" s="12" t="s">
        <v>23</v>
      </c>
      <c r="AY209" s="219" t="s">
        <v>132</v>
      </c>
    </row>
    <row r="210" spans="2:65" s="1" customFormat="1" ht="31.5" customHeight="1">
      <c r="B210" s="35"/>
      <c r="C210" s="183" t="s">
        <v>343</v>
      </c>
      <c r="D210" s="183" t="s">
        <v>134</v>
      </c>
      <c r="E210" s="184" t="s">
        <v>344</v>
      </c>
      <c r="F210" s="185" t="s">
        <v>345</v>
      </c>
      <c r="G210" s="186" t="s">
        <v>148</v>
      </c>
      <c r="H210" s="187">
        <v>126.05</v>
      </c>
      <c r="I210" s="188"/>
      <c r="J210" s="189">
        <f>ROUND(I210*H210,2)</f>
        <v>0</v>
      </c>
      <c r="K210" s="185" t="s">
        <v>138</v>
      </c>
      <c r="L210" s="55"/>
      <c r="M210" s="190" t="s">
        <v>36</v>
      </c>
      <c r="N210" s="191" t="s">
        <v>51</v>
      </c>
      <c r="O210" s="36"/>
      <c r="P210" s="192">
        <f>O210*H210</f>
        <v>0</v>
      </c>
      <c r="Q210" s="192">
        <v>0</v>
      </c>
      <c r="R210" s="192">
        <f>Q210*H210</f>
        <v>0</v>
      </c>
      <c r="S210" s="192">
        <v>0</v>
      </c>
      <c r="T210" s="193">
        <f>S210*H210</f>
        <v>0</v>
      </c>
      <c r="AR210" s="17" t="s">
        <v>139</v>
      </c>
      <c r="AT210" s="17" t="s">
        <v>134</v>
      </c>
      <c r="AU210" s="17" t="s">
        <v>22</v>
      </c>
      <c r="AY210" s="17" t="s">
        <v>132</v>
      </c>
      <c r="BE210" s="194">
        <f>IF(N210="základní",J210,0)</f>
        <v>0</v>
      </c>
      <c r="BF210" s="194">
        <f>IF(N210="snížená",J210,0)</f>
        <v>0</v>
      </c>
      <c r="BG210" s="194">
        <f>IF(N210="zákl. přenesená",J210,0)</f>
        <v>0</v>
      </c>
      <c r="BH210" s="194">
        <f>IF(N210="sníž. přenesená",J210,0)</f>
        <v>0</v>
      </c>
      <c r="BI210" s="194">
        <f>IF(N210="nulová",J210,0)</f>
        <v>0</v>
      </c>
      <c r="BJ210" s="17" t="s">
        <v>23</v>
      </c>
      <c r="BK210" s="194">
        <f>ROUND(I210*H210,2)</f>
        <v>0</v>
      </c>
      <c r="BL210" s="17" t="s">
        <v>139</v>
      </c>
      <c r="BM210" s="17" t="s">
        <v>346</v>
      </c>
    </row>
    <row r="211" spans="2:47" s="1" customFormat="1" ht="121.5">
      <c r="B211" s="35"/>
      <c r="C211" s="57"/>
      <c r="D211" s="195" t="s">
        <v>141</v>
      </c>
      <c r="E211" s="57"/>
      <c r="F211" s="196" t="s">
        <v>347</v>
      </c>
      <c r="G211" s="57"/>
      <c r="H211" s="57"/>
      <c r="I211" s="153"/>
      <c r="J211" s="57"/>
      <c r="K211" s="57"/>
      <c r="L211" s="55"/>
      <c r="M211" s="72"/>
      <c r="N211" s="36"/>
      <c r="O211" s="36"/>
      <c r="P211" s="36"/>
      <c r="Q211" s="36"/>
      <c r="R211" s="36"/>
      <c r="S211" s="36"/>
      <c r="T211" s="73"/>
      <c r="AT211" s="17" t="s">
        <v>141</v>
      </c>
      <c r="AU211" s="17" t="s">
        <v>22</v>
      </c>
    </row>
    <row r="212" spans="2:51" s="11" customFormat="1" ht="13.5">
      <c r="B212" s="197"/>
      <c r="C212" s="198"/>
      <c r="D212" s="195" t="s">
        <v>143</v>
      </c>
      <c r="E212" s="199" t="s">
        <v>36</v>
      </c>
      <c r="F212" s="200" t="s">
        <v>348</v>
      </c>
      <c r="G212" s="198"/>
      <c r="H212" s="201">
        <v>126.05</v>
      </c>
      <c r="I212" s="202"/>
      <c r="J212" s="198"/>
      <c r="K212" s="198"/>
      <c r="L212" s="203"/>
      <c r="M212" s="204"/>
      <c r="N212" s="205"/>
      <c r="O212" s="205"/>
      <c r="P212" s="205"/>
      <c r="Q212" s="205"/>
      <c r="R212" s="205"/>
      <c r="S212" s="205"/>
      <c r="T212" s="206"/>
      <c r="AT212" s="207" t="s">
        <v>143</v>
      </c>
      <c r="AU212" s="207" t="s">
        <v>22</v>
      </c>
      <c r="AV212" s="11" t="s">
        <v>22</v>
      </c>
      <c r="AW212" s="11" t="s">
        <v>43</v>
      </c>
      <c r="AX212" s="11" t="s">
        <v>80</v>
      </c>
      <c r="AY212" s="207" t="s">
        <v>132</v>
      </c>
    </row>
    <row r="213" spans="2:51" s="12" customFormat="1" ht="13.5">
      <c r="B213" s="208"/>
      <c r="C213" s="209"/>
      <c r="D213" s="210" t="s">
        <v>143</v>
      </c>
      <c r="E213" s="211" t="s">
        <v>36</v>
      </c>
      <c r="F213" s="212" t="s">
        <v>145</v>
      </c>
      <c r="G213" s="209"/>
      <c r="H213" s="213">
        <v>126.05</v>
      </c>
      <c r="I213" s="214"/>
      <c r="J213" s="209"/>
      <c r="K213" s="209"/>
      <c r="L213" s="215"/>
      <c r="M213" s="216"/>
      <c r="N213" s="217"/>
      <c r="O213" s="217"/>
      <c r="P213" s="217"/>
      <c r="Q213" s="217"/>
      <c r="R213" s="217"/>
      <c r="S213" s="217"/>
      <c r="T213" s="218"/>
      <c r="AT213" s="219" t="s">
        <v>143</v>
      </c>
      <c r="AU213" s="219" t="s">
        <v>22</v>
      </c>
      <c r="AV213" s="12" t="s">
        <v>139</v>
      </c>
      <c r="AW213" s="12" t="s">
        <v>43</v>
      </c>
      <c r="AX213" s="12" t="s">
        <v>23</v>
      </c>
      <c r="AY213" s="219" t="s">
        <v>132</v>
      </c>
    </row>
    <row r="214" spans="2:65" s="1" customFormat="1" ht="31.5" customHeight="1">
      <c r="B214" s="35"/>
      <c r="C214" s="183" t="s">
        <v>349</v>
      </c>
      <c r="D214" s="183" t="s">
        <v>134</v>
      </c>
      <c r="E214" s="184" t="s">
        <v>350</v>
      </c>
      <c r="F214" s="185" t="s">
        <v>351</v>
      </c>
      <c r="G214" s="186" t="s">
        <v>148</v>
      </c>
      <c r="H214" s="187">
        <v>126</v>
      </c>
      <c r="I214" s="188"/>
      <c r="J214" s="189">
        <f>ROUND(I214*H214,2)</f>
        <v>0</v>
      </c>
      <c r="K214" s="185" t="s">
        <v>138</v>
      </c>
      <c r="L214" s="55"/>
      <c r="M214" s="190" t="s">
        <v>36</v>
      </c>
      <c r="N214" s="191" t="s">
        <v>51</v>
      </c>
      <c r="O214" s="36"/>
      <c r="P214" s="192">
        <f>O214*H214</f>
        <v>0</v>
      </c>
      <c r="Q214" s="192">
        <v>0</v>
      </c>
      <c r="R214" s="192">
        <f>Q214*H214</f>
        <v>0</v>
      </c>
      <c r="S214" s="192">
        <v>0</v>
      </c>
      <c r="T214" s="193">
        <f>S214*H214</f>
        <v>0</v>
      </c>
      <c r="AR214" s="17" t="s">
        <v>139</v>
      </c>
      <c r="AT214" s="17" t="s">
        <v>134</v>
      </c>
      <c r="AU214" s="17" t="s">
        <v>22</v>
      </c>
      <c r="AY214" s="17" t="s">
        <v>132</v>
      </c>
      <c r="BE214" s="194">
        <f>IF(N214="základní",J214,0)</f>
        <v>0</v>
      </c>
      <c r="BF214" s="194">
        <f>IF(N214="snížená",J214,0)</f>
        <v>0</v>
      </c>
      <c r="BG214" s="194">
        <f>IF(N214="zákl. přenesená",J214,0)</f>
        <v>0</v>
      </c>
      <c r="BH214" s="194">
        <f>IF(N214="sníž. přenesená",J214,0)</f>
        <v>0</v>
      </c>
      <c r="BI214" s="194">
        <f>IF(N214="nulová",J214,0)</f>
        <v>0</v>
      </c>
      <c r="BJ214" s="17" t="s">
        <v>23</v>
      </c>
      <c r="BK214" s="194">
        <f>ROUND(I214*H214,2)</f>
        <v>0</v>
      </c>
      <c r="BL214" s="17" t="s">
        <v>139</v>
      </c>
      <c r="BM214" s="17" t="s">
        <v>352</v>
      </c>
    </row>
    <row r="215" spans="2:47" s="1" customFormat="1" ht="121.5">
      <c r="B215" s="35"/>
      <c r="C215" s="57"/>
      <c r="D215" s="195" t="s">
        <v>141</v>
      </c>
      <c r="E215" s="57"/>
      <c r="F215" s="196" t="s">
        <v>353</v>
      </c>
      <c r="G215" s="57"/>
      <c r="H215" s="57"/>
      <c r="I215" s="153"/>
      <c r="J215" s="57"/>
      <c r="K215" s="57"/>
      <c r="L215" s="55"/>
      <c r="M215" s="72"/>
      <c r="N215" s="36"/>
      <c r="O215" s="36"/>
      <c r="P215" s="36"/>
      <c r="Q215" s="36"/>
      <c r="R215" s="36"/>
      <c r="S215" s="36"/>
      <c r="T215" s="73"/>
      <c r="AT215" s="17" t="s">
        <v>141</v>
      </c>
      <c r="AU215" s="17" t="s">
        <v>22</v>
      </c>
    </row>
    <row r="216" spans="2:51" s="11" customFormat="1" ht="13.5">
      <c r="B216" s="197"/>
      <c r="C216" s="198"/>
      <c r="D216" s="210" t="s">
        <v>143</v>
      </c>
      <c r="E216" s="220" t="s">
        <v>36</v>
      </c>
      <c r="F216" s="221" t="s">
        <v>354</v>
      </c>
      <c r="G216" s="198"/>
      <c r="H216" s="222">
        <v>126</v>
      </c>
      <c r="I216" s="202"/>
      <c r="J216" s="198"/>
      <c r="K216" s="198"/>
      <c r="L216" s="203"/>
      <c r="M216" s="204"/>
      <c r="N216" s="205"/>
      <c r="O216" s="205"/>
      <c r="P216" s="205"/>
      <c r="Q216" s="205"/>
      <c r="R216" s="205"/>
      <c r="S216" s="205"/>
      <c r="T216" s="206"/>
      <c r="AT216" s="207" t="s">
        <v>143</v>
      </c>
      <c r="AU216" s="207" t="s">
        <v>22</v>
      </c>
      <c r="AV216" s="11" t="s">
        <v>22</v>
      </c>
      <c r="AW216" s="11" t="s">
        <v>43</v>
      </c>
      <c r="AX216" s="11" t="s">
        <v>80</v>
      </c>
      <c r="AY216" s="207" t="s">
        <v>132</v>
      </c>
    </row>
    <row r="217" spans="2:65" s="1" customFormat="1" ht="22.5" customHeight="1">
      <c r="B217" s="35"/>
      <c r="C217" s="235" t="s">
        <v>355</v>
      </c>
      <c r="D217" s="235" t="s">
        <v>203</v>
      </c>
      <c r="E217" s="236" t="s">
        <v>356</v>
      </c>
      <c r="F217" s="237" t="s">
        <v>357</v>
      </c>
      <c r="G217" s="238" t="s">
        <v>358</v>
      </c>
      <c r="H217" s="239">
        <v>6.3</v>
      </c>
      <c r="I217" s="240"/>
      <c r="J217" s="241">
        <f>ROUND(I217*H217,2)</f>
        <v>0</v>
      </c>
      <c r="K217" s="237" t="s">
        <v>138</v>
      </c>
      <c r="L217" s="242"/>
      <c r="M217" s="243" t="s">
        <v>36</v>
      </c>
      <c r="N217" s="244" t="s">
        <v>51</v>
      </c>
      <c r="O217" s="36"/>
      <c r="P217" s="192">
        <f>O217*H217</f>
        <v>0</v>
      </c>
      <c r="Q217" s="192">
        <v>0.001</v>
      </c>
      <c r="R217" s="192">
        <f>Q217*H217</f>
        <v>0.0063</v>
      </c>
      <c r="S217" s="192">
        <v>0</v>
      </c>
      <c r="T217" s="193">
        <f>S217*H217</f>
        <v>0</v>
      </c>
      <c r="AR217" s="17" t="s">
        <v>182</v>
      </c>
      <c r="AT217" s="17" t="s">
        <v>203</v>
      </c>
      <c r="AU217" s="17" t="s">
        <v>22</v>
      </c>
      <c r="AY217" s="17" t="s">
        <v>132</v>
      </c>
      <c r="BE217" s="194">
        <f>IF(N217="základní",J217,0)</f>
        <v>0</v>
      </c>
      <c r="BF217" s="194">
        <f>IF(N217="snížená",J217,0)</f>
        <v>0</v>
      </c>
      <c r="BG217" s="194">
        <f>IF(N217="zákl. přenesená",J217,0)</f>
        <v>0</v>
      </c>
      <c r="BH217" s="194">
        <f>IF(N217="sníž. přenesená",J217,0)</f>
        <v>0</v>
      </c>
      <c r="BI217" s="194">
        <f>IF(N217="nulová",J217,0)</f>
        <v>0</v>
      </c>
      <c r="BJ217" s="17" t="s">
        <v>23</v>
      </c>
      <c r="BK217" s="194">
        <f>ROUND(I217*H217,2)</f>
        <v>0</v>
      </c>
      <c r="BL217" s="17" t="s">
        <v>139</v>
      </c>
      <c r="BM217" s="17" t="s">
        <v>359</v>
      </c>
    </row>
    <row r="218" spans="2:51" s="11" customFormat="1" ht="13.5">
      <c r="B218" s="197"/>
      <c r="C218" s="198"/>
      <c r="D218" s="195" t="s">
        <v>143</v>
      </c>
      <c r="E218" s="199" t="s">
        <v>36</v>
      </c>
      <c r="F218" s="200" t="s">
        <v>360</v>
      </c>
      <c r="G218" s="198"/>
      <c r="H218" s="201">
        <v>6.3</v>
      </c>
      <c r="I218" s="202"/>
      <c r="J218" s="198"/>
      <c r="K218" s="198"/>
      <c r="L218" s="203"/>
      <c r="M218" s="204"/>
      <c r="N218" s="205"/>
      <c r="O218" s="205"/>
      <c r="P218" s="205"/>
      <c r="Q218" s="205"/>
      <c r="R218" s="205"/>
      <c r="S218" s="205"/>
      <c r="T218" s="206"/>
      <c r="AT218" s="207" t="s">
        <v>143</v>
      </c>
      <c r="AU218" s="207" t="s">
        <v>22</v>
      </c>
      <c r="AV218" s="11" t="s">
        <v>22</v>
      </c>
      <c r="AW218" s="11" t="s">
        <v>43</v>
      </c>
      <c r="AX218" s="11" t="s">
        <v>80</v>
      </c>
      <c r="AY218" s="207" t="s">
        <v>132</v>
      </c>
    </row>
    <row r="219" spans="2:51" s="12" customFormat="1" ht="13.5">
      <c r="B219" s="208"/>
      <c r="C219" s="209"/>
      <c r="D219" s="210" t="s">
        <v>143</v>
      </c>
      <c r="E219" s="211" t="s">
        <v>36</v>
      </c>
      <c r="F219" s="212" t="s">
        <v>145</v>
      </c>
      <c r="G219" s="209"/>
      <c r="H219" s="213">
        <v>6.3</v>
      </c>
      <c r="I219" s="214"/>
      <c r="J219" s="209"/>
      <c r="K219" s="209"/>
      <c r="L219" s="215"/>
      <c r="M219" s="216"/>
      <c r="N219" s="217"/>
      <c r="O219" s="217"/>
      <c r="P219" s="217"/>
      <c r="Q219" s="217"/>
      <c r="R219" s="217"/>
      <c r="S219" s="217"/>
      <c r="T219" s="218"/>
      <c r="AT219" s="219" t="s">
        <v>143</v>
      </c>
      <c r="AU219" s="219" t="s">
        <v>22</v>
      </c>
      <c r="AV219" s="12" t="s">
        <v>139</v>
      </c>
      <c r="AW219" s="12" t="s">
        <v>43</v>
      </c>
      <c r="AX219" s="12" t="s">
        <v>23</v>
      </c>
      <c r="AY219" s="219" t="s">
        <v>132</v>
      </c>
    </row>
    <row r="220" spans="2:65" s="1" customFormat="1" ht="22.5" customHeight="1">
      <c r="B220" s="35"/>
      <c r="C220" s="235" t="s">
        <v>151</v>
      </c>
      <c r="D220" s="235" t="s">
        <v>203</v>
      </c>
      <c r="E220" s="236" t="s">
        <v>361</v>
      </c>
      <c r="F220" s="237" t="s">
        <v>362</v>
      </c>
      <c r="G220" s="238" t="s">
        <v>170</v>
      </c>
      <c r="H220" s="239">
        <v>18.9</v>
      </c>
      <c r="I220" s="240"/>
      <c r="J220" s="241">
        <f>ROUND(I220*H220,2)</f>
        <v>0</v>
      </c>
      <c r="K220" s="237" t="s">
        <v>36</v>
      </c>
      <c r="L220" s="242"/>
      <c r="M220" s="243" t="s">
        <v>36</v>
      </c>
      <c r="N220" s="244" t="s">
        <v>51</v>
      </c>
      <c r="O220" s="36"/>
      <c r="P220" s="192">
        <f>O220*H220</f>
        <v>0</v>
      </c>
      <c r="Q220" s="192">
        <v>0</v>
      </c>
      <c r="R220" s="192">
        <f>Q220*H220</f>
        <v>0</v>
      </c>
      <c r="S220" s="192">
        <v>0</v>
      </c>
      <c r="T220" s="193">
        <f>S220*H220</f>
        <v>0</v>
      </c>
      <c r="AR220" s="17" t="s">
        <v>182</v>
      </c>
      <c r="AT220" s="17" t="s">
        <v>203</v>
      </c>
      <c r="AU220" s="17" t="s">
        <v>22</v>
      </c>
      <c r="AY220" s="17" t="s">
        <v>132</v>
      </c>
      <c r="BE220" s="194">
        <f>IF(N220="základní",J220,0)</f>
        <v>0</v>
      </c>
      <c r="BF220" s="194">
        <f>IF(N220="snížená",J220,0)</f>
        <v>0</v>
      </c>
      <c r="BG220" s="194">
        <f>IF(N220="zákl. přenesená",J220,0)</f>
        <v>0</v>
      </c>
      <c r="BH220" s="194">
        <f>IF(N220="sníž. přenesená",J220,0)</f>
        <v>0</v>
      </c>
      <c r="BI220" s="194">
        <f>IF(N220="nulová",J220,0)</f>
        <v>0</v>
      </c>
      <c r="BJ220" s="17" t="s">
        <v>23</v>
      </c>
      <c r="BK220" s="194">
        <f>ROUND(I220*H220,2)</f>
        <v>0</v>
      </c>
      <c r="BL220" s="17" t="s">
        <v>139</v>
      </c>
      <c r="BM220" s="17" t="s">
        <v>363</v>
      </c>
    </row>
    <row r="221" spans="2:47" s="1" customFormat="1" ht="27">
      <c r="B221" s="35"/>
      <c r="C221" s="57"/>
      <c r="D221" s="195" t="s">
        <v>173</v>
      </c>
      <c r="E221" s="57"/>
      <c r="F221" s="196" t="s">
        <v>327</v>
      </c>
      <c r="G221" s="57"/>
      <c r="H221" s="57"/>
      <c r="I221" s="153"/>
      <c r="J221" s="57"/>
      <c r="K221" s="57"/>
      <c r="L221" s="55"/>
      <c r="M221" s="72"/>
      <c r="N221" s="36"/>
      <c r="O221" s="36"/>
      <c r="P221" s="36"/>
      <c r="Q221" s="36"/>
      <c r="R221" s="36"/>
      <c r="S221" s="36"/>
      <c r="T221" s="73"/>
      <c r="AT221" s="17" t="s">
        <v>173</v>
      </c>
      <c r="AU221" s="17" t="s">
        <v>22</v>
      </c>
    </row>
    <row r="222" spans="2:51" s="11" customFormat="1" ht="13.5">
      <c r="B222" s="197"/>
      <c r="C222" s="198"/>
      <c r="D222" s="195" t="s">
        <v>143</v>
      </c>
      <c r="E222" s="199" t="s">
        <v>36</v>
      </c>
      <c r="F222" s="200" t="s">
        <v>364</v>
      </c>
      <c r="G222" s="198"/>
      <c r="H222" s="201">
        <v>18.9</v>
      </c>
      <c r="I222" s="202"/>
      <c r="J222" s="198"/>
      <c r="K222" s="198"/>
      <c r="L222" s="203"/>
      <c r="M222" s="204"/>
      <c r="N222" s="205"/>
      <c r="O222" s="205"/>
      <c r="P222" s="205"/>
      <c r="Q222" s="205"/>
      <c r="R222" s="205"/>
      <c r="S222" s="205"/>
      <c r="T222" s="206"/>
      <c r="AT222" s="207" t="s">
        <v>143</v>
      </c>
      <c r="AU222" s="207" t="s">
        <v>22</v>
      </c>
      <c r="AV222" s="11" t="s">
        <v>22</v>
      </c>
      <c r="AW222" s="11" t="s">
        <v>43</v>
      </c>
      <c r="AX222" s="11" t="s">
        <v>80</v>
      </c>
      <c r="AY222" s="207" t="s">
        <v>132</v>
      </c>
    </row>
    <row r="223" spans="2:63" s="10" customFormat="1" ht="29.85" customHeight="1">
      <c r="B223" s="166"/>
      <c r="C223" s="167"/>
      <c r="D223" s="180" t="s">
        <v>79</v>
      </c>
      <c r="E223" s="181" t="s">
        <v>161</v>
      </c>
      <c r="F223" s="181" t="s">
        <v>365</v>
      </c>
      <c r="G223" s="167"/>
      <c r="H223" s="167"/>
      <c r="I223" s="170"/>
      <c r="J223" s="182">
        <f>BK223</f>
        <v>0</v>
      </c>
      <c r="K223" s="167"/>
      <c r="L223" s="172"/>
      <c r="M223" s="173"/>
      <c r="N223" s="174"/>
      <c r="O223" s="174"/>
      <c r="P223" s="175">
        <f>SUM(P224:P293)</f>
        <v>0</v>
      </c>
      <c r="Q223" s="174"/>
      <c r="R223" s="175">
        <f>SUM(R224:R293)</f>
        <v>111.237114</v>
      </c>
      <c r="S223" s="174"/>
      <c r="T223" s="176">
        <f>SUM(T224:T293)</f>
        <v>16.748</v>
      </c>
      <c r="AR223" s="177" t="s">
        <v>23</v>
      </c>
      <c r="AT223" s="178" t="s">
        <v>79</v>
      </c>
      <c r="AU223" s="178" t="s">
        <v>23</v>
      </c>
      <c r="AY223" s="177" t="s">
        <v>132</v>
      </c>
      <c r="BK223" s="179">
        <f>SUM(BK224:BK293)</f>
        <v>0</v>
      </c>
    </row>
    <row r="224" spans="2:65" s="1" customFormat="1" ht="22.5" customHeight="1">
      <c r="B224" s="35"/>
      <c r="C224" s="183" t="s">
        <v>366</v>
      </c>
      <c r="D224" s="183" t="s">
        <v>134</v>
      </c>
      <c r="E224" s="184" t="s">
        <v>367</v>
      </c>
      <c r="F224" s="185" t="s">
        <v>368</v>
      </c>
      <c r="G224" s="186" t="s">
        <v>148</v>
      </c>
      <c r="H224" s="187">
        <v>266.15</v>
      </c>
      <c r="I224" s="188"/>
      <c r="J224" s="189">
        <f>ROUND(I224*H224,2)</f>
        <v>0</v>
      </c>
      <c r="K224" s="185" t="s">
        <v>138</v>
      </c>
      <c r="L224" s="55"/>
      <c r="M224" s="190" t="s">
        <v>36</v>
      </c>
      <c r="N224" s="191" t="s">
        <v>51</v>
      </c>
      <c r="O224" s="36"/>
      <c r="P224" s="192">
        <f>O224*H224</f>
        <v>0</v>
      </c>
      <c r="Q224" s="192">
        <v>0</v>
      </c>
      <c r="R224" s="192">
        <f>Q224*H224</f>
        <v>0</v>
      </c>
      <c r="S224" s="192">
        <v>0</v>
      </c>
      <c r="T224" s="193">
        <f>S224*H224</f>
        <v>0</v>
      </c>
      <c r="AR224" s="17" t="s">
        <v>139</v>
      </c>
      <c r="AT224" s="17" t="s">
        <v>134</v>
      </c>
      <c r="AU224" s="17" t="s">
        <v>22</v>
      </c>
      <c r="AY224" s="17" t="s">
        <v>132</v>
      </c>
      <c r="BE224" s="194">
        <f>IF(N224="základní",J224,0)</f>
        <v>0</v>
      </c>
      <c r="BF224" s="194">
        <f>IF(N224="snížená",J224,0)</f>
        <v>0</v>
      </c>
      <c r="BG224" s="194">
        <f>IF(N224="zákl. přenesená",J224,0)</f>
        <v>0</v>
      </c>
      <c r="BH224" s="194">
        <f>IF(N224="sníž. přenesená",J224,0)</f>
        <v>0</v>
      </c>
      <c r="BI224" s="194">
        <f>IF(N224="nulová",J224,0)</f>
        <v>0</v>
      </c>
      <c r="BJ224" s="17" t="s">
        <v>23</v>
      </c>
      <c r="BK224" s="194">
        <f>ROUND(I224*H224,2)</f>
        <v>0</v>
      </c>
      <c r="BL224" s="17" t="s">
        <v>139</v>
      </c>
      <c r="BM224" s="17" t="s">
        <v>369</v>
      </c>
    </row>
    <row r="225" spans="2:51" s="11" customFormat="1" ht="13.5">
      <c r="B225" s="197"/>
      <c r="C225" s="198"/>
      <c r="D225" s="195" t="s">
        <v>143</v>
      </c>
      <c r="E225" s="199" t="s">
        <v>36</v>
      </c>
      <c r="F225" s="200" t="s">
        <v>370</v>
      </c>
      <c r="G225" s="198"/>
      <c r="H225" s="201">
        <v>64.8</v>
      </c>
      <c r="I225" s="202"/>
      <c r="J225" s="198"/>
      <c r="K225" s="198"/>
      <c r="L225" s="203"/>
      <c r="M225" s="204"/>
      <c r="N225" s="205"/>
      <c r="O225" s="205"/>
      <c r="P225" s="205"/>
      <c r="Q225" s="205"/>
      <c r="R225" s="205"/>
      <c r="S225" s="205"/>
      <c r="T225" s="206"/>
      <c r="AT225" s="207" t="s">
        <v>143</v>
      </c>
      <c r="AU225" s="207" t="s">
        <v>22</v>
      </c>
      <c r="AV225" s="11" t="s">
        <v>22</v>
      </c>
      <c r="AW225" s="11" t="s">
        <v>43</v>
      </c>
      <c r="AX225" s="11" t="s">
        <v>80</v>
      </c>
      <c r="AY225" s="207" t="s">
        <v>132</v>
      </c>
    </row>
    <row r="226" spans="2:51" s="11" customFormat="1" ht="13.5">
      <c r="B226" s="197"/>
      <c r="C226" s="198"/>
      <c r="D226" s="195" t="s">
        <v>143</v>
      </c>
      <c r="E226" s="199" t="s">
        <v>36</v>
      </c>
      <c r="F226" s="200" t="s">
        <v>371</v>
      </c>
      <c r="G226" s="198"/>
      <c r="H226" s="201">
        <v>201.35</v>
      </c>
      <c r="I226" s="202"/>
      <c r="J226" s="198"/>
      <c r="K226" s="198"/>
      <c r="L226" s="203"/>
      <c r="M226" s="204"/>
      <c r="N226" s="205"/>
      <c r="O226" s="205"/>
      <c r="P226" s="205"/>
      <c r="Q226" s="205"/>
      <c r="R226" s="205"/>
      <c r="S226" s="205"/>
      <c r="T226" s="206"/>
      <c r="AT226" s="207" t="s">
        <v>143</v>
      </c>
      <c r="AU226" s="207" t="s">
        <v>22</v>
      </c>
      <c r="AV226" s="11" t="s">
        <v>22</v>
      </c>
      <c r="AW226" s="11" t="s">
        <v>43</v>
      </c>
      <c r="AX226" s="11" t="s">
        <v>80</v>
      </c>
      <c r="AY226" s="207" t="s">
        <v>132</v>
      </c>
    </row>
    <row r="227" spans="2:51" s="12" customFormat="1" ht="13.5">
      <c r="B227" s="208"/>
      <c r="C227" s="209"/>
      <c r="D227" s="210" t="s">
        <v>143</v>
      </c>
      <c r="E227" s="211" t="s">
        <v>36</v>
      </c>
      <c r="F227" s="212" t="s">
        <v>145</v>
      </c>
      <c r="G227" s="209"/>
      <c r="H227" s="213">
        <v>266.15</v>
      </c>
      <c r="I227" s="214"/>
      <c r="J227" s="209"/>
      <c r="K227" s="209"/>
      <c r="L227" s="215"/>
      <c r="M227" s="216"/>
      <c r="N227" s="217"/>
      <c r="O227" s="217"/>
      <c r="P227" s="217"/>
      <c r="Q227" s="217"/>
      <c r="R227" s="217"/>
      <c r="S227" s="217"/>
      <c r="T227" s="218"/>
      <c r="AT227" s="219" t="s">
        <v>143</v>
      </c>
      <c r="AU227" s="219" t="s">
        <v>22</v>
      </c>
      <c r="AV227" s="12" t="s">
        <v>139</v>
      </c>
      <c r="AW227" s="12" t="s">
        <v>43</v>
      </c>
      <c r="AX227" s="12" t="s">
        <v>23</v>
      </c>
      <c r="AY227" s="219" t="s">
        <v>132</v>
      </c>
    </row>
    <row r="228" spans="2:65" s="1" customFormat="1" ht="22.5" customHeight="1">
      <c r="B228" s="35"/>
      <c r="C228" s="183" t="s">
        <v>32</v>
      </c>
      <c r="D228" s="183" t="s">
        <v>134</v>
      </c>
      <c r="E228" s="184" t="s">
        <v>372</v>
      </c>
      <c r="F228" s="185" t="s">
        <v>373</v>
      </c>
      <c r="G228" s="186" t="s">
        <v>148</v>
      </c>
      <c r="H228" s="187">
        <v>139</v>
      </c>
      <c r="I228" s="188"/>
      <c r="J228" s="189">
        <f>ROUND(I228*H228,2)</f>
        <v>0</v>
      </c>
      <c r="K228" s="185" t="s">
        <v>138</v>
      </c>
      <c r="L228" s="55"/>
      <c r="M228" s="190" t="s">
        <v>36</v>
      </c>
      <c r="N228" s="191" t="s">
        <v>51</v>
      </c>
      <c r="O228" s="36"/>
      <c r="P228" s="192">
        <f>O228*H228</f>
        <v>0</v>
      </c>
      <c r="Q228" s="192">
        <v>0</v>
      </c>
      <c r="R228" s="192">
        <f>Q228*H228</f>
        <v>0</v>
      </c>
      <c r="S228" s="192">
        <v>0</v>
      </c>
      <c r="T228" s="193">
        <f>S228*H228</f>
        <v>0</v>
      </c>
      <c r="AR228" s="17" t="s">
        <v>139</v>
      </c>
      <c r="AT228" s="17" t="s">
        <v>134</v>
      </c>
      <c r="AU228" s="17" t="s">
        <v>22</v>
      </c>
      <c r="AY228" s="17" t="s">
        <v>132</v>
      </c>
      <c r="BE228" s="194">
        <f>IF(N228="základní",J228,0)</f>
        <v>0</v>
      </c>
      <c r="BF228" s="194">
        <f>IF(N228="snížená",J228,0)</f>
        <v>0</v>
      </c>
      <c r="BG228" s="194">
        <f>IF(N228="zákl. přenesená",J228,0)</f>
        <v>0</v>
      </c>
      <c r="BH228" s="194">
        <f>IF(N228="sníž. přenesená",J228,0)</f>
        <v>0</v>
      </c>
      <c r="BI228" s="194">
        <f>IF(N228="nulová",J228,0)</f>
        <v>0</v>
      </c>
      <c r="BJ228" s="17" t="s">
        <v>23</v>
      </c>
      <c r="BK228" s="194">
        <f>ROUND(I228*H228,2)</f>
        <v>0</v>
      </c>
      <c r="BL228" s="17" t="s">
        <v>139</v>
      </c>
      <c r="BM228" s="17" t="s">
        <v>374</v>
      </c>
    </row>
    <row r="229" spans="2:51" s="11" customFormat="1" ht="13.5">
      <c r="B229" s="197"/>
      <c r="C229" s="198"/>
      <c r="D229" s="210" t="s">
        <v>143</v>
      </c>
      <c r="E229" s="220" t="s">
        <v>36</v>
      </c>
      <c r="F229" s="221" t="s">
        <v>375</v>
      </c>
      <c r="G229" s="198"/>
      <c r="H229" s="222">
        <v>139</v>
      </c>
      <c r="I229" s="202"/>
      <c r="J229" s="198"/>
      <c r="K229" s="198"/>
      <c r="L229" s="203"/>
      <c r="M229" s="204"/>
      <c r="N229" s="205"/>
      <c r="O229" s="205"/>
      <c r="P229" s="205"/>
      <c r="Q229" s="205"/>
      <c r="R229" s="205"/>
      <c r="S229" s="205"/>
      <c r="T229" s="206"/>
      <c r="AT229" s="207" t="s">
        <v>143</v>
      </c>
      <c r="AU229" s="207" t="s">
        <v>22</v>
      </c>
      <c r="AV229" s="11" t="s">
        <v>22</v>
      </c>
      <c r="AW229" s="11" t="s">
        <v>43</v>
      </c>
      <c r="AX229" s="11" t="s">
        <v>23</v>
      </c>
      <c r="AY229" s="207" t="s">
        <v>132</v>
      </c>
    </row>
    <row r="230" spans="2:65" s="1" customFormat="1" ht="22.5" customHeight="1">
      <c r="B230" s="35"/>
      <c r="C230" s="183" t="s">
        <v>376</v>
      </c>
      <c r="D230" s="183" t="s">
        <v>134</v>
      </c>
      <c r="E230" s="184" t="s">
        <v>377</v>
      </c>
      <c r="F230" s="185" t="s">
        <v>378</v>
      </c>
      <c r="G230" s="186" t="s">
        <v>148</v>
      </c>
      <c r="H230" s="187">
        <v>49</v>
      </c>
      <c r="I230" s="188"/>
      <c r="J230" s="189">
        <f>ROUND(I230*H230,2)</f>
        <v>0</v>
      </c>
      <c r="K230" s="185" t="s">
        <v>138</v>
      </c>
      <c r="L230" s="55"/>
      <c r="M230" s="190" t="s">
        <v>36</v>
      </c>
      <c r="N230" s="191" t="s">
        <v>51</v>
      </c>
      <c r="O230" s="36"/>
      <c r="P230" s="192">
        <f>O230*H230</f>
        <v>0</v>
      </c>
      <c r="Q230" s="192">
        <v>0</v>
      </c>
      <c r="R230" s="192">
        <f>Q230*H230</f>
        <v>0</v>
      </c>
      <c r="S230" s="192">
        <v>0</v>
      </c>
      <c r="T230" s="193">
        <f>S230*H230</f>
        <v>0</v>
      </c>
      <c r="AR230" s="17" t="s">
        <v>139</v>
      </c>
      <c r="AT230" s="17" t="s">
        <v>134</v>
      </c>
      <c r="AU230" s="17" t="s">
        <v>22</v>
      </c>
      <c r="AY230" s="17" t="s">
        <v>132</v>
      </c>
      <c r="BE230" s="194">
        <f>IF(N230="základní",J230,0)</f>
        <v>0</v>
      </c>
      <c r="BF230" s="194">
        <f>IF(N230="snížená",J230,0)</f>
        <v>0</v>
      </c>
      <c r="BG230" s="194">
        <f>IF(N230="zákl. přenesená",J230,0)</f>
        <v>0</v>
      </c>
      <c r="BH230" s="194">
        <f>IF(N230="sníž. přenesená",J230,0)</f>
        <v>0</v>
      </c>
      <c r="BI230" s="194">
        <f>IF(N230="nulová",J230,0)</f>
        <v>0</v>
      </c>
      <c r="BJ230" s="17" t="s">
        <v>23</v>
      </c>
      <c r="BK230" s="194">
        <f>ROUND(I230*H230,2)</f>
        <v>0</v>
      </c>
      <c r="BL230" s="17" t="s">
        <v>139</v>
      </c>
      <c r="BM230" s="17" t="s">
        <v>379</v>
      </c>
    </row>
    <row r="231" spans="2:51" s="11" customFormat="1" ht="13.5">
      <c r="B231" s="197"/>
      <c r="C231" s="198"/>
      <c r="D231" s="195" t="s">
        <v>143</v>
      </c>
      <c r="E231" s="199" t="s">
        <v>36</v>
      </c>
      <c r="F231" s="200" t="s">
        <v>380</v>
      </c>
      <c r="G231" s="198"/>
      <c r="H231" s="201">
        <v>49</v>
      </c>
      <c r="I231" s="202"/>
      <c r="J231" s="198"/>
      <c r="K231" s="198"/>
      <c r="L231" s="203"/>
      <c r="M231" s="204"/>
      <c r="N231" s="205"/>
      <c r="O231" s="205"/>
      <c r="P231" s="205"/>
      <c r="Q231" s="205"/>
      <c r="R231" s="205"/>
      <c r="S231" s="205"/>
      <c r="T231" s="206"/>
      <c r="AT231" s="207" t="s">
        <v>143</v>
      </c>
      <c r="AU231" s="207" t="s">
        <v>22</v>
      </c>
      <c r="AV231" s="11" t="s">
        <v>22</v>
      </c>
      <c r="AW231" s="11" t="s">
        <v>43</v>
      </c>
      <c r="AX231" s="11" t="s">
        <v>23</v>
      </c>
      <c r="AY231" s="207" t="s">
        <v>132</v>
      </c>
    </row>
    <row r="232" spans="2:51" s="12" customFormat="1" ht="13.5">
      <c r="B232" s="208"/>
      <c r="C232" s="209"/>
      <c r="D232" s="210" t="s">
        <v>143</v>
      </c>
      <c r="E232" s="211" t="s">
        <v>36</v>
      </c>
      <c r="F232" s="212" t="s">
        <v>145</v>
      </c>
      <c r="G232" s="209"/>
      <c r="H232" s="213">
        <v>49</v>
      </c>
      <c r="I232" s="214"/>
      <c r="J232" s="209"/>
      <c r="K232" s="209"/>
      <c r="L232" s="215"/>
      <c r="M232" s="216"/>
      <c r="N232" s="217"/>
      <c r="O232" s="217"/>
      <c r="P232" s="217"/>
      <c r="Q232" s="217"/>
      <c r="R232" s="217"/>
      <c r="S232" s="217"/>
      <c r="T232" s="218"/>
      <c r="AT232" s="219" t="s">
        <v>143</v>
      </c>
      <c r="AU232" s="219" t="s">
        <v>22</v>
      </c>
      <c r="AV232" s="12" t="s">
        <v>139</v>
      </c>
      <c r="AW232" s="12" t="s">
        <v>43</v>
      </c>
      <c r="AX232" s="12" t="s">
        <v>80</v>
      </c>
      <c r="AY232" s="219" t="s">
        <v>132</v>
      </c>
    </row>
    <row r="233" spans="2:65" s="1" customFormat="1" ht="31.5" customHeight="1">
      <c r="B233" s="35"/>
      <c r="C233" s="183" t="s">
        <v>381</v>
      </c>
      <c r="D233" s="183" t="s">
        <v>134</v>
      </c>
      <c r="E233" s="184" t="s">
        <v>382</v>
      </c>
      <c r="F233" s="185" t="s">
        <v>383</v>
      </c>
      <c r="G233" s="186" t="s">
        <v>148</v>
      </c>
      <c r="H233" s="187">
        <v>32.4</v>
      </c>
      <c r="I233" s="188"/>
      <c r="J233" s="189">
        <f>ROUND(I233*H233,2)</f>
        <v>0</v>
      </c>
      <c r="K233" s="185" t="s">
        <v>138</v>
      </c>
      <c r="L233" s="55"/>
      <c r="M233" s="190" t="s">
        <v>36</v>
      </c>
      <c r="N233" s="191" t="s">
        <v>51</v>
      </c>
      <c r="O233" s="36"/>
      <c r="P233" s="192">
        <f>O233*H233</f>
        <v>0</v>
      </c>
      <c r="Q233" s="192">
        <v>0</v>
      </c>
      <c r="R233" s="192">
        <f>Q233*H233</f>
        <v>0</v>
      </c>
      <c r="S233" s="192">
        <v>0</v>
      </c>
      <c r="T233" s="193">
        <f>S233*H233</f>
        <v>0</v>
      </c>
      <c r="AR233" s="17" t="s">
        <v>139</v>
      </c>
      <c r="AT233" s="17" t="s">
        <v>134</v>
      </c>
      <c r="AU233" s="17" t="s">
        <v>22</v>
      </c>
      <c r="AY233" s="17" t="s">
        <v>132</v>
      </c>
      <c r="BE233" s="194">
        <f>IF(N233="základní",J233,0)</f>
        <v>0</v>
      </c>
      <c r="BF233" s="194">
        <f>IF(N233="snížená",J233,0)</f>
        <v>0</v>
      </c>
      <c r="BG233" s="194">
        <f>IF(N233="zákl. přenesená",J233,0)</f>
        <v>0</v>
      </c>
      <c r="BH233" s="194">
        <f>IF(N233="sníž. přenesená",J233,0)</f>
        <v>0</v>
      </c>
      <c r="BI233" s="194">
        <f>IF(N233="nulová",J233,0)</f>
        <v>0</v>
      </c>
      <c r="BJ233" s="17" t="s">
        <v>23</v>
      </c>
      <c r="BK233" s="194">
        <f>ROUND(I233*H233,2)</f>
        <v>0</v>
      </c>
      <c r="BL233" s="17" t="s">
        <v>139</v>
      </c>
      <c r="BM233" s="17" t="s">
        <v>384</v>
      </c>
    </row>
    <row r="234" spans="2:47" s="1" customFormat="1" ht="27">
      <c r="B234" s="35"/>
      <c r="C234" s="57"/>
      <c r="D234" s="195" t="s">
        <v>141</v>
      </c>
      <c r="E234" s="57"/>
      <c r="F234" s="196" t="s">
        <v>385</v>
      </c>
      <c r="G234" s="57"/>
      <c r="H234" s="57"/>
      <c r="I234" s="153"/>
      <c r="J234" s="57"/>
      <c r="K234" s="57"/>
      <c r="L234" s="55"/>
      <c r="M234" s="72"/>
      <c r="N234" s="36"/>
      <c r="O234" s="36"/>
      <c r="P234" s="36"/>
      <c r="Q234" s="36"/>
      <c r="R234" s="36"/>
      <c r="S234" s="36"/>
      <c r="T234" s="73"/>
      <c r="AT234" s="17" t="s">
        <v>141</v>
      </c>
      <c r="AU234" s="17" t="s">
        <v>22</v>
      </c>
    </row>
    <row r="235" spans="2:51" s="11" customFormat="1" ht="13.5">
      <c r="B235" s="197"/>
      <c r="C235" s="198"/>
      <c r="D235" s="210" t="s">
        <v>143</v>
      </c>
      <c r="E235" s="220" t="s">
        <v>36</v>
      </c>
      <c r="F235" s="221" t="s">
        <v>386</v>
      </c>
      <c r="G235" s="198"/>
      <c r="H235" s="222">
        <v>32.4</v>
      </c>
      <c r="I235" s="202"/>
      <c r="J235" s="198"/>
      <c r="K235" s="198"/>
      <c r="L235" s="203"/>
      <c r="M235" s="204"/>
      <c r="N235" s="205"/>
      <c r="O235" s="205"/>
      <c r="P235" s="205"/>
      <c r="Q235" s="205"/>
      <c r="R235" s="205"/>
      <c r="S235" s="205"/>
      <c r="T235" s="206"/>
      <c r="AT235" s="207" t="s">
        <v>143</v>
      </c>
      <c r="AU235" s="207" t="s">
        <v>22</v>
      </c>
      <c r="AV235" s="11" t="s">
        <v>22</v>
      </c>
      <c r="AW235" s="11" t="s">
        <v>43</v>
      </c>
      <c r="AX235" s="11" t="s">
        <v>23</v>
      </c>
      <c r="AY235" s="207" t="s">
        <v>132</v>
      </c>
    </row>
    <row r="236" spans="2:65" s="1" customFormat="1" ht="22.5" customHeight="1">
      <c r="B236" s="35"/>
      <c r="C236" s="183" t="s">
        <v>387</v>
      </c>
      <c r="D236" s="183" t="s">
        <v>134</v>
      </c>
      <c r="E236" s="184" t="s">
        <v>388</v>
      </c>
      <c r="F236" s="185" t="s">
        <v>389</v>
      </c>
      <c r="G236" s="186" t="s">
        <v>148</v>
      </c>
      <c r="H236" s="187">
        <v>2</v>
      </c>
      <c r="I236" s="188"/>
      <c r="J236" s="189">
        <f>ROUND(I236*H236,2)</f>
        <v>0</v>
      </c>
      <c r="K236" s="185" t="s">
        <v>138</v>
      </c>
      <c r="L236" s="55"/>
      <c r="M236" s="190" t="s">
        <v>36</v>
      </c>
      <c r="N236" s="191" t="s">
        <v>51</v>
      </c>
      <c r="O236" s="36"/>
      <c r="P236" s="192">
        <f>O236*H236</f>
        <v>0</v>
      </c>
      <c r="Q236" s="192">
        <v>0</v>
      </c>
      <c r="R236" s="192">
        <f>Q236*H236</f>
        <v>0</v>
      </c>
      <c r="S236" s="192">
        <v>0</v>
      </c>
      <c r="T236" s="193">
        <f>S236*H236</f>
        <v>0</v>
      </c>
      <c r="AR236" s="17" t="s">
        <v>139</v>
      </c>
      <c r="AT236" s="17" t="s">
        <v>134</v>
      </c>
      <c r="AU236" s="17" t="s">
        <v>22</v>
      </c>
      <c r="AY236" s="17" t="s">
        <v>132</v>
      </c>
      <c r="BE236" s="194">
        <f>IF(N236="základní",J236,0)</f>
        <v>0</v>
      </c>
      <c r="BF236" s="194">
        <f>IF(N236="snížená",J236,0)</f>
        <v>0</v>
      </c>
      <c r="BG236" s="194">
        <f>IF(N236="zákl. přenesená",J236,0)</f>
        <v>0</v>
      </c>
      <c r="BH236" s="194">
        <f>IF(N236="sníž. přenesená",J236,0)</f>
        <v>0</v>
      </c>
      <c r="BI236" s="194">
        <f>IF(N236="nulová",J236,0)</f>
        <v>0</v>
      </c>
      <c r="BJ236" s="17" t="s">
        <v>23</v>
      </c>
      <c r="BK236" s="194">
        <f>ROUND(I236*H236,2)</f>
        <v>0</v>
      </c>
      <c r="BL236" s="17" t="s">
        <v>139</v>
      </c>
      <c r="BM236" s="17" t="s">
        <v>390</v>
      </c>
    </row>
    <row r="237" spans="2:47" s="1" customFormat="1" ht="67.5">
      <c r="B237" s="35"/>
      <c r="C237" s="57"/>
      <c r="D237" s="195" t="s">
        <v>141</v>
      </c>
      <c r="E237" s="57"/>
      <c r="F237" s="196" t="s">
        <v>391</v>
      </c>
      <c r="G237" s="57"/>
      <c r="H237" s="57"/>
      <c r="I237" s="153"/>
      <c r="J237" s="57"/>
      <c r="K237" s="57"/>
      <c r="L237" s="55"/>
      <c r="M237" s="72"/>
      <c r="N237" s="36"/>
      <c r="O237" s="36"/>
      <c r="P237" s="36"/>
      <c r="Q237" s="36"/>
      <c r="R237" s="36"/>
      <c r="S237" s="36"/>
      <c r="T237" s="73"/>
      <c r="AT237" s="17" t="s">
        <v>141</v>
      </c>
      <c r="AU237" s="17" t="s">
        <v>22</v>
      </c>
    </row>
    <row r="238" spans="2:51" s="11" customFormat="1" ht="13.5">
      <c r="B238" s="197"/>
      <c r="C238" s="198"/>
      <c r="D238" s="210" t="s">
        <v>143</v>
      </c>
      <c r="E238" s="220" t="s">
        <v>36</v>
      </c>
      <c r="F238" s="221" t="s">
        <v>22</v>
      </c>
      <c r="G238" s="198"/>
      <c r="H238" s="222">
        <v>2</v>
      </c>
      <c r="I238" s="202"/>
      <c r="J238" s="198"/>
      <c r="K238" s="198"/>
      <c r="L238" s="203"/>
      <c r="M238" s="204"/>
      <c r="N238" s="205"/>
      <c r="O238" s="205"/>
      <c r="P238" s="205"/>
      <c r="Q238" s="205"/>
      <c r="R238" s="205"/>
      <c r="S238" s="205"/>
      <c r="T238" s="206"/>
      <c r="AT238" s="207" t="s">
        <v>143</v>
      </c>
      <c r="AU238" s="207" t="s">
        <v>22</v>
      </c>
      <c r="AV238" s="11" t="s">
        <v>22</v>
      </c>
      <c r="AW238" s="11" t="s">
        <v>43</v>
      </c>
      <c r="AX238" s="11" t="s">
        <v>23</v>
      </c>
      <c r="AY238" s="207" t="s">
        <v>132</v>
      </c>
    </row>
    <row r="239" spans="2:65" s="1" customFormat="1" ht="31.5" customHeight="1">
      <c r="B239" s="35"/>
      <c r="C239" s="183" t="s">
        <v>392</v>
      </c>
      <c r="D239" s="183" t="s">
        <v>134</v>
      </c>
      <c r="E239" s="184" t="s">
        <v>393</v>
      </c>
      <c r="F239" s="185" t="s">
        <v>394</v>
      </c>
      <c r="G239" s="186" t="s">
        <v>148</v>
      </c>
      <c r="H239" s="187">
        <v>32.4</v>
      </c>
      <c r="I239" s="188"/>
      <c r="J239" s="189">
        <f>ROUND(I239*H239,2)</f>
        <v>0</v>
      </c>
      <c r="K239" s="185" t="s">
        <v>138</v>
      </c>
      <c r="L239" s="55"/>
      <c r="M239" s="190" t="s">
        <v>36</v>
      </c>
      <c r="N239" s="191" t="s">
        <v>51</v>
      </c>
      <c r="O239" s="36"/>
      <c r="P239" s="192">
        <f>O239*H239</f>
        <v>0</v>
      </c>
      <c r="Q239" s="192">
        <v>0</v>
      </c>
      <c r="R239" s="192">
        <f>Q239*H239</f>
        <v>0</v>
      </c>
      <c r="S239" s="192">
        <v>0</v>
      </c>
      <c r="T239" s="193">
        <f>S239*H239</f>
        <v>0</v>
      </c>
      <c r="AR239" s="17" t="s">
        <v>139</v>
      </c>
      <c r="AT239" s="17" t="s">
        <v>134</v>
      </c>
      <c r="AU239" s="17" t="s">
        <v>22</v>
      </c>
      <c r="AY239" s="17" t="s">
        <v>132</v>
      </c>
      <c r="BE239" s="194">
        <f>IF(N239="základní",J239,0)</f>
        <v>0</v>
      </c>
      <c r="BF239" s="194">
        <f>IF(N239="snížená",J239,0)</f>
        <v>0</v>
      </c>
      <c r="BG239" s="194">
        <f>IF(N239="zákl. přenesená",J239,0)</f>
        <v>0</v>
      </c>
      <c r="BH239" s="194">
        <f>IF(N239="sníž. přenesená",J239,0)</f>
        <v>0</v>
      </c>
      <c r="BI239" s="194">
        <f>IF(N239="nulová",J239,0)</f>
        <v>0</v>
      </c>
      <c r="BJ239" s="17" t="s">
        <v>23</v>
      </c>
      <c r="BK239" s="194">
        <f>ROUND(I239*H239,2)</f>
        <v>0</v>
      </c>
      <c r="BL239" s="17" t="s">
        <v>139</v>
      </c>
      <c r="BM239" s="17" t="s">
        <v>395</v>
      </c>
    </row>
    <row r="240" spans="2:47" s="1" customFormat="1" ht="27">
      <c r="B240" s="35"/>
      <c r="C240" s="57"/>
      <c r="D240" s="195" t="s">
        <v>141</v>
      </c>
      <c r="E240" s="57"/>
      <c r="F240" s="196" t="s">
        <v>396</v>
      </c>
      <c r="G240" s="57"/>
      <c r="H240" s="57"/>
      <c r="I240" s="153"/>
      <c r="J240" s="57"/>
      <c r="K240" s="57"/>
      <c r="L240" s="55"/>
      <c r="M240" s="72"/>
      <c r="N240" s="36"/>
      <c r="O240" s="36"/>
      <c r="P240" s="36"/>
      <c r="Q240" s="36"/>
      <c r="R240" s="36"/>
      <c r="S240" s="36"/>
      <c r="T240" s="73"/>
      <c r="AT240" s="17" t="s">
        <v>141</v>
      </c>
      <c r="AU240" s="17" t="s">
        <v>22</v>
      </c>
    </row>
    <row r="241" spans="2:51" s="11" customFormat="1" ht="13.5">
      <c r="B241" s="197"/>
      <c r="C241" s="198"/>
      <c r="D241" s="210" t="s">
        <v>143</v>
      </c>
      <c r="E241" s="220" t="s">
        <v>36</v>
      </c>
      <c r="F241" s="221" t="s">
        <v>386</v>
      </c>
      <c r="G241" s="198"/>
      <c r="H241" s="222">
        <v>32.4</v>
      </c>
      <c r="I241" s="202"/>
      <c r="J241" s="198"/>
      <c r="K241" s="198"/>
      <c r="L241" s="203"/>
      <c r="M241" s="204"/>
      <c r="N241" s="205"/>
      <c r="O241" s="205"/>
      <c r="P241" s="205"/>
      <c r="Q241" s="205"/>
      <c r="R241" s="205"/>
      <c r="S241" s="205"/>
      <c r="T241" s="206"/>
      <c r="AT241" s="207" t="s">
        <v>143</v>
      </c>
      <c r="AU241" s="207" t="s">
        <v>22</v>
      </c>
      <c r="AV241" s="11" t="s">
        <v>22</v>
      </c>
      <c r="AW241" s="11" t="s">
        <v>43</v>
      </c>
      <c r="AX241" s="11" t="s">
        <v>23</v>
      </c>
      <c r="AY241" s="207" t="s">
        <v>132</v>
      </c>
    </row>
    <row r="242" spans="2:65" s="1" customFormat="1" ht="22.5" customHeight="1">
      <c r="B242" s="35"/>
      <c r="C242" s="183" t="s">
        <v>397</v>
      </c>
      <c r="D242" s="183" t="s">
        <v>134</v>
      </c>
      <c r="E242" s="184" t="s">
        <v>398</v>
      </c>
      <c r="F242" s="185" t="s">
        <v>399</v>
      </c>
      <c r="G242" s="186" t="s">
        <v>148</v>
      </c>
      <c r="H242" s="187">
        <v>139</v>
      </c>
      <c r="I242" s="188"/>
      <c r="J242" s="189">
        <f>ROUND(I242*H242,2)</f>
        <v>0</v>
      </c>
      <c r="K242" s="185" t="s">
        <v>138</v>
      </c>
      <c r="L242" s="55"/>
      <c r="M242" s="190" t="s">
        <v>36</v>
      </c>
      <c r="N242" s="191" t="s">
        <v>51</v>
      </c>
      <c r="O242" s="36"/>
      <c r="P242" s="192">
        <f>O242*H242</f>
        <v>0</v>
      </c>
      <c r="Q242" s="192">
        <v>0</v>
      </c>
      <c r="R242" s="192">
        <f>Q242*H242</f>
        <v>0</v>
      </c>
      <c r="S242" s="192">
        <v>0</v>
      </c>
      <c r="T242" s="193">
        <f>S242*H242</f>
        <v>0</v>
      </c>
      <c r="AR242" s="17" t="s">
        <v>139</v>
      </c>
      <c r="AT242" s="17" t="s">
        <v>134</v>
      </c>
      <c r="AU242" s="17" t="s">
        <v>22</v>
      </c>
      <c r="AY242" s="17" t="s">
        <v>132</v>
      </c>
      <c r="BE242" s="194">
        <f>IF(N242="základní",J242,0)</f>
        <v>0</v>
      </c>
      <c r="BF242" s="194">
        <f>IF(N242="snížená",J242,0)</f>
        <v>0</v>
      </c>
      <c r="BG242" s="194">
        <f>IF(N242="zákl. přenesená",J242,0)</f>
        <v>0</v>
      </c>
      <c r="BH242" s="194">
        <f>IF(N242="sníž. přenesená",J242,0)</f>
        <v>0</v>
      </c>
      <c r="BI242" s="194">
        <f>IF(N242="nulová",J242,0)</f>
        <v>0</v>
      </c>
      <c r="BJ242" s="17" t="s">
        <v>23</v>
      </c>
      <c r="BK242" s="194">
        <f>ROUND(I242*H242,2)</f>
        <v>0</v>
      </c>
      <c r="BL242" s="17" t="s">
        <v>139</v>
      </c>
      <c r="BM242" s="17" t="s">
        <v>400</v>
      </c>
    </row>
    <row r="243" spans="2:47" s="1" customFormat="1" ht="67.5">
      <c r="B243" s="35"/>
      <c r="C243" s="57"/>
      <c r="D243" s="195" t="s">
        <v>141</v>
      </c>
      <c r="E243" s="57"/>
      <c r="F243" s="196" t="s">
        <v>391</v>
      </c>
      <c r="G243" s="57"/>
      <c r="H243" s="57"/>
      <c r="I243" s="153"/>
      <c r="J243" s="57"/>
      <c r="K243" s="57"/>
      <c r="L243" s="55"/>
      <c r="M243" s="72"/>
      <c r="N243" s="36"/>
      <c r="O243" s="36"/>
      <c r="P243" s="36"/>
      <c r="Q243" s="36"/>
      <c r="R243" s="36"/>
      <c r="S243" s="36"/>
      <c r="T243" s="73"/>
      <c r="AT243" s="17" t="s">
        <v>141</v>
      </c>
      <c r="AU243" s="17" t="s">
        <v>22</v>
      </c>
    </row>
    <row r="244" spans="2:51" s="11" customFormat="1" ht="13.5">
      <c r="B244" s="197"/>
      <c r="C244" s="198"/>
      <c r="D244" s="210" t="s">
        <v>143</v>
      </c>
      <c r="E244" s="220" t="s">
        <v>36</v>
      </c>
      <c r="F244" s="221" t="s">
        <v>375</v>
      </c>
      <c r="G244" s="198"/>
      <c r="H244" s="222">
        <v>139</v>
      </c>
      <c r="I244" s="202"/>
      <c r="J244" s="198"/>
      <c r="K244" s="198"/>
      <c r="L244" s="203"/>
      <c r="M244" s="204"/>
      <c r="N244" s="205"/>
      <c r="O244" s="205"/>
      <c r="P244" s="205"/>
      <c r="Q244" s="205"/>
      <c r="R244" s="205"/>
      <c r="S244" s="205"/>
      <c r="T244" s="206"/>
      <c r="AT244" s="207" t="s">
        <v>143</v>
      </c>
      <c r="AU244" s="207" t="s">
        <v>22</v>
      </c>
      <c r="AV244" s="11" t="s">
        <v>22</v>
      </c>
      <c r="AW244" s="11" t="s">
        <v>43</v>
      </c>
      <c r="AX244" s="11" t="s">
        <v>23</v>
      </c>
      <c r="AY244" s="207" t="s">
        <v>132</v>
      </c>
    </row>
    <row r="245" spans="2:65" s="1" customFormat="1" ht="22.5" customHeight="1">
      <c r="B245" s="35"/>
      <c r="C245" s="183" t="s">
        <v>401</v>
      </c>
      <c r="D245" s="183" t="s">
        <v>134</v>
      </c>
      <c r="E245" s="184" t="s">
        <v>402</v>
      </c>
      <c r="F245" s="185" t="s">
        <v>403</v>
      </c>
      <c r="G245" s="186" t="s">
        <v>148</v>
      </c>
      <c r="H245" s="187">
        <v>32.4</v>
      </c>
      <c r="I245" s="188"/>
      <c r="J245" s="189">
        <f>ROUND(I245*H245,2)</f>
        <v>0</v>
      </c>
      <c r="K245" s="185" t="s">
        <v>138</v>
      </c>
      <c r="L245" s="55"/>
      <c r="M245" s="190" t="s">
        <v>36</v>
      </c>
      <c r="N245" s="191" t="s">
        <v>51</v>
      </c>
      <c r="O245" s="36"/>
      <c r="P245" s="192">
        <f>O245*H245</f>
        <v>0</v>
      </c>
      <c r="Q245" s="192">
        <v>0.00034</v>
      </c>
      <c r="R245" s="192">
        <f>Q245*H245</f>
        <v>0.011016</v>
      </c>
      <c r="S245" s="192">
        <v>0</v>
      </c>
      <c r="T245" s="193">
        <f>S245*H245</f>
        <v>0</v>
      </c>
      <c r="AR245" s="17" t="s">
        <v>139</v>
      </c>
      <c r="AT245" s="17" t="s">
        <v>134</v>
      </c>
      <c r="AU245" s="17" t="s">
        <v>22</v>
      </c>
      <c r="AY245" s="17" t="s">
        <v>132</v>
      </c>
      <c r="BE245" s="194">
        <f>IF(N245="základní",J245,0)</f>
        <v>0</v>
      </c>
      <c r="BF245" s="194">
        <f>IF(N245="snížená",J245,0)</f>
        <v>0</v>
      </c>
      <c r="BG245" s="194">
        <f>IF(N245="zákl. přenesená",J245,0)</f>
        <v>0</v>
      </c>
      <c r="BH245" s="194">
        <f>IF(N245="sníž. přenesená",J245,0)</f>
        <v>0</v>
      </c>
      <c r="BI245" s="194">
        <f>IF(N245="nulová",J245,0)</f>
        <v>0</v>
      </c>
      <c r="BJ245" s="17" t="s">
        <v>23</v>
      </c>
      <c r="BK245" s="194">
        <f>ROUND(I245*H245,2)</f>
        <v>0</v>
      </c>
      <c r="BL245" s="17" t="s">
        <v>139</v>
      </c>
      <c r="BM245" s="17" t="s">
        <v>404</v>
      </c>
    </row>
    <row r="246" spans="2:47" s="1" customFormat="1" ht="40.5">
      <c r="B246" s="35"/>
      <c r="C246" s="57"/>
      <c r="D246" s="195" t="s">
        <v>141</v>
      </c>
      <c r="E246" s="57"/>
      <c r="F246" s="196" t="s">
        <v>405</v>
      </c>
      <c r="G246" s="57"/>
      <c r="H246" s="57"/>
      <c r="I246" s="153"/>
      <c r="J246" s="57"/>
      <c r="K246" s="57"/>
      <c r="L246" s="55"/>
      <c r="M246" s="72"/>
      <c r="N246" s="36"/>
      <c r="O246" s="36"/>
      <c r="P246" s="36"/>
      <c r="Q246" s="36"/>
      <c r="R246" s="36"/>
      <c r="S246" s="36"/>
      <c r="T246" s="73"/>
      <c r="AT246" s="17" t="s">
        <v>141</v>
      </c>
      <c r="AU246" s="17" t="s">
        <v>22</v>
      </c>
    </row>
    <row r="247" spans="2:51" s="11" customFormat="1" ht="13.5">
      <c r="B247" s="197"/>
      <c r="C247" s="198"/>
      <c r="D247" s="210" t="s">
        <v>143</v>
      </c>
      <c r="E247" s="220" t="s">
        <v>36</v>
      </c>
      <c r="F247" s="221" t="s">
        <v>386</v>
      </c>
      <c r="G247" s="198"/>
      <c r="H247" s="222">
        <v>32.4</v>
      </c>
      <c r="I247" s="202"/>
      <c r="J247" s="198"/>
      <c r="K247" s="198"/>
      <c r="L247" s="203"/>
      <c r="M247" s="204"/>
      <c r="N247" s="205"/>
      <c r="O247" s="205"/>
      <c r="P247" s="205"/>
      <c r="Q247" s="205"/>
      <c r="R247" s="205"/>
      <c r="S247" s="205"/>
      <c r="T247" s="206"/>
      <c r="AT247" s="207" t="s">
        <v>143</v>
      </c>
      <c r="AU247" s="207" t="s">
        <v>22</v>
      </c>
      <c r="AV247" s="11" t="s">
        <v>22</v>
      </c>
      <c r="AW247" s="11" t="s">
        <v>43</v>
      </c>
      <c r="AX247" s="11" t="s">
        <v>23</v>
      </c>
      <c r="AY247" s="207" t="s">
        <v>132</v>
      </c>
    </row>
    <row r="248" spans="2:65" s="1" customFormat="1" ht="31.5" customHeight="1">
      <c r="B248" s="35"/>
      <c r="C248" s="183" t="s">
        <v>406</v>
      </c>
      <c r="D248" s="183" t="s">
        <v>134</v>
      </c>
      <c r="E248" s="184" t="s">
        <v>407</v>
      </c>
      <c r="F248" s="185" t="s">
        <v>408</v>
      </c>
      <c r="G248" s="186" t="s">
        <v>148</v>
      </c>
      <c r="H248" s="187">
        <v>730.8</v>
      </c>
      <c r="I248" s="188"/>
      <c r="J248" s="189">
        <f>ROUND(I248*H248,2)</f>
        <v>0</v>
      </c>
      <c r="K248" s="185" t="s">
        <v>138</v>
      </c>
      <c r="L248" s="55"/>
      <c r="M248" s="190" t="s">
        <v>36</v>
      </c>
      <c r="N248" s="191" t="s">
        <v>51</v>
      </c>
      <c r="O248" s="36"/>
      <c r="P248" s="192">
        <f>O248*H248</f>
        <v>0</v>
      </c>
      <c r="Q248" s="192">
        <v>0.00061</v>
      </c>
      <c r="R248" s="192">
        <f>Q248*H248</f>
        <v>0.44578799999999996</v>
      </c>
      <c r="S248" s="192">
        <v>0</v>
      </c>
      <c r="T248" s="193">
        <f>S248*H248</f>
        <v>0</v>
      </c>
      <c r="AR248" s="17" t="s">
        <v>139</v>
      </c>
      <c r="AT248" s="17" t="s">
        <v>134</v>
      </c>
      <c r="AU248" s="17" t="s">
        <v>22</v>
      </c>
      <c r="AY248" s="17" t="s">
        <v>132</v>
      </c>
      <c r="BE248" s="194">
        <f>IF(N248="základní",J248,0)</f>
        <v>0</v>
      </c>
      <c r="BF248" s="194">
        <f>IF(N248="snížená",J248,0)</f>
        <v>0</v>
      </c>
      <c r="BG248" s="194">
        <f>IF(N248="zákl. přenesená",J248,0)</f>
        <v>0</v>
      </c>
      <c r="BH248" s="194">
        <f>IF(N248="sníž. přenesená",J248,0)</f>
        <v>0</v>
      </c>
      <c r="BI248" s="194">
        <f>IF(N248="nulová",J248,0)</f>
        <v>0</v>
      </c>
      <c r="BJ248" s="17" t="s">
        <v>23</v>
      </c>
      <c r="BK248" s="194">
        <f>ROUND(I248*H248,2)</f>
        <v>0</v>
      </c>
      <c r="BL248" s="17" t="s">
        <v>139</v>
      </c>
      <c r="BM248" s="17" t="s">
        <v>409</v>
      </c>
    </row>
    <row r="249" spans="2:51" s="11" customFormat="1" ht="13.5">
      <c r="B249" s="197"/>
      <c r="C249" s="198"/>
      <c r="D249" s="195" t="s">
        <v>143</v>
      </c>
      <c r="E249" s="199" t="s">
        <v>36</v>
      </c>
      <c r="F249" s="200" t="s">
        <v>410</v>
      </c>
      <c r="G249" s="198"/>
      <c r="H249" s="201">
        <v>730.8</v>
      </c>
      <c r="I249" s="202"/>
      <c r="J249" s="198"/>
      <c r="K249" s="198"/>
      <c r="L249" s="203"/>
      <c r="M249" s="204"/>
      <c r="N249" s="205"/>
      <c r="O249" s="205"/>
      <c r="P249" s="205"/>
      <c r="Q249" s="205"/>
      <c r="R249" s="205"/>
      <c r="S249" s="205"/>
      <c r="T249" s="206"/>
      <c r="AT249" s="207" t="s">
        <v>143</v>
      </c>
      <c r="AU249" s="207" t="s">
        <v>22</v>
      </c>
      <c r="AV249" s="11" t="s">
        <v>22</v>
      </c>
      <c r="AW249" s="11" t="s">
        <v>43</v>
      </c>
      <c r="AX249" s="11" t="s">
        <v>23</v>
      </c>
      <c r="AY249" s="207" t="s">
        <v>132</v>
      </c>
    </row>
    <row r="250" spans="2:51" s="12" customFormat="1" ht="13.5">
      <c r="B250" s="208"/>
      <c r="C250" s="209"/>
      <c r="D250" s="210" t="s">
        <v>143</v>
      </c>
      <c r="E250" s="211" t="s">
        <v>36</v>
      </c>
      <c r="F250" s="212" t="s">
        <v>145</v>
      </c>
      <c r="G250" s="209"/>
      <c r="H250" s="213">
        <v>730.8</v>
      </c>
      <c r="I250" s="214"/>
      <c r="J250" s="209"/>
      <c r="K250" s="209"/>
      <c r="L250" s="215"/>
      <c r="M250" s="216"/>
      <c r="N250" s="217"/>
      <c r="O250" s="217"/>
      <c r="P250" s="217"/>
      <c r="Q250" s="217"/>
      <c r="R250" s="217"/>
      <c r="S250" s="217"/>
      <c r="T250" s="218"/>
      <c r="AT250" s="219" t="s">
        <v>143</v>
      </c>
      <c r="AU250" s="219" t="s">
        <v>22</v>
      </c>
      <c r="AV250" s="12" t="s">
        <v>139</v>
      </c>
      <c r="AW250" s="12" t="s">
        <v>43</v>
      </c>
      <c r="AX250" s="12" t="s">
        <v>80</v>
      </c>
      <c r="AY250" s="219" t="s">
        <v>132</v>
      </c>
    </row>
    <row r="251" spans="2:65" s="1" customFormat="1" ht="31.5" customHeight="1">
      <c r="B251" s="35"/>
      <c r="C251" s="183" t="s">
        <v>411</v>
      </c>
      <c r="D251" s="183" t="s">
        <v>134</v>
      </c>
      <c r="E251" s="184" t="s">
        <v>412</v>
      </c>
      <c r="F251" s="185" t="s">
        <v>413</v>
      </c>
      <c r="G251" s="186" t="s">
        <v>148</v>
      </c>
      <c r="H251" s="187">
        <v>32.4</v>
      </c>
      <c r="I251" s="188"/>
      <c r="J251" s="189">
        <f>ROUND(I251*H251,2)</f>
        <v>0</v>
      </c>
      <c r="K251" s="185" t="s">
        <v>138</v>
      </c>
      <c r="L251" s="55"/>
      <c r="M251" s="190" t="s">
        <v>36</v>
      </c>
      <c r="N251" s="191" t="s">
        <v>51</v>
      </c>
      <c r="O251" s="36"/>
      <c r="P251" s="192">
        <f>O251*H251</f>
        <v>0</v>
      </c>
      <c r="Q251" s="192">
        <v>0</v>
      </c>
      <c r="R251" s="192">
        <f>Q251*H251</f>
        <v>0</v>
      </c>
      <c r="S251" s="192">
        <v>0</v>
      </c>
      <c r="T251" s="193">
        <f>S251*H251</f>
        <v>0</v>
      </c>
      <c r="AR251" s="17" t="s">
        <v>139</v>
      </c>
      <c r="AT251" s="17" t="s">
        <v>134</v>
      </c>
      <c r="AU251" s="17" t="s">
        <v>22</v>
      </c>
      <c r="AY251" s="17" t="s">
        <v>132</v>
      </c>
      <c r="BE251" s="194">
        <f>IF(N251="základní",J251,0)</f>
        <v>0</v>
      </c>
      <c r="BF251" s="194">
        <f>IF(N251="snížená",J251,0)</f>
        <v>0</v>
      </c>
      <c r="BG251" s="194">
        <f>IF(N251="zákl. přenesená",J251,0)</f>
        <v>0</v>
      </c>
      <c r="BH251" s="194">
        <f>IF(N251="sníž. přenesená",J251,0)</f>
        <v>0</v>
      </c>
      <c r="BI251" s="194">
        <f>IF(N251="nulová",J251,0)</f>
        <v>0</v>
      </c>
      <c r="BJ251" s="17" t="s">
        <v>23</v>
      </c>
      <c r="BK251" s="194">
        <f>ROUND(I251*H251,2)</f>
        <v>0</v>
      </c>
      <c r="BL251" s="17" t="s">
        <v>139</v>
      </c>
      <c r="BM251" s="17" t="s">
        <v>414</v>
      </c>
    </row>
    <row r="252" spans="2:47" s="1" customFormat="1" ht="27">
      <c r="B252" s="35"/>
      <c r="C252" s="57"/>
      <c r="D252" s="195" t="s">
        <v>141</v>
      </c>
      <c r="E252" s="57"/>
      <c r="F252" s="196" t="s">
        <v>415</v>
      </c>
      <c r="G252" s="57"/>
      <c r="H252" s="57"/>
      <c r="I252" s="153"/>
      <c r="J252" s="57"/>
      <c r="K252" s="57"/>
      <c r="L252" s="55"/>
      <c r="M252" s="72"/>
      <c r="N252" s="36"/>
      <c r="O252" s="36"/>
      <c r="P252" s="36"/>
      <c r="Q252" s="36"/>
      <c r="R252" s="36"/>
      <c r="S252" s="36"/>
      <c r="T252" s="73"/>
      <c r="AT252" s="17" t="s">
        <v>141</v>
      </c>
      <c r="AU252" s="17" t="s">
        <v>22</v>
      </c>
    </row>
    <row r="253" spans="2:51" s="11" customFormat="1" ht="13.5">
      <c r="B253" s="197"/>
      <c r="C253" s="198"/>
      <c r="D253" s="210" t="s">
        <v>143</v>
      </c>
      <c r="E253" s="220" t="s">
        <v>36</v>
      </c>
      <c r="F253" s="221" t="s">
        <v>416</v>
      </c>
      <c r="G253" s="198"/>
      <c r="H253" s="222">
        <v>32.4</v>
      </c>
      <c r="I253" s="202"/>
      <c r="J253" s="198"/>
      <c r="K253" s="198"/>
      <c r="L253" s="203"/>
      <c r="M253" s="204"/>
      <c r="N253" s="205"/>
      <c r="O253" s="205"/>
      <c r="P253" s="205"/>
      <c r="Q253" s="205"/>
      <c r="R253" s="205"/>
      <c r="S253" s="205"/>
      <c r="T253" s="206"/>
      <c r="AT253" s="207" t="s">
        <v>143</v>
      </c>
      <c r="AU253" s="207" t="s">
        <v>22</v>
      </c>
      <c r="AV253" s="11" t="s">
        <v>22</v>
      </c>
      <c r="AW253" s="11" t="s">
        <v>43</v>
      </c>
      <c r="AX253" s="11" t="s">
        <v>23</v>
      </c>
      <c r="AY253" s="207" t="s">
        <v>132</v>
      </c>
    </row>
    <row r="254" spans="2:65" s="1" customFormat="1" ht="31.5" customHeight="1">
      <c r="B254" s="35"/>
      <c r="C254" s="183" t="s">
        <v>417</v>
      </c>
      <c r="D254" s="183" t="s">
        <v>134</v>
      </c>
      <c r="E254" s="184" t="s">
        <v>418</v>
      </c>
      <c r="F254" s="185" t="s">
        <v>419</v>
      </c>
      <c r="G254" s="186" t="s">
        <v>148</v>
      </c>
      <c r="H254" s="187">
        <v>666</v>
      </c>
      <c r="I254" s="188"/>
      <c r="J254" s="189">
        <f>ROUND(I254*H254,2)</f>
        <v>0</v>
      </c>
      <c r="K254" s="185" t="s">
        <v>138</v>
      </c>
      <c r="L254" s="55"/>
      <c r="M254" s="190" t="s">
        <v>36</v>
      </c>
      <c r="N254" s="191" t="s">
        <v>51</v>
      </c>
      <c r="O254" s="36"/>
      <c r="P254" s="192">
        <f>O254*H254</f>
        <v>0</v>
      </c>
      <c r="Q254" s="192">
        <v>0</v>
      </c>
      <c r="R254" s="192">
        <f>Q254*H254</f>
        <v>0</v>
      </c>
      <c r="S254" s="192">
        <v>0</v>
      </c>
      <c r="T254" s="193">
        <f>S254*H254</f>
        <v>0</v>
      </c>
      <c r="AR254" s="17" t="s">
        <v>139</v>
      </c>
      <c r="AT254" s="17" t="s">
        <v>134</v>
      </c>
      <c r="AU254" s="17" t="s">
        <v>22</v>
      </c>
      <c r="AY254" s="17" t="s">
        <v>132</v>
      </c>
      <c r="BE254" s="194">
        <f>IF(N254="základní",J254,0)</f>
        <v>0</v>
      </c>
      <c r="BF254" s="194">
        <f>IF(N254="snížená",J254,0)</f>
        <v>0</v>
      </c>
      <c r="BG254" s="194">
        <f>IF(N254="zákl. přenesená",J254,0)</f>
        <v>0</v>
      </c>
      <c r="BH254" s="194">
        <f>IF(N254="sníž. přenesená",J254,0)</f>
        <v>0</v>
      </c>
      <c r="BI254" s="194">
        <f>IF(N254="nulová",J254,0)</f>
        <v>0</v>
      </c>
      <c r="BJ254" s="17" t="s">
        <v>23</v>
      </c>
      <c r="BK254" s="194">
        <f>ROUND(I254*H254,2)</f>
        <v>0</v>
      </c>
      <c r="BL254" s="17" t="s">
        <v>139</v>
      </c>
      <c r="BM254" s="17" t="s">
        <v>420</v>
      </c>
    </row>
    <row r="255" spans="2:47" s="1" customFormat="1" ht="27">
      <c r="B255" s="35"/>
      <c r="C255" s="57"/>
      <c r="D255" s="195" t="s">
        <v>141</v>
      </c>
      <c r="E255" s="57"/>
      <c r="F255" s="196" t="s">
        <v>415</v>
      </c>
      <c r="G255" s="57"/>
      <c r="H255" s="57"/>
      <c r="I255" s="153"/>
      <c r="J255" s="57"/>
      <c r="K255" s="57"/>
      <c r="L255" s="55"/>
      <c r="M255" s="72"/>
      <c r="N255" s="36"/>
      <c r="O255" s="36"/>
      <c r="P255" s="36"/>
      <c r="Q255" s="36"/>
      <c r="R255" s="36"/>
      <c r="S255" s="36"/>
      <c r="T255" s="73"/>
      <c r="AT255" s="17" t="s">
        <v>141</v>
      </c>
      <c r="AU255" s="17" t="s">
        <v>22</v>
      </c>
    </row>
    <row r="256" spans="2:51" s="11" customFormat="1" ht="13.5">
      <c r="B256" s="197"/>
      <c r="C256" s="198"/>
      <c r="D256" s="210" t="s">
        <v>143</v>
      </c>
      <c r="E256" s="220" t="s">
        <v>36</v>
      </c>
      <c r="F256" s="221" t="s">
        <v>292</v>
      </c>
      <c r="G256" s="198"/>
      <c r="H256" s="222">
        <v>666</v>
      </c>
      <c r="I256" s="202"/>
      <c r="J256" s="198"/>
      <c r="K256" s="198"/>
      <c r="L256" s="203"/>
      <c r="M256" s="204"/>
      <c r="N256" s="205"/>
      <c r="O256" s="205"/>
      <c r="P256" s="205"/>
      <c r="Q256" s="205"/>
      <c r="R256" s="205"/>
      <c r="S256" s="205"/>
      <c r="T256" s="206"/>
      <c r="AT256" s="207" t="s">
        <v>143</v>
      </c>
      <c r="AU256" s="207" t="s">
        <v>22</v>
      </c>
      <c r="AV256" s="11" t="s">
        <v>22</v>
      </c>
      <c r="AW256" s="11" t="s">
        <v>43</v>
      </c>
      <c r="AX256" s="11" t="s">
        <v>23</v>
      </c>
      <c r="AY256" s="207" t="s">
        <v>132</v>
      </c>
    </row>
    <row r="257" spans="2:65" s="1" customFormat="1" ht="31.5" customHeight="1">
      <c r="B257" s="35"/>
      <c r="C257" s="235" t="s">
        <v>421</v>
      </c>
      <c r="D257" s="235" t="s">
        <v>203</v>
      </c>
      <c r="E257" s="236" t="s">
        <v>422</v>
      </c>
      <c r="F257" s="237" t="s">
        <v>423</v>
      </c>
      <c r="G257" s="238" t="s">
        <v>206</v>
      </c>
      <c r="H257" s="239">
        <v>30.435</v>
      </c>
      <c r="I257" s="240"/>
      <c r="J257" s="241">
        <f>ROUND(I257*H257,2)</f>
        <v>0</v>
      </c>
      <c r="K257" s="237" t="s">
        <v>36</v>
      </c>
      <c r="L257" s="242"/>
      <c r="M257" s="243" t="s">
        <v>36</v>
      </c>
      <c r="N257" s="244" t="s">
        <v>51</v>
      </c>
      <c r="O257" s="36"/>
      <c r="P257" s="192">
        <f>O257*H257</f>
        <v>0</v>
      </c>
      <c r="Q257" s="192">
        <v>1</v>
      </c>
      <c r="R257" s="192">
        <f>Q257*H257</f>
        <v>30.435</v>
      </c>
      <c r="S257" s="192">
        <v>0</v>
      </c>
      <c r="T257" s="193">
        <f>S257*H257</f>
        <v>0</v>
      </c>
      <c r="AR257" s="17" t="s">
        <v>424</v>
      </c>
      <c r="AT257" s="17" t="s">
        <v>203</v>
      </c>
      <c r="AU257" s="17" t="s">
        <v>22</v>
      </c>
      <c r="AY257" s="17" t="s">
        <v>132</v>
      </c>
      <c r="BE257" s="194">
        <f>IF(N257="základní",J257,0)</f>
        <v>0</v>
      </c>
      <c r="BF257" s="194">
        <f>IF(N257="snížená",J257,0)</f>
        <v>0</v>
      </c>
      <c r="BG257" s="194">
        <f>IF(N257="zákl. přenesená",J257,0)</f>
        <v>0</v>
      </c>
      <c r="BH257" s="194">
        <f>IF(N257="sníž. přenesená",J257,0)</f>
        <v>0</v>
      </c>
      <c r="BI257" s="194">
        <f>IF(N257="nulová",J257,0)</f>
        <v>0</v>
      </c>
      <c r="BJ257" s="17" t="s">
        <v>23</v>
      </c>
      <c r="BK257" s="194">
        <f>ROUND(I257*H257,2)</f>
        <v>0</v>
      </c>
      <c r="BL257" s="17" t="s">
        <v>424</v>
      </c>
      <c r="BM257" s="17" t="s">
        <v>425</v>
      </c>
    </row>
    <row r="258" spans="2:47" s="1" customFormat="1" ht="40.5">
      <c r="B258" s="35"/>
      <c r="C258" s="57"/>
      <c r="D258" s="195" t="s">
        <v>173</v>
      </c>
      <c r="E258" s="57"/>
      <c r="F258" s="196" t="s">
        <v>426</v>
      </c>
      <c r="G258" s="57"/>
      <c r="H258" s="57"/>
      <c r="I258" s="153"/>
      <c r="J258" s="57"/>
      <c r="K258" s="57"/>
      <c r="L258" s="55"/>
      <c r="M258" s="72"/>
      <c r="N258" s="36"/>
      <c r="O258" s="36"/>
      <c r="P258" s="36"/>
      <c r="Q258" s="36"/>
      <c r="R258" s="36"/>
      <c r="S258" s="36"/>
      <c r="T258" s="73"/>
      <c r="AT258" s="17" t="s">
        <v>173</v>
      </c>
      <c r="AU258" s="17" t="s">
        <v>22</v>
      </c>
    </row>
    <row r="259" spans="2:51" s="11" customFormat="1" ht="13.5">
      <c r="B259" s="197"/>
      <c r="C259" s="198"/>
      <c r="D259" s="210" t="s">
        <v>143</v>
      </c>
      <c r="E259" s="220" t="s">
        <v>36</v>
      </c>
      <c r="F259" s="221" t="s">
        <v>427</v>
      </c>
      <c r="G259" s="198"/>
      <c r="H259" s="222">
        <v>30.435</v>
      </c>
      <c r="I259" s="202"/>
      <c r="J259" s="198"/>
      <c r="K259" s="198"/>
      <c r="L259" s="203"/>
      <c r="M259" s="204"/>
      <c r="N259" s="205"/>
      <c r="O259" s="205"/>
      <c r="P259" s="205"/>
      <c r="Q259" s="205"/>
      <c r="R259" s="205"/>
      <c r="S259" s="205"/>
      <c r="T259" s="206"/>
      <c r="AT259" s="207" t="s">
        <v>143</v>
      </c>
      <c r="AU259" s="207" t="s">
        <v>22</v>
      </c>
      <c r="AV259" s="11" t="s">
        <v>22</v>
      </c>
      <c r="AW259" s="11" t="s">
        <v>43</v>
      </c>
      <c r="AX259" s="11" t="s">
        <v>23</v>
      </c>
      <c r="AY259" s="207" t="s">
        <v>132</v>
      </c>
    </row>
    <row r="260" spans="2:65" s="1" customFormat="1" ht="44.25" customHeight="1">
      <c r="B260" s="35"/>
      <c r="C260" s="183" t="s">
        <v>428</v>
      </c>
      <c r="D260" s="183" t="s">
        <v>134</v>
      </c>
      <c r="E260" s="184" t="s">
        <v>429</v>
      </c>
      <c r="F260" s="185" t="s">
        <v>430</v>
      </c>
      <c r="G260" s="186" t="s">
        <v>148</v>
      </c>
      <c r="H260" s="187">
        <v>139</v>
      </c>
      <c r="I260" s="188"/>
      <c r="J260" s="189">
        <f>ROUND(I260*H260,2)</f>
        <v>0</v>
      </c>
      <c r="K260" s="185" t="s">
        <v>138</v>
      </c>
      <c r="L260" s="55"/>
      <c r="M260" s="190" t="s">
        <v>36</v>
      </c>
      <c r="N260" s="191" t="s">
        <v>51</v>
      </c>
      <c r="O260" s="36"/>
      <c r="P260" s="192">
        <f>O260*H260</f>
        <v>0</v>
      </c>
      <c r="Q260" s="192">
        <v>0.19536</v>
      </c>
      <c r="R260" s="192">
        <f>Q260*H260</f>
        <v>27.15504</v>
      </c>
      <c r="S260" s="192">
        <v>0</v>
      </c>
      <c r="T260" s="193">
        <f>S260*H260</f>
        <v>0</v>
      </c>
      <c r="AR260" s="17" t="s">
        <v>139</v>
      </c>
      <c r="AT260" s="17" t="s">
        <v>134</v>
      </c>
      <c r="AU260" s="17" t="s">
        <v>22</v>
      </c>
      <c r="AY260" s="17" t="s">
        <v>132</v>
      </c>
      <c r="BE260" s="194">
        <f>IF(N260="základní",J260,0)</f>
        <v>0</v>
      </c>
      <c r="BF260" s="194">
        <f>IF(N260="snížená",J260,0)</f>
        <v>0</v>
      </c>
      <c r="BG260" s="194">
        <f>IF(N260="zákl. přenesená",J260,0)</f>
        <v>0</v>
      </c>
      <c r="BH260" s="194">
        <f>IF(N260="sníž. přenesená",J260,0)</f>
        <v>0</v>
      </c>
      <c r="BI260" s="194">
        <f>IF(N260="nulová",J260,0)</f>
        <v>0</v>
      </c>
      <c r="BJ260" s="17" t="s">
        <v>23</v>
      </c>
      <c r="BK260" s="194">
        <f>ROUND(I260*H260,2)</f>
        <v>0</v>
      </c>
      <c r="BL260" s="17" t="s">
        <v>139</v>
      </c>
      <c r="BM260" s="17" t="s">
        <v>431</v>
      </c>
    </row>
    <row r="261" spans="2:47" s="1" customFormat="1" ht="148.5">
      <c r="B261" s="35"/>
      <c r="C261" s="57"/>
      <c r="D261" s="195" t="s">
        <v>141</v>
      </c>
      <c r="E261" s="57"/>
      <c r="F261" s="196" t="s">
        <v>432</v>
      </c>
      <c r="G261" s="57"/>
      <c r="H261" s="57"/>
      <c r="I261" s="153"/>
      <c r="J261" s="57"/>
      <c r="K261" s="57"/>
      <c r="L261" s="55"/>
      <c r="M261" s="72"/>
      <c r="N261" s="36"/>
      <c r="O261" s="36"/>
      <c r="P261" s="36"/>
      <c r="Q261" s="36"/>
      <c r="R261" s="36"/>
      <c r="S261" s="36"/>
      <c r="T261" s="73"/>
      <c r="AT261" s="17" t="s">
        <v>141</v>
      </c>
      <c r="AU261" s="17" t="s">
        <v>22</v>
      </c>
    </row>
    <row r="262" spans="2:51" s="11" customFormat="1" ht="13.5">
      <c r="B262" s="197"/>
      <c r="C262" s="198"/>
      <c r="D262" s="210" t="s">
        <v>143</v>
      </c>
      <c r="E262" s="220" t="s">
        <v>36</v>
      </c>
      <c r="F262" s="221" t="s">
        <v>433</v>
      </c>
      <c r="G262" s="198"/>
      <c r="H262" s="222">
        <v>139</v>
      </c>
      <c r="I262" s="202"/>
      <c r="J262" s="198"/>
      <c r="K262" s="198"/>
      <c r="L262" s="203"/>
      <c r="M262" s="204"/>
      <c r="N262" s="205"/>
      <c r="O262" s="205"/>
      <c r="P262" s="205"/>
      <c r="Q262" s="205"/>
      <c r="R262" s="205"/>
      <c r="S262" s="205"/>
      <c r="T262" s="206"/>
      <c r="AT262" s="207" t="s">
        <v>143</v>
      </c>
      <c r="AU262" s="207" t="s">
        <v>22</v>
      </c>
      <c r="AV262" s="11" t="s">
        <v>22</v>
      </c>
      <c r="AW262" s="11" t="s">
        <v>43</v>
      </c>
      <c r="AX262" s="11" t="s">
        <v>23</v>
      </c>
      <c r="AY262" s="207" t="s">
        <v>132</v>
      </c>
    </row>
    <row r="263" spans="2:65" s="1" customFormat="1" ht="31.5" customHeight="1">
      <c r="B263" s="35"/>
      <c r="C263" s="183" t="s">
        <v>434</v>
      </c>
      <c r="D263" s="183" t="s">
        <v>134</v>
      </c>
      <c r="E263" s="184" t="s">
        <v>435</v>
      </c>
      <c r="F263" s="185" t="s">
        <v>436</v>
      </c>
      <c r="G263" s="186" t="s">
        <v>148</v>
      </c>
      <c r="H263" s="187">
        <v>695</v>
      </c>
      <c r="I263" s="188"/>
      <c r="J263" s="189">
        <f>ROUND(I263*H263,2)</f>
        <v>0</v>
      </c>
      <c r="K263" s="185" t="s">
        <v>138</v>
      </c>
      <c r="L263" s="55"/>
      <c r="M263" s="190" t="s">
        <v>36</v>
      </c>
      <c r="N263" s="191" t="s">
        <v>51</v>
      </c>
      <c r="O263" s="36"/>
      <c r="P263" s="192">
        <f>O263*H263</f>
        <v>0</v>
      </c>
      <c r="Q263" s="192">
        <v>0</v>
      </c>
      <c r="R263" s="192">
        <f>Q263*H263</f>
        <v>0</v>
      </c>
      <c r="S263" s="192">
        <v>0</v>
      </c>
      <c r="T263" s="193">
        <f>S263*H263</f>
        <v>0</v>
      </c>
      <c r="AR263" s="17" t="s">
        <v>139</v>
      </c>
      <c r="AT263" s="17" t="s">
        <v>134</v>
      </c>
      <c r="AU263" s="17" t="s">
        <v>22</v>
      </c>
      <c r="AY263" s="17" t="s">
        <v>132</v>
      </c>
      <c r="BE263" s="194">
        <f>IF(N263="základní",J263,0)</f>
        <v>0</v>
      </c>
      <c r="BF263" s="194">
        <f>IF(N263="snížená",J263,0)</f>
        <v>0</v>
      </c>
      <c r="BG263" s="194">
        <f>IF(N263="zákl. přenesená",J263,0)</f>
        <v>0</v>
      </c>
      <c r="BH263" s="194">
        <f>IF(N263="sníž. přenesená",J263,0)</f>
        <v>0</v>
      </c>
      <c r="BI263" s="194">
        <f>IF(N263="nulová",J263,0)</f>
        <v>0</v>
      </c>
      <c r="BJ263" s="17" t="s">
        <v>23</v>
      </c>
      <c r="BK263" s="194">
        <f>ROUND(I263*H263,2)</f>
        <v>0</v>
      </c>
      <c r="BL263" s="17" t="s">
        <v>139</v>
      </c>
      <c r="BM263" s="17" t="s">
        <v>437</v>
      </c>
    </row>
    <row r="264" spans="2:47" s="1" customFormat="1" ht="189">
      <c r="B264" s="35"/>
      <c r="C264" s="57"/>
      <c r="D264" s="195" t="s">
        <v>141</v>
      </c>
      <c r="E264" s="57"/>
      <c r="F264" s="196" t="s">
        <v>438</v>
      </c>
      <c r="G264" s="57"/>
      <c r="H264" s="57"/>
      <c r="I264" s="153"/>
      <c r="J264" s="57"/>
      <c r="K264" s="57"/>
      <c r="L264" s="55"/>
      <c r="M264" s="72"/>
      <c r="N264" s="36"/>
      <c r="O264" s="36"/>
      <c r="P264" s="36"/>
      <c r="Q264" s="36"/>
      <c r="R264" s="36"/>
      <c r="S264" s="36"/>
      <c r="T264" s="73"/>
      <c r="AT264" s="17" t="s">
        <v>141</v>
      </c>
      <c r="AU264" s="17" t="s">
        <v>22</v>
      </c>
    </row>
    <row r="265" spans="2:51" s="11" customFormat="1" ht="13.5">
      <c r="B265" s="197"/>
      <c r="C265" s="198"/>
      <c r="D265" s="210" t="s">
        <v>143</v>
      </c>
      <c r="E265" s="220" t="s">
        <v>36</v>
      </c>
      <c r="F265" s="221" t="s">
        <v>439</v>
      </c>
      <c r="G265" s="198"/>
      <c r="H265" s="222">
        <v>695</v>
      </c>
      <c r="I265" s="202"/>
      <c r="J265" s="198"/>
      <c r="K265" s="198"/>
      <c r="L265" s="203"/>
      <c r="M265" s="204"/>
      <c r="N265" s="205"/>
      <c r="O265" s="205"/>
      <c r="P265" s="205"/>
      <c r="Q265" s="205"/>
      <c r="R265" s="205"/>
      <c r="S265" s="205"/>
      <c r="T265" s="206"/>
      <c r="AT265" s="207" t="s">
        <v>143</v>
      </c>
      <c r="AU265" s="207" t="s">
        <v>22</v>
      </c>
      <c r="AV265" s="11" t="s">
        <v>22</v>
      </c>
      <c r="AW265" s="11" t="s">
        <v>43</v>
      </c>
      <c r="AX265" s="11" t="s">
        <v>23</v>
      </c>
      <c r="AY265" s="207" t="s">
        <v>132</v>
      </c>
    </row>
    <row r="266" spans="2:65" s="1" customFormat="1" ht="57" customHeight="1">
      <c r="B266" s="35"/>
      <c r="C266" s="183" t="s">
        <v>440</v>
      </c>
      <c r="D266" s="183" t="s">
        <v>134</v>
      </c>
      <c r="E266" s="184" t="s">
        <v>441</v>
      </c>
      <c r="F266" s="185" t="s">
        <v>442</v>
      </c>
      <c r="G266" s="186" t="s">
        <v>148</v>
      </c>
      <c r="H266" s="187">
        <v>183</v>
      </c>
      <c r="I266" s="188"/>
      <c r="J266" s="189">
        <f>ROUND(I266*H266,2)</f>
        <v>0</v>
      </c>
      <c r="K266" s="185" t="s">
        <v>138</v>
      </c>
      <c r="L266" s="55"/>
      <c r="M266" s="190" t="s">
        <v>36</v>
      </c>
      <c r="N266" s="191" t="s">
        <v>51</v>
      </c>
      <c r="O266" s="36"/>
      <c r="P266" s="192">
        <f>O266*H266</f>
        <v>0</v>
      </c>
      <c r="Q266" s="192">
        <v>0.08425</v>
      </c>
      <c r="R266" s="192">
        <f>Q266*H266</f>
        <v>15.417750000000002</v>
      </c>
      <c r="S266" s="192">
        <v>0</v>
      </c>
      <c r="T266" s="193">
        <f>S266*H266</f>
        <v>0</v>
      </c>
      <c r="AR266" s="17" t="s">
        <v>139</v>
      </c>
      <c r="AT266" s="17" t="s">
        <v>134</v>
      </c>
      <c r="AU266" s="17" t="s">
        <v>22</v>
      </c>
      <c r="AY266" s="17" t="s">
        <v>132</v>
      </c>
      <c r="BE266" s="194">
        <f>IF(N266="základní",J266,0)</f>
        <v>0</v>
      </c>
      <c r="BF266" s="194">
        <f>IF(N266="snížená",J266,0)</f>
        <v>0</v>
      </c>
      <c r="BG266" s="194">
        <f>IF(N266="zákl. přenesená",J266,0)</f>
        <v>0</v>
      </c>
      <c r="BH266" s="194">
        <f>IF(N266="sníž. přenesená",J266,0)</f>
        <v>0</v>
      </c>
      <c r="BI266" s="194">
        <f>IF(N266="nulová",J266,0)</f>
        <v>0</v>
      </c>
      <c r="BJ266" s="17" t="s">
        <v>23</v>
      </c>
      <c r="BK266" s="194">
        <f>ROUND(I266*H266,2)</f>
        <v>0</v>
      </c>
      <c r="BL266" s="17" t="s">
        <v>139</v>
      </c>
      <c r="BM266" s="17" t="s">
        <v>443</v>
      </c>
    </row>
    <row r="267" spans="2:47" s="1" customFormat="1" ht="121.5">
      <c r="B267" s="35"/>
      <c r="C267" s="57"/>
      <c r="D267" s="195" t="s">
        <v>141</v>
      </c>
      <c r="E267" s="57"/>
      <c r="F267" s="196" t="s">
        <v>444</v>
      </c>
      <c r="G267" s="57"/>
      <c r="H267" s="57"/>
      <c r="I267" s="153"/>
      <c r="J267" s="57"/>
      <c r="K267" s="57"/>
      <c r="L267" s="55"/>
      <c r="M267" s="72"/>
      <c r="N267" s="36"/>
      <c r="O267" s="36"/>
      <c r="P267" s="36"/>
      <c r="Q267" s="36"/>
      <c r="R267" s="36"/>
      <c r="S267" s="36"/>
      <c r="T267" s="73"/>
      <c r="AT267" s="17" t="s">
        <v>141</v>
      </c>
      <c r="AU267" s="17" t="s">
        <v>22</v>
      </c>
    </row>
    <row r="268" spans="2:51" s="11" customFormat="1" ht="13.5">
      <c r="B268" s="197"/>
      <c r="C268" s="198"/>
      <c r="D268" s="195" t="s">
        <v>143</v>
      </c>
      <c r="E268" s="199" t="s">
        <v>36</v>
      </c>
      <c r="F268" s="200" t="s">
        <v>445</v>
      </c>
      <c r="G268" s="198"/>
      <c r="H268" s="201">
        <v>183</v>
      </c>
      <c r="I268" s="202"/>
      <c r="J268" s="198"/>
      <c r="K268" s="198"/>
      <c r="L268" s="203"/>
      <c r="M268" s="204"/>
      <c r="N268" s="205"/>
      <c r="O268" s="205"/>
      <c r="P268" s="205"/>
      <c r="Q268" s="205"/>
      <c r="R268" s="205"/>
      <c r="S268" s="205"/>
      <c r="T268" s="206"/>
      <c r="AT268" s="207" t="s">
        <v>143</v>
      </c>
      <c r="AU268" s="207" t="s">
        <v>22</v>
      </c>
      <c r="AV268" s="11" t="s">
        <v>22</v>
      </c>
      <c r="AW268" s="11" t="s">
        <v>43</v>
      </c>
      <c r="AX268" s="11" t="s">
        <v>80</v>
      </c>
      <c r="AY268" s="207" t="s">
        <v>132</v>
      </c>
    </row>
    <row r="269" spans="2:51" s="12" customFormat="1" ht="13.5">
      <c r="B269" s="208"/>
      <c r="C269" s="209"/>
      <c r="D269" s="210" t="s">
        <v>143</v>
      </c>
      <c r="E269" s="211" t="s">
        <v>36</v>
      </c>
      <c r="F269" s="212" t="s">
        <v>145</v>
      </c>
      <c r="G269" s="209"/>
      <c r="H269" s="213">
        <v>183</v>
      </c>
      <c r="I269" s="214"/>
      <c r="J269" s="209"/>
      <c r="K269" s="209"/>
      <c r="L269" s="215"/>
      <c r="M269" s="216"/>
      <c r="N269" s="217"/>
      <c r="O269" s="217"/>
      <c r="P269" s="217"/>
      <c r="Q269" s="217"/>
      <c r="R269" s="217"/>
      <c r="S269" s="217"/>
      <c r="T269" s="218"/>
      <c r="AT269" s="219" t="s">
        <v>143</v>
      </c>
      <c r="AU269" s="219" t="s">
        <v>22</v>
      </c>
      <c r="AV269" s="12" t="s">
        <v>139</v>
      </c>
      <c r="AW269" s="12" t="s">
        <v>43</v>
      </c>
      <c r="AX269" s="12" t="s">
        <v>23</v>
      </c>
      <c r="AY269" s="219" t="s">
        <v>132</v>
      </c>
    </row>
    <row r="270" spans="2:65" s="1" customFormat="1" ht="31.5" customHeight="1">
      <c r="B270" s="35"/>
      <c r="C270" s="235" t="s">
        <v>446</v>
      </c>
      <c r="D270" s="235" t="s">
        <v>203</v>
      </c>
      <c r="E270" s="236" t="s">
        <v>447</v>
      </c>
      <c r="F270" s="237" t="s">
        <v>448</v>
      </c>
      <c r="G270" s="238" t="s">
        <v>148</v>
      </c>
      <c r="H270" s="239">
        <v>150</v>
      </c>
      <c r="I270" s="240"/>
      <c r="J270" s="241">
        <f>ROUND(I270*H270,2)</f>
        <v>0</v>
      </c>
      <c r="K270" s="237" t="s">
        <v>36</v>
      </c>
      <c r="L270" s="242"/>
      <c r="M270" s="243" t="s">
        <v>36</v>
      </c>
      <c r="N270" s="244" t="s">
        <v>51</v>
      </c>
      <c r="O270" s="36"/>
      <c r="P270" s="192">
        <f>O270*H270</f>
        <v>0</v>
      </c>
      <c r="Q270" s="192">
        <v>0.132</v>
      </c>
      <c r="R270" s="192">
        <f>Q270*H270</f>
        <v>19.8</v>
      </c>
      <c r="S270" s="192">
        <v>0</v>
      </c>
      <c r="T270" s="193">
        <f>S270*H270</f>
        <v>0</v>
      </c>
      <c r="AR270" s="17" t="s">
        <v>182</v>
      </c>
      <c r="AT270" s="17" t="s">
        <v>203</v>
      </c>
      <c r="AU270" s="17" t="s">
        <v>22</v>
      </c>
      <c r="AY270" s="17" t="s">
        <v>132</v>
      </c>
      <c r="BE270" s="194">
        <f>IF(N270="základní",J270,0)</f>
        <v>0</v>
      </c>
      <c r="BF270" s="194">
        <f>IF(N270="snížená",J270,0)</f>
        <v>0</v>
      </c>
      <c r="BG270" s="194">
        <f>IF(N270="zákl. přenesená",J270,0)</f>
        <v>0</v>
      </c>
      <c r="BH270" s="194">
        <f>IF(N270="sníž. přenesená",J270,0)</f>
        <v>0</v>
      </c>
      <c r="BI270" s="194">
        <f>IF(N270="nulová",J270,0)</f>
        <v>0</v>
      </c>
      <c r="BJ270" s="17" t="s">
        <v>23</v>
      </c>
      <c r="BK270" s="194">
        <f>ROUND(I270*H270,2)</f>
        <v>0</v>
      </c>
      <c r="BL270" s="17" t="s">
        <v>139</v>
      </c>
      <c r="BM270" s="17" t="s">
        <v>449</v>
      </c>
    </row>
    <row r="271" spans="2:47" s="1" customFormat="1" ht="27">
      <c r="B271" s="35"/>
      <c r="C271" s="57"/>
      <c r="D271" s="195" t="s">
        <v>173</v>
      </c>
      <c r="E271" s="57"/>
      <c r="F271" s="196" t="s">
        <v>450</v>
      </c>
      <c r="G271" s="57"/>
      <c r="H271" s="57"/>
      <c r="I271" s="153"/>
      <c r="J271" s="57"/>
      <c r="K271" s="57"/>
      <c r="L271" s="55"/>
      <c r="M271" s="72"/>
      <c r="N271" s="36"/>
      <c r="O271" s="36"/>
      <c r="P271" s="36"/>
      <c r="Q271" s="36"/>
      <c r="R271" s="36"/>
      <c r="S271" s="36"/>
      <c r="T271" s="73"/>
      <c r="AT271" s="17" t="s">
        <v>173</v>
      </c>
      <c r="AU271" s="17" t="s">
        <v>22</v>
      </c>
    </row>
    <row r="272" spans="2:51" s="11" customFormat="1" ht="13.5">
      <c r="B272" s="197"/>
      <c r="C272" s="198"/>
      <c r="D272" s="210" t="s">
        <v>143</v>
      </c>
      <c r="E272" s="220" t="s">
        <v>36</v>
      </c>
      <c r="F272" s="221" t="s">
        <v>451</v>
      </c>
      <c r="G272" s="198"/>
      <c r="H272" s="222">
        <v>150</v>
      </c>
      <c r="I272" s="202"/>
      <c r="J272" s="198"/>
      <c r="K272" s="198"/>
      <c r="L272" s="203"/>
      <c r="M272" s="204"/>
      <c r="N272" s="205"/>
      <c r="O272" s="205"/>
      <c r="P272" s="205"/>
      <c r="Q272" s="205"/>
      <c r="R272" s="205"/>
      <c r="S272" s="205"/>
      <c r="T272" s="206"/>
      <c r="AT272" s="207" t="s">
        <v>143</v>
      </c>
      <c r="AU272" s="207" t="s">
        <v>22</v>
      </c>
      <c r="AV272" s="11" t="s">
        <v>22</v>
      </c>
      <c r="AW272" s="11" t="s">
        <v>43</v>
      </c>
      <c r="AX272" s="11" t="s">
        <v>80</v>
      </c>
      <c r="AY272" s="207" t="s">
        <v>132</v>
      </c>
    </row>
    <row r="273" spans="2:65" s="1" customFormat="1" ht="31.5" customHeight="1">
      <c r="B273" s="35"/>
      <c r="C273" s="235" t="s">
        <v>452</v>
      </c>
      <c r="D273" s="235" t="s">
        <v>203</v>
      </c>
      <c r="E273" s="236" t="s">
        <v>453</v>
      </c>
      <c r="F273" s="237" t="s">
        <v>454</v>
      </c>
      <c r="G273" s="238" t="s">
        <v>148</v>
      </c>
      <c r="H273" s="239">
        <v>37</v>
      </c>
      <c r="I273" s="240"/>
      <c r="J273" s="241">
        <f>ROUND(I273*H273,2)</f>
        <v>0</v>
      </c>
      <c r="K273" s="237" t="s">
        <v>138</v>
      </c>
      <c r="L273" s="242"/>
      <c r="M273" s="243" t="s">
        <v>36</v>
      </c>
      <c r="N273" s="244" t="s">
        <v>51</v>
      </c>
      <c r="O273" s="36"/>
      <c r="P273" s="192">
        <f>O273*H273</f>
        <v>0</v>
      </c>
      <c r="Q273" s="192">
        <v>0.197</v>
      </c>
      <c r="R273" s="192">
        <f>Q273*H273</f>
        <v>7.289000000000001</v>
      </c>
      <c r="S273" s="192">
        <v>0</v>
      </c>
      <c r="T273" s="193">
        <f>S273*H273</f>
        <v>0</v>
      </c>
      <c r="AR273" s="17" t="s">
        <v>182</v>
      </c>
      <c r="AT273" s="17" t="s">
        <v>203</v>
      </c>
      <c r="AU273" s="17" t="s">
        <v>22</v>
      </c>
      <c r="AY273" s="17" t="s">
        <v>132</v>
      </c>
      <c r="BE273" s="194">
        <f>IF(N273="základní",J273,0)</f>
        <v>0</v>
      </c>
      <c r="BF273" s="194">
        <f>IF(N273="snížená",J273,0)</f>
        <v>0</v>
      </c>
      <c r="BG273" s="194">
        <f>IF(N273="zákl. přenesená",J273,0)</f>
        <v>0</v>
      </c>
      <c r="BH273" s="194">
        <f>IF(N273="sníž. přenesená",J273,0)</f>
        <v>0</v>
      </c>
      <c r="BI273" s="194">
        <f>IF(N273="nulová",J273,0)</f>
        <v>0</v>
      </c>
      <c r="BJ273" s="17" t="s">
        <v>23</v>
      </c>
      <c r="BK273" s="194">
        <f>ROUND(I273*H273,2)</f>
        <v>0</v>
      </c>
      <c r="BL273" s="17" t="s">
        <v>139</v>
      </c>
      <c r="BM273" s="17" t="s">
        <v>455</v>
      </c>
    </row>
    <row r="274" spans="2:47" s="1" customFormat="1" ht="27">
      <c r="B274" s="35"/>
      <c r="C274" s="57"/>
      <c r="D274" s="195" t="s">
        <v>173</v>
      </c>
      <c r="E274" s="57"/>
      <c r="F274" s="196" t="s">
        <v>456</v>
      </c>
      <c r="G274" s="57"/>
      <c r="H274" s="57"/>
      <c r="I274" s="153"/>
      <c r="J274" s="57"/>
      <c r="K274" s="57"/>
      <c r="L274" s="55"/>
      <c r="M274" s="72"/>
      <c r="N274" s="36"/>
      <c r="O274" s="36"/>
      <c r="P274" s="36"/>
      <c r="Q274" s="36"/>
      <c r="R274" s="36"/>
      <c r="S274" s="36"/>
      <c r="T274" s="73"/>
      <c r="AT274" s="17" t="s">
        <v>173</v>
      </c>
      <c r="AU274" s="17" t="s">
        <v>22</v>
      </c>
    </row>
    <row r="275" spans="2:51" s="11" customFormat="1" ht="13.5">
      <c r="B275" s="197"/>
      <c r="C275" s="198"/>
      <c r="D275" s="210" t="s">
        <v>143</v>
      </c>
      <c r="E275" s="220" t="s">
        <v>36</v>
      </c>
      <c r="F275" s="221" t="s">
        <v>343</v>
      </c>
      <c r="G275" s="198"/>
      <c r="H275" s="222">
        <v>37</v>
      </c>
      <c r="I275" s="202"/>
      <c r="J275" s="198"/>
      <c r="K275" s="198"/>
      <c r="L275" s="203"/>
      <c r="M275" s="204"/>
      <c r="N275" s="205"/>
      <c r="O275" s="205"/>
      <c r="P275" s="205"/>
      <c r="Q275" s="205"/>
      <c r="R275" s="205"/>
      <c r="S275" s="205"/>
      <c r="T275" s="206"/>
      <c r="AT275" s="207" t="s">
        <v>143</v>
      </c>
      <c r="AU275" s="207" t="s">
        <v>22</v>
      </c>
      <c r="AV275" s="11" t="s">
        <v>22</v>
      </c>
      <c r="AW275" s="11" t="s">
        <v>43</v>
      </c>
      <c r="AX275" s="11" t="s">
        <v>23</v>
      </c>
      <c r="AY275" s="207" t="s">
        <v>132</v>
      </c>
    </row>
    <row r="276" spans="2:65" s="1" customFormat="1" ht="31.5" customHeight="1">
      <c r="B276" s="35"/>
      <c r="C276" s="235" t="s">
        <v>457</v>
      </c>
      <c r="D276" s="235" t="s">
        <v>203</v>
      </c>
      <c r="E276" s="236" t="s">
        <v>458</v>
      </c>
      <c r="F276" s="237" t="s">
        <v>459</v>
      </c>
      <c r="G276" s="238" t="s">
        <v>148</v>
      </c>
      <c r="H276" s="239">
        <v>10</v>
      </c>
      <c r="I276" s="240"/>
      <c r="J276" s="241">
        <f>ROUND(I276*H276,2)</f>
        <v>0</v>
      </c>
      <c r="K276" s="237" t="s">
        <v>36</v>
      </c>
      <c r="L276" s="242"/>
      <c r="M276" s="243" t="s">
        <v>36</v>
      </c>
      <c r="N276" s="244" t="s">
        <v>51</v>
      </c>
      <c r="O276" s="36"/>
      <c r="P276" s="192">
        <f>O276*H276</f>
        <v>0</v>
      </c>
      <c r="Q276" s="192">
        <v>0.132</v>
      </c>
      <c r="R276" s="192">
        <f>Q276*H276</f>
        <v>1.32</v>
      </c>
      <c r="S276" s="192">
        <v>0</v>
      </c>
      <c r="T276" s="193">
        <f>S276*H276</f>
        <v>0</v>
      </c>
      <c r="AR276" s="17" t="s">
        <v>182</v>
      </c>
      <c r="AT276" s="17" t="s">
        <v>203</v>
      </c>
      <c r="AU276" s="17" t="s">
        <v>22</v>
      </c>
      <c r="AY276" s="17" t="s">
        <v>132</v>
      </c>
      <c r="BE276" s="194">
        <f>IF(N276="základní",J276,0)</f>
        <v>0</v>
      </c>
      <c r="BF276" s="194">
        <f>IF(N276="snížená",J276,0)</f>
        <v>0</v>
      </c>
      <c r="BG276" s="194">
        <f>IF(N276="zákl. přenesená",J276,0)</f>
        <v>0</v>
      </c>
      <c r="BH276" s="194">
        <f>IF(N276="sníž. přenesená",J276,0)</f>
        <v>0</v>
      </c>
      <c r="BI276" s="194">
        <f>IF(N276="nulová",J276,0)</f>
        <v>0</v>
      </c>
      <c r="BJ276" s="17" t="s">
        <v>23</v>
      </c>
      <c r="BK276" s="194">
        <f>ROUND(I276*H276,2)</f>
        <v>0</v>
      </c>
      <c r="BL276" s="17" t="s">
        <v>139</v>
      </c>
      <c r="BM276" s="17" t="s">
        <v>460</v>
      </c>
    </row>
    <row r="277" spans="2:47" s="1" customFormat="1" ht="27">
      <c r="B277" s="35"/>
      <c r="C277" s="57"/>
      <c r="D277" s="195" t="s">
        <v>173</v>
      </c>
      <c r="E277" s="57"/>
      <c r="F277" s="196" t="s">
        <v>461</v>
      </c>
      <c r="G277" s="57"/>
      <c r="H277" s="57"/>
      <c r="I277" s="153"/>
      <c r="J277" s="57"/>
      <c r="K277" s="57"/>
      <c r="L277" s="55"/>
      <c r="M277" s="72"/>
      <c r="N277" s="36"/>
      <c r="O277" s="36"/>
      <c r="P277" s="36"/>
      <c r="Q277" s="36"/>
      <c r="R277" s="36"/>
      <c r="S277" s="36"/>
      <c r="T277" s="73"/>
      <c r="AT277" s="17" t="s">
        <v>173</v>
      </c>
      <c r="AU277" s="17" t="s">
        <v>22</v>
      </c>
    </row>
    <row r="278" spans="2:51" s="11" customFormat="1" ht="13.5">
      <c r="B278" s="197"/>
      <c r="C278" s="198"/>
      <c r="D278" s="210" t="s">
        <v>143</v>
      </c>
      <c r="E278" s="220" t="s">
        <v>36</v>
      </c>
      <c r="F278" s="221" t="s">
        <v>28</v>
      </c>
      <c r="G278" s="198"/>
      <c r="H278" s="222">
        <v>10</v>
      </c>
      <c r="I278" s="202"/>
      <c r="J278" s="198"/>
      <c r="K278" s="198"/>
      <c r="L278" s="203"/>
      <c r="M278" s="204"/>
      <c r="N278" s="205"/>
      <c r="O278" s="205"/>
      <c r="P278" s="205"/>
      <c r="Q278" s="205"/>
      <c r="R278" s="205"/>
      <c r="S278" s="205"/>
      <c r="T278" s="206"/>
      <c r="AT278" s="207" t="s">
        <v>143</v>
      </c>
      <c r="AU278" s="207" t="s">
        <v>22</v>
      </c>
      <c r="AV278" s="11" t="s">
        <v>22</v>
      </c>
      <c r="AW278" s="11" t="s">
        <v>43</v>
      </c>
      <c r="AX278" s="11" t="s">
        <v>80</v>
      </c>
      <c r="AY278" s="207" t="s">
        <v>132</v>
      </c>
    </row>
    <row r="279" spans="2:65" s="1" customFormat="1" ht="31.5" customHeight="1">
      <c r="B279" s="35"/>
      <c r="C279" s="235" t="s">
        <v>462</v>
      </c>
      <c r="D279" s="235" t="s">
        <v>203</v>
      </c>
      <c r="E279" s="236" t="s">
        <v>463</v>
      </c>
      <c r="F279" s="237" t="s">
        <v>464</v>
      </c>
      <c r="G279" s="238" t="s">
        <v>148</v>
      </c>
      <c r="H279" s="239">
        <v>23</v>
      </c>
      <c r="I279" s="240"/>
      <c r="J279" s="241">
        <f>ROUND(I279*H279,2)</f>
        <v>0</v>
      </c>
      <c r="K279" s="237" t="s">
        <v>138</v>
      </c>
      <c r="L279" s="242"/>
      <c r="M279" s="243" t="s">
        <v>36</v>
      </c>
      <c r="N279" s="244" t="s">
        <v>51</v>
      </c>
      <c r="O279" s="36"/>
      <c r="P279" s="192">
        <f>O279*H279</f>
        <v>0</v>
      </c>
      <c r="Q279" s="192">
        <v>0.131</v>
      </c>
      <c r="R279" s="192">
        <f>Q279*H279</f>
        <v>3.013</v>
      </c>
      <c r="S279" s="192">
        <v>0</v>
      </c>
      <c r="T279" s="193">
        <f>S279*H279</f>
        <v>0</v>
      </c>
      <c r="AR279" s="17" t="s">
        <v>182</v>
      </c>
      <c r="AT279" s="17" t="s">
        <v>203</v>
      </c>
      <c r="AU279" s="17" t="s">
        <v>22</v>
      </c>
      <c r="AY279" s="17" t="s">
        <v>132</v>
      </c>
      <c r="BE279" s="194">
        <f>IF(N279="základní",J279,0)</f>
        <v>0</v>
      </c>
      <c r="BF279" s="194">
        <f>IF(N279="snížená",J279,0)</f>
        <v>0</v>
      </c>
      <c r="BG279" s="194">
        <f>IF(N279="zákl. přenesená",J279,0)</f>
        <v>0</v>
      </c>
      <c r="BH279" s="194">
        <f>IF(N279="sníž. přenesená",J279,0)</f>
        <v>0</v>
      </c>
      <c r="BI279" s="194">
        <f>IF(N279="nulová",J279,0)</f>
        <v>0</v>
      </c>
      <c r="BJ279" s="17" t="s">
        <v>23</v>
      </c>
      <c r="BK279" s="194">
        <f>ROUND(I279*H279,2)</f>
        <v>0</v>
      </c>
      <c r="BL279" s="17" t="s">
        <v>139</v>
      </c>
      <c r="BM279" s="17" t="s">
        <v>465</v>
      </c>
    </row>
    <row r="280" spans="2:51" s="11" customFormat="1" ht="13.5">
      <c r="B280" s="197"/>
      <c r="C280" s="198"/>
      <c r="D280" s="210" t="s">
        <v>143</v>
      </c>
      <c r="E280" s="220" t="s">
        <v>36</v>
      </c>
      <c r="F280" s="221" t="s">
        <v>273</v>
      </c>
      <c r="G280" s="198"/>
      <c r="H280" s="222">
        <v>23</v>
      </c>
      <c r="I280" s="202"/>
      <c r="J280" s="198"/>
      <c r="K280" s="198"/>
      <c r="L280" s="203"/>
      <c r="M280" s="204"/>
      <c r="N280" s="205"/>
      <c r="O280" s="205"/>
      <c r="P280" s="205"/>
      <c r="Q280" s="205"/>
      <c r="R280" s="205"/>
      <c r="S280" s="205"/>
      <c r="T280" s="206"/>
      <c r="AT280" s="207" t="s">
        <v>143</v>
      </c>
      <c r="AU280" s="207" t="s">
        <v>22</v>
      </c>
      <c r="AV280" s="11" t="s">
        <v>22</v>
      </c>
      <c r="AW280" s="11" t="s">
        <v>43</v>
      </c>
      <c r="AX280" s="11" t="s">
        <v>23</v>
      </c>
      <c r="AY280" s="207" t="s">
        <v>132</v>
      </c>
    </row>
    <row r="281" spans="2:65" s="1" customFormat="1" ht="31.5" customHeight="1">
      <c r="B281" s="35"/>
      <c r="C281" s="235" t="s">
        <v>466</v>
      </c>
      <c r="D281" s="235" t="s">
        <v>203</v>
      </c>
      <c r="E281" s="236" t="s">
        <v>467</v>
      </c>
      <c r="F281" s="237" t="s">
        <v>468</v>
      </c>
      <c r="G281" s="238" t="s">
        <v>148</v>
      </c>
      <c r="H281" s="239">
        <v>9</v>
      </c>
      <c r="I281" s="240"/>
      <c r="J281" s="241">
        <f>ROUND(I281*H281,2)</f>
        <v>0</v>
      </c>
      <c r="K281" s="237" t="s">
        <v>138</v>
      </c>
      <c r="L281" s="242"/>
      <c r="M281" s="243" t="s">
        <v>36</v>
      </c>
      <c r="N281" s="244" t="s">
        <v>51</v>
      </c>
      <c r="O281" s="36"/>
      <c r="P281" s="192">
        <f>O281*H281</f>
        <v>0</v>
      </c>
      <c r="Q281" s="192">
        <v>0.176</v>
      </c>
      <c r="R281" s="192">
        <f>Q281*H281</f>
        <v>1.5839999999999999</v>
      </c>
      <c r="S281" s="192">
        <v>0</v>
      </c>
      <c r="T281" s="193">
        <f>S281*H281</f>
        <v>0</v>
      </c>
      <c r="AR281" s="17" t="s">
        <v>182</v>
      </c>
      <c r="AT281" s="17" t="s">
        <v>203</v>
      </c>
      <c r="AU281" s="17" t="s">
        <v>22</v>
      </c>
      <c r="AY281" s="17" t="s">
        <v>132</v>
      </c>
      <c r="BE281" s="194">
        <f>IF(N281="základní",J281,0)</f>
        <v>0</v>
      </c>
      <c r="BF281" s="194">
        <f>IF(N281="snížená",J281,0)</f>
        <v>0</v>
      </c>
      <c r="BG281" s="194">
        <f>IF(N281="zákl. přenesená",J281,0)</f>
        <v>0</v>
      </c>
      <c r="BH281" s="194">
        <f>IF(N281="sníž. přenesená",J281,0)</f>
        <v>0</v>
      </c>
      <c r="BI281" s="194">
        <f>IF(N281="nulová",J281,0)</f>
        <v>0</v>
      </c>
      <c r="BJ281" s="17" t="s">
        <v>23</v>
      </c>
      <c r="BK281" s="194">
        <f>ROUND(I281*H281,2)</f>
        <v>0</v>
      </c>
      <c r="BL281" s="17" t="s">
        <v>139</v>
      </c>
      <c r="BM281" s="17" t="s">
        <v>469</v>
      </c>
    </row>
    <row r="282" spans="2:51" s="11" customFormat="1" ht="13.5">
      <c r="B282" s="197"/>
      <c r="C282" s="198"/>
      <c r="D282" s="210" t="s">
        <v>143</v>
      </c>
      <c r="E282" s="220" t="s">
        <v>36</v>
      </c>
      <c r="F282" s="221" t="s">
        <v>191</v>
      </c>
      <c r="G282" s="198"/>
      <c r="H282" s="222">
        <v>9</v>
      </c>
      <c r="I282" s="202"/>
      <c r="J282" s="198"/>
      <c r="K282" s="198"/>
      <c r="L282" s="203"/>
      <c r="M282" s="204"/>
      <c r="N282" s="205"/>
      <c r="O282" s="205"/>
      <c r="P282" s="205"/>
      <c r="Q282" s="205"/>
      <c r="R282" s="205"/>
      <c r="S282" s="205"/>
      <c r="T282" s="206"/>
      <c r="AT282" s="207" t="s">
        <v>143</v>
      </c>
      <c r="AU282" s="207" t="s">
        <v>22</v>
      </c>
      <c r="AV282" s="11" t="s">
        <v>22</v>
      </c>
      <c r="AW282" s="11" t="s">
        <v>43</v>
      </c>
      <c r="AX282" s="11" t="s">
        <v>23</v>
      </c>
      <c r="AY282" s="207" t="s">
        <v>132</v>
      </c>
    </row>
    <row r="283" spans="2:65" s="1" customFormat="1" ht="57" customHeight="1">
      <c r="B283" s="35"/>
      <c r="C283" s="183" t="s">
        <v>470</v>
      </c>
      <c r="D283" s="183" t="s">
        <v>134</v>
      </c>
      <c r="E283" s="184" t="s">
        <v>471</v>
      </c>
      <c r="F283" s="185" t="s">
        <v>472</v>
      </c>
      <c r="G283" s="186" t="s">
        <v>148</v>
      </c>
      <c r="H283" s="187">
        <v>46</v>
      </c>
      <c r="I283" s="188"/>
      <c r="J283" s="189">
        <f>ROUND(I283*H283,2)</f>
        <v>0</v>
      </c>
      <c r="K283" s="185" t="s">
        <v>138</v>
      </c>
      <c r="L283" s="55"/>
      <c r="M283" s="190" t="s">
        <v>36</v>
      </c>
      <c r="N283" s="191" t="s">
        <v>51</v>
      </c>
      <c r="O283" s="36"/>
      <c r="P283" s="192">
        <f>O283*H283</f>
        <v>0</v>
      </c>
      <c r="Q283" s="192">
        <v>0.10362</v>
      </c>
      <c r="R283" s="192">
        <f>Q283*H283</f>
        <v>4.76652</v>
      </c>
      <c r="S283" s="192">
        <v>0</v>
      </c>
      <c r="T283" s="193">
        <f>S283*H283</f>
        <v>0</v>
      </c>
      <c r="AR283" s="17" t="s">
        <v>139</v>
      </c>
      <c r="AT283" s="17" t="s">
        <v>134</v>
      </c>
      <c r="AU283" s="17" t="s">
        <v>22</v>
      </c>
      <c r="AY283" s="17" t="s">
        <v>132</v>
      </c>
      <c r="BE283" s="194">
        <f>IF(N283="základní",J283,0)</f>
        <v>0</v>
      </c>
      <c r="BF283" s="194">
        <f>IF(N283="snížená",J283,0)</f>
        <v>0</v>
      </c>
      <c r="BG283" s="194">
        <f>IF(N283="zákl. přenesená",J283,0)</f>
        <v>0</v>
      </c>
      <c r="BH283" s="194">
        <f>IF(N283="sníž. přenesená",J283,0)</f>
        <v>0</v>
      </c>
      <c r="BI283" s="194">
        <f>IF(N283="nulová",J283,0)</f>
        <v>0</v>
      </c>
      <c r="BJ283" s="17" t="s">
        <v>23</v>
      </c>
      <c r="BK283" s="194">
        <f>ROUND(I283*H283,2)</f>
        <v>0</v>
      </c>
      <c r="BL283" s="17" t="s">
        <v>139</v>
      </c>
      <c r="BM283" s="17" t="s">
        <v>473</v>
      </c>
    </row>
    <row r="284" spans="2:47" s="1" customFormat="1" ht="121.5">
      <c r="B284" s="35"/>
      <c r="C284" s="57"/>
      <c r="D284" s="195" t="s">
        <v>141</v>
      </c>
      <c r="E284" s="57"/>
      <c r="F284" s="196" t="s">
        <v>474</v>
      </c>
      <c r="G284" s="57"/>
      <c r="H284" s="57"/>
      <c r="I284" s="153"/>
      <c r="J284" s="57"/>
      <c r="K284" s="57"/>
      <c r="L284" s="55"/>
      <c r="M284" s="72"/>
      <c r="N284" s="36"/>
      <c r="O284" s="36"/>
      <c r="P284" s="36"/>
      <c r="Q284" s="36"/>
      <c r="R284" s="36"/>
      <c r="S284" s="36"/>
      <c r="T284" s="73"/>
      <c r="AT284" s="17" t="s">
        <v>141</v>
      </c>
      <c r="AU284" s="17" t="s">
        <v>22</v>
      </c>
    </row>
    <row r="285" spans="2:51" s="11" customFormat="1" ht="13.5">
      <c r="B285" s="197"/>
      <c r="C285" s="198"/>
      <c r="D285" s="210" t="s">
        <v>143</v>
      </c>
      <c r="E285" s="220" t="s">
        <v>36</v>
      </c>
      <c r="F285" s="221" t="s">
        <v>475</v>
      </c>
      <c r="G285" s="198"/>
      <c r="H285" s="222">
        <v>46</v>
      </c>
      <c r="I285" s="202"/>
      <c r="J285" s="198"/>
      <c r="K285" s="198"/>
      <c r="L285" s="203"/>
      <c r="M285" s="204"/>
      <c r="N285" s="205"/>
      <c r="O285" s="205"/>
      <c r="P285" s="205"/>
      <c r="Q285" s="205"/>
      <c r="R285" s="205"/>
      <c r="S285" s="205"/>
      <c r="T285" s="206"/>
      <c r="AT285" s="207" t="s">
        <v>143</v>
      </c>
      <c r="AU285" s="207" t="s">
        <v>22</v>
      </c>
      <c r="AV285" s="11" t="s">
        <v>22</v>
      </c>
      <c r="AW285" s="11" t="s">
        <v>43</v>
      </c>
      <c r="AX285" s="11" t="s">
        <v>23</v>
      </c>
      <c r="AY285" s="207" t="s">
        <v>132</v>
      </c>
    </row>
    <row r="286" spans="2:65" s="1" customFormat="1" ht="22.5" customHeight="1">
      <c r="B286" s="35"/>
      <c r="C286" s="183" t="s">
        <v>476</v>
      </c>
      <c r="D286" s="183" t="s">
        <v>134</v>
      </c>
      <c r="E286" s="184" t="s">
        <v>477</v>
      </c>
      <c r="F286" s="185" t="s">
        <v>478</v>
      </c>
      <c r="G286" s="186" t="s">
        <v>148</v>
      </c>
      <c r="H286" s="187">
        <v>539.4</v>
      </c>
      <c r="I286" s="188"/>
      <c r="J286" s="189">
        <f>ROUND(I286*H286,2)</f>
        <v>0</v>
      </c>
      <c r="K286" s="185" t="s">
        <v>138</v>
      </c>
      <c r="L286" s="55"/>
      <c r="M286" s="190" t="s">
        <v>36</v>
      </c>
      <c r="N286" s="191" t="s">
        <v>51</v>
      </c>
      <c r="O286" s="36"/>
      <c r="P286" s="192">
        <f>O286*H286</f>
        <v>0</v>
      </c>
      <c r="Q286" s="192">
        <v>0</v>
      </c>
      <c r="R286" s="192">
        <f>Q286*H286</f>
        <v>0</v>
      </c>
      <c r="S286" s="192">
        <v>0</v>
      </c>
      <c r="T286" s="193">
        <f>S286*H286</f>
        <v>0</v>
      </c>
      <c r="AR286" s="17" t="s">
        <v>139</v>
      </c>
      <c r="AT286" s="17" t="s">
        <v>134</v>
      </c>
      <c r="AU286" s="17" t="s">
        <v>22</v>
      </c>
      <c r="AY286" s="17" t="s">
        <v>132</v>
      </c>
      <c r="BE286" s="194">
        <f>IF(N286="základní",J286,0)</f>
        <v>0</v>
      </c>
      <c r="BF286" s="194">
        <f>IF(N286="snížená",J286,0)</f>
        <v>0</v>
      </c>
      <c r="BG286" s="194">
        <f>IF(N286="zákl. přenesená",J286,0)</f>
        <v>0</v>
      </c>
      <c r="BH286" s="194">
        <f>IF(N286="sníž. přenesená",J286,0)</f>
        <v>0</v>
      </c>
      <c r="BI286" s="194">
        <f>IF(N286="nulová",J286,0)</f>
        <v>0</v>
      </c>
      <c r="BJ286" s="17" t="s">
        <v>23</v>
      </c>
      <c r="BK286" s="194">
        <f>ROUND(I286*H286,2)</f>
        <v>0</v>
      </c>
      <c r="BL286" s="17" t="s">
        <v>139</v>
      </c>
      <c r="BM286" s="17" t="s">
        <v>479</v>
      </c>
    </row>
    <row r="287" spans="2:47" s="1" customFormat="1" ht="162">
      <c r="B287" s="35"/>
      <c r="C287" s="57"/>
      <c r="D287" s="195" t="s">
        <v>141</v>
      </c>
      <c r="E287" s="57"/>
      <c r="F287" s="196" t="s">
        <v>480</v>
      </c>
      <c r="G287" s="57"/>
      <c r="H287" s="57"/>
      <c r="I287" s="153"/>
      <c r="J287" s="57"/>
      <c r="K287" s="57"/>
      <c r="L287" s="55"/>
      <c r="M287" s="72"/>
      <c r="N287" s="36"/>
      <c r="O287" s="36"/>
      <c r="P287" s="36"/>
      <c r="Q287" s="36"/>
      <c r="R287" s="36"/>
      <c r="S287" s="36"/>
      <c r="T287" s="73"/>
      <c r="AT287" s="17" t="s">
        <v>141</v>
      </c>
      <c r="AU287" s="17" t="s">
        <v>22</v>
      </c>
    </row>
    <row r="288" spans="2:51" s="11" customFormat="1" ht="13.5">
      <c r="B288" s="197"/>
      <c r="C288" s="198"/>
      <c r="D288" s="195" t="s">
        <v>143</v>
      </c>
      <c r="E288" s="199" t="s">
        <v>36</v>
      </c>
      <c r="F288" s="200" t="s">
        <v>375</v>
      </c>
      <c r="G288" s="198"/>
      <c r="H288" s="201">
        <v>139</v>
      </c>
      <c r="I288" s="202"/>
      <c r="J288" s="198"/>
      <c r="K288" s="198"/>
      <c r="L288" s="203"/>
      <c r="M288" s="204"/>
      <c r="N288" s="205"/>
      <c r="O288" s="205"/>
      <c r="P288" s="205"/>
      <c r="Q288" s="205"/>
      <c r="R288" s="205"/>
      <c r="S288" s="205"/>
      <c r="T288" s="206"/>
      <c r="AT288" s="207" t="s">
        <v>143</v>
      </c>
      <c r="AU288" s="207" t="s">
        <v>22</v>
      </c>
      <c r="AV288" s="11" t="s">
        <v>22</v>
      </c>
      <c r="AW288" s="11" t="s">
        <v>43</v>
      </c>
      <c r="AX288" s="11" t="s">
        <v>80</v>
      </c>
      <c r="AY288" s="207" t="s">
        <v>132</v>
      </c>
    </row>
    <row r="289" spans="2:51" s="11" customFormat="1" ht="13.5">
      <c r="B289" s="197"/>
      <c r="C289" s="198"/>
      <c r="D289" s="195" t="s">
        <v>143</v>
      </c>
      <c r="E289" s="199" t="s">
        <v>36</v>
      </c>
      <c r="F289" s="200" t="s">
        <v>481</v>
      </c>
      <c r="G289" s="198"/>
      <c r="H289" s="201">
        <v>400.4</v>
      </c>
      <c r="I289" s="202"/>
      <c r="J289" s="198"/>
      <c r="K289" s="198"/>
      <c r="L289" s="203"/>
      <c r="M289" s="204"/>
      <c r="N289" s="205"/>
      <c r="O289" s="205"/>
      <c r="P289" s="205"/>
      <c r="Q289" s="205"/>
      <c r="R289" s="205"/>
      <c r="S289" s="205"/>
      <c r="T289" s="206"/>
      <c r="AT289" s="207" t="s">
        <v>143</v>
      </c>
      <c r="AU289" s="207" t="s">
        <v>22</v>
      </c>
      <c r="AV289" s="11" t="s">
        <v>22</v>
      </c>
      <c r="AW289" s="11" t="s">
        <v>43</v>
      </c>
      <c r="AX289" s="11" t="s">
        <v>80</v>
      </c>
      <c r="AY289" s="207" t="s">
        <v>132</v>
      </c>
    </row>
    <row r="290" spans="2:51" s="12" customFormat="1" ht="13.5">
      <c r="B290" s="208"/>
      <c r="C290" s="209"/>
      <c r="D290" s="210" t="s">
        <v>143</v>
      </c>
      <c r="E290" s="211" t="s">
        <v>36</v>
      </c>
      <c r="F290" s="212" t="s">
        <v>145</v>
      </c>
      <c r="G290" s="209"/>
      <c r="H290" s="213">
        <v>539.4</v>
      </c>
      <c r="I290" s="214"/>
      <c r="J290" s="209"/>
      <c r="K290" s="209"/>
      <c r="L290" s="215"/>
      <c r="M290" s="216"/>
      <c r="N290" s="217"/>
      <c r="O290" s="217"/>
      <c r="P290" s="217"/>
      <c r="Q290" s="217"/>
      <c r="R290" s="217"/>
      <c r="S290" s="217"/>
      <c r="T290" s="218"/>
      <c r="AT290" s="219" t="s">
        <v>143</v>
      </c>
      <c r="AU290" s="219" t="s">
        <v>22</v>
      </c>
      <c r="AV290" s="12" t="s">
        <v>139</v>
      </c>
      <c r="AW290" s="12" t="s">
        <v>43</v>
      </c>
      <c r="AX290" s="12" t="s">
        <v>23</v>
      </c>
      <c r="AY290" s="219" t="s">
        <v>132</v>
      </c>
    </row>
    <row r="291" spans="2:65" s="1" customFormat="1" ht="31.5" customHeight="1">
      <c r="B291" s="35"/>
      <c r="C291" s="183" t="s">
        <v>482</v>
      </c>
      <c r="D291" s="183" t="s">
        <v>134</v>
      </c>
      <c r="E291" s="184" t="s">
        <v>483</v>
      </c>
      <c r="F291" s="185" t="s">
        <v>484</v>
      </c>
      <c r="G291" s="186" t="s">
        <v>148</v>
      </c>
      <c r="H291" s="187">
        <v>837.4</v>
      </c>
      <c r="I291" s="188"/>
      <c r="J291" s="189">
        <f>ROUND(I291*H291,2)</f>
        <v>0</v>
      </c>
      <c r="K291" s="185" t="s">
        <v>138</v>
      </c>
      <c r="L291" s="55"/>
      <c r="M291" s="190" t="s">
        <v>36</v>
      </c>
      <c r="N291" s="191" t="s">
        <v>51</v>
      </c>
      <c r="O291" s="36"/>
      <c r="P291" s="192">
        <f>O291*H291</f>
        <v>0</v>
      </c>
      <c r="Q291" s="192">
        <v>0</v>
      </c>
      <c r="R291" s="192">
        <f>Q291*H291</f>
        <v>0</v>
      </c>
      <c r="S291" s="192">
        <v>0.02</v>
      </c>
      <c r="T291" s="193">
        <f>S291*H291</f>
        <v>16.748</v>
      </c>
      <c r="AR291" s="17" t="s">
        <v>139</v>
      </c>
      <c r="AT291" s="17" t="s">
        <v>134</v>
      </c>
      <c r="AU291" s="17" t="s">
        <v>22</v>
      </c>
      <c r="AY291" s="17" t="s">
        <v>132</v>
      </c>
      <c r="BE291" s="194">
        <f>IF(N291="základní",J291,0)</f>
        <v>0</v>
      </c>
      <c r="BF291" s="194">
        <f>IF(N291="snížená",J291,0)</f>
        <v>0</v>
      </c>
      <c r="BG291" s="194">
        <f>IF(N291="zákl. přenesená",J291,0)</f>
        <v>0</v>
      </c>
      <c r="BH291" s="194">
        <f>IF(N291="sníž. přenesená",J291,0)</f>
        <v>0</v>
      </c>
      <c r="BI291" s="194">
        <f>IF(N291="nulová",J291,0)</f>
        <v>0</v>
      </c>
      <c r="BJ291" s="17" t="s">
        <v>23</v>
      </c>
      <c r="BK291" s="194">
        <f>ROUND(I291*H291,2)</f>
        <v>0</v>
      </c>
      <c r="BL291" s="17" t="s">
        <v>139</v>
      </c>
      <c r="BM291" s="17" t="s">
        <v>485</v>
      </c>
    </row>
    <row r="292" spans="2:47" s="1" customFormat="1" ht="67.5">
      <c r="B292" s="35"/>
      <c r="C292" s="57"/>
      <c r="D292" s="195" t="s">
        <v>141</v>
      </c>
      <c r="E292" s="57"/>
      <c r="F292" s="196" t="s">
        <v>486</v>
      </c>
      <c r="G292" s="57"/>
      <c r="H292" s="57"/>
      <c r="I292" s="153"/>
      <c r="J292" s="57"/>
      <c r="K292" s="57"/>
      <c r="L292" s="55"/>
      <c r="M292" s="72"/>
      <c r="N292" s="36"/>
      <c r="O292" s="36"/>
      <c r="P292" s="36"/>
      <c r="Q292" s="36"/>
      <c r="R292" s="36"/>
      <c r="S292" s="36"/>
      <c r="T292" s="73"/>
      <c r="AT292" s="17" t="s">
        <v>141</v>
      </c>
      <c r="AU292" s="17" t="s">
        <v>22</v>
      </c>
    </row>
    <row r="293" spans="2:51" s="11" customFormat="1" ht="13.5">
      <c r="B293" s="197"/>
      <c r="C293" s="198"/>
      <c r="D293" s="195" t="s">
        <v>143</v>
      </c>
      <c r="E293" s="199" t="s">
        <v>36</v>
      </c>
      <c r="F293" s="200" t="s">
        <v>487</v>
      </c>
      <c r="G293" s="198"/>
      <c r="H293" s="201">
        <v>837.4</v>
      </c>
      <c r="I293" s="202"/>
      <c r="J293" s="198"/>
      <c r="K293" s="198"/>
      <c r="L293" s="203"/>
      <c r="M293" s="204"/>
      <c r="N293" s="205"/>
      <c r="O293" s="205"/>
      <c r="P293" s="205"/>
      <c r="Q293" s="205"/>
      <c r="R293" s="205"/>
      <c r="S293" s="205"/>
      <c r="T293" s="206"/>
      <c r="AT293" s="207" t="s">
        <v>143</v>
      </c>
      <c r="AU293" s="207" t="s">
        <v>22</v>
      </c>
      <c r="AV293" s="11" t="s">
        <v>22</v>
      </c>
      <c r="AW293" s="11" t="s">
        <v>43</v>
      </c>
      <c r="AX293" s="11" t="s">
        <v>80</v>
      </c>
      <c r="AY293" s="207" t="s">
        <v>132</v>
      </c>
    </row>
    <row r="294" spans="2:63" s="10" customFormat="1" ht="29.85" customHeight="1">
      <c r="B294" s="166"/>
      <c r="C294" s="167"/>
      <c r="D294" s="180" t="s">
        <v>79</v>
      </c>
      <c r="E294" s="181" t="s">
        <v>182</v>
      </c>
      <c r="F294" s="181" t="s">
        <v>488</v>
      </c>
      <c r="G294" s="167"/>
      <c r="H294" s="167"/>
      <c r="I294" s="170"/>
      <c r="J294" s="182">
        <f>BK294</f>
        <v>0</v>
      </c>
      <c r="K294" s="167"/>
      <c r="L294" s="172"/>
      <c r="M294" s="173"/>
      <c r="N294" s="174"/>
      <c r="O294" s="174"/>
      <c r="P294" s="175">
        <f>SUM(P295:P335)</f>
        <v>0</v>
      </c>
      <c r="Q294" s="174"/>
      <c r="R294" s="175">
        <f>SUM(R295:R335)</f>
        <v>17.450497</v>
      </c>
      <c r="S294" s="174"/>
      <c r="T294" s="176">
        <f>SUM(T295:T335)</f>
        <v>0</v>
      </c>
      <c r="AR294" s="177" t="s">
        <v>23</v>
      </c>
      <c r="AT294" s="178" t="s">
        <v>79</v>
      </c>
      <c r="AU294" s="178" t="s">
        <v>23</v>
      </c>
      <c r="AY294" s="177" t="s">
        <v>132</v>
      </c>
      <c r="BK294" s="179">
        <f>SUM(BK295:BK335)</f>
        <v>0</v>
      </c>
    </row>
    <row r="295" spans="2:65" s="1" customFormat="1" ht="31.5" customHeight="1">
      <c r="B295" s="35"/>
      <c r="C295" s="235" t="s">
        <v>489</v>
      </c>
      <c r="D295" s="235" t="s">
        <v>203</v>
      </c>
      <c r="E295" s="236" t="s">
        <v>490</v>
      </c>
      <c r="F295" s="237" t="s">
        <v>491</v>
      </c>
      <c r="G295" s="238" t="s">
        <v>325</v>
      </c>
      <c r="H295" s="239">
        <v>1</v>
      </c>
      <c r="I295" s="240"/>
      <c r="J295" s="241">
        <f>ROUND(I295*H295,2)</f>
        <v>0</v>
      </c>
      <c r="K295" s="237" t="s">
        <v>138</v>
      </c>
      <c r="L295" s="242"/>
      <c r="M295" s="243" t="s">
        <v>36</v>
      </c>
      <c r="N295" s="244" t="s">
        <v>51</v>
      </c>
      <c r="O295" s="36"/>
      <c r="P295" s="192">
        <f>O295*H295</f>
        <v>0</v>
      </c>
      <c r="Q295" s="192">
        <v>0.0063</v>
      </c>
      <c r="R295" s="192">
        <f>Q295*H295</f>
        <v>0.0063</v>
      </c>
      <c r="S295" s="192">
        <v>0</v>
      </c>
      <c r="T295" s="193">
        <f>S295*H295</f>
        <v>0</v>
      </c>
      <c r="AR295" s="17" t="s">
        <v>182</v>
      </c>
      <c r="AT295" s="17" t="s">
        <v>203</v>
      </c>
      <c r="AU295" s="17" t="s">
        <v>22</v>
      </c>
      <c r="AY295" s="17" t="s">
        <v>132</v>
      </c>
      <c r="BE295" s="194">
        <f>IF(N295="základní",J295,0)</f>
        <v>0</v>
      </c>
      <c r="BF295" s="194">
        <f>IF(N295="snížená",J295,0)</f>
        <v>0</v>
      </c>
      <c r="BG295" s="194">
        <f>IF(N295="zákl. přenesená",J295,0)</f>
        <v>0</v>
      </c>
      <c r="BH295" s="194">
        <f>IF(N295="sníž. přenesená",J295,0)</f>
        <v>0</v>
      </c>
      <c r="BI295" s="194">
        <f>IF(N295="nulová",J295,0)</f>
        <v>0</v>
      </c>
      <c r="BJ295" s="17" t="s">
        <v>23</v>
      </c>
      <c r="BK295" s="194">
        <f>ROUND(I295*H295,2)</f>
        <v>0</v>
      </c>
      <c r="BL295" s="17" t="s">
        <v>139</v>
      </c>
      <c r="BM295" s="17" t="s">
        <v>492</v>
      </c>
    </row>
    <row r="296" spans="2:65" s="1" customFormat="1" ht="22.5" customHeight="1">
      <c r="B296" s="35"/>
      <c r="C296" s="183" t="s">
        <v>493</v>
      </c>
      <c r="D296" s="183" t="s">
        <v>134</v>
      </c>
      <c r="E296" s="184" t="s">
        <v>494</v>
      </c>
      <c r="F296" s="185" t="s">
        <v>495</v>
      </c>
      <c r="G296" s="186" t="s">
        <v>325</v>
      </c>
      <c r="H296" s="187">
        <v>2</v>
      </c>
      <c r="I296" s="188"/>
      <c r="J296" s="189">
        <f>ROUND(I296*H296,2)</f>
        <v>0</v>
      </c>
      <c r="K296" s="185" t="s">
        <v>36</v>
      </c>
      <c r="L296" s="55"/>
      <c r="M296" s="190" t="s">
        <v>36</v>
      </c>
      <c r="N296" s="191" t="s">
        <v>51</v>
      </c>
      <c r="O296" s="36"/>
      <c r="P296" s="192">
        <f>O296*H296</f>
        <v>0</v>
      </c>
      <c r="Q296" s="192">
        <v>1.12181</v>
      </c>
      <c r="R296" s="192">
        <f>Q296*H296</f>
        <v>2.24362</v>
      </c>
      <c r="S296" s="192">
        <v>0</v>
      </c>
      <c r="T296" s="193">
        <f>S296*H296</f>
        <v>0</v>
      </c>
      <c r="AR296" s="17" t="s">
        <v>139</v>
      </c>
      <c r="AT296" s="17" t="s">
        <v>134</v>
      </c>
      <c r="AU296" s="17" t="s">
        <v>22</v>
      </c>
      <c r="AY296" s="17" t="s">
        <v>132</v>
      </c>
      <c r="BE296" s="194">
        <f>IF(N296="základní",J296,0)</f>
        <v>0</v>
      </c>
      <c r="BF296" s="194">
        <f>IF(N296="snížená",J296,0)</f>
        <v>0</v>
      </c>
      <c r="BG296" s="194">
        <f>IF(N296="zákl. přenesená",J296,0)</f>
        <v>0</v>
      </c>
      <c r="BH296" s="194">
        <f>IF(N296="sníž. přenesená",J296,0)</f>
        <v>0</v>
      </c>
      <c r="BI296" s="194">
        <f>IF(N296="nulová",J296,0)</f>
        <v>0</v>
      </c>
      <c r="BJ296" s="17" t="s">
        <v>23</v>
      </c>
      <c r="BK296" s="194">
        <f>ROUND(I296*H296,2)</f>
        <v>0</v>
      </c>
      <c r="BL296" s="17" t="s">
        <v>139</v>
      </c>
      <c r="BM296" s="17" t="s">
        <v>496</v>
      </c>
    </row>
    <row r="297" spans="2:47" s="1" customFormat="1" ht="40.5">
      <c r="B297" s="35"/>
      <c r="C297" s="57"/>
      <c r="D297" s="195" t="s">
        <v>173</v>
      </c>
      <c r="E297" s="57"/>
      <c r="F297" s="196" t="s">
        <v>497</v>
      </c>
      <c r="G297" s="57"/>
      <c r="H297" s="57"/>
      <c r="I297" s="153"/>
      <c r="J297" s="57"/>
      <c r="K297" s="57"/>
      <c r="L297" s="55"/>
      <c r="M297" s="72"/>
      <c r="N297" s="36"/>
      <c r="O297" s="36"/>
      <c r="P297" s="36"/>
      <c r="Q297" s="36"/>
      <c r="R297" s="36"/>
      <c r="S297" s="36"/>
      <c r="T297" s="73"/>
      <c r="AT297" s="17" t="s">
        <v>173</v>
      </c>
      <c r="AU297" s="17" t="s">
        <v>22</v>
      </c>
    </row>
    <row r="298" spans="2:51" s="11" customFormat="1" ht="13.5">
      <c r="B298" s="197"/>
      <c r="C298" s="198"/>
      <c r="D298" s="210" t="s">
        <v>143</v>
      </c>
      <c r="E298" s="220" t="s">
        <v>36</v>
      </c>
      <c r="F298" s="221" t="s">
        <v>22</v>
      </c>
      <c r="G298" s="198"/>
      <c r="H298" s="222">
        <v>2</v>
      </c>
      <c r="I298" s="202"/>
      <c r="J298" s="198"/>
      <c r="K298" s="198"/>
      <c r="L298" s="203"/>
      <c r="M298" s="204"/>
      <c r="N298" s="205"/>
      <c r="O298" s="205"/>
      <c r="P298" s="205"/>
      <c r="Q298" s="205"/>
      <c r="R298" s="205"/>
      <c r="S298" s="205"/>
      <c r="T298" s="206"/>
      <c r="AT298" s="207" t="s">
        <v>143</v>
      </c>
      <c r="AU298" s="207" t="s">
        <v>22</v>
      </c>
      <c r="AV298" s="11" t="s">
        <v>22</v>
      </c>
      <c r="AW298" s="11" t="s">
        <v>43</v>
      </c>
      <c r="AX298" s="11" t="s">
        <v>23</v>
      </c>
      <c r="AY298" s="207" t="s">
        <v>132</v>
      </c>
    </row>
    <row r="299" spans="2:65" s="1" customFormat="1" ht="31.5" customHeight="1">
      <c r="B299" s="35"/>
      <c r="C299" s="183" t="s">
        <v>498</v>
      </c>
      <c r="D299" s="183" t="s">
        <v>134</v>
      </c>
      <c r="E299" s="184" t="s">
        <v>499</v>
      </c>
      <c r="F299" s="185" t="s">
        <v>500</v>
      </c>
      <c r="G299" s="186" t="s">
        <v>296</v>
      </c>
      <c r="H299" s="187">
        <v>4</v>
      </c>
      <c r="I299" s="188"/>
      <c r="J299" s="189">
        <f>ROUND(I299*H299,2)</f>
        <v>0</v>
      </c>
      <c r="K299" s="185" t="s">
        <v>138</v>
      </c>
      <c r="L299" s="55"/>
      <c r="M299" s="190" t="s">
        <v>36</v>
      </c>
      <c r="N299" s="191" t="s">
        <v>51</v>
      </c>
      <c r="O299" s="36"/>
      <c r="P299" s="192">
        <f>O299*H299</f>
        <v>0</v>
      </c>
      <c r="Q299" s="192">
        <v>0</v>
      </c>
      <c r="R299" s="192">
        <f>Q299*H299</f>
        <v>0</v>
      </c>
      <c r="S299" s="192">
        <v>0</v>
      </c>
      <c r="T299" s="193">
        <f>S299*H299</f>
        <v>0</v>
      </c>
      <c r="AR299" s="17" t="s">
        <v>139</v>
      </c>
      <c r="AT299" s="17" t="s">
        <v>134</v>
      </c>
      <c r="AU299" s="17" t="s">
        <v>22</v>
      </c>
      <c r="AY299" s="17" t="s">
        <v>132</v>
      </c>
      <c r="BE299" s="194">
        <f>IF(N299="základní",J299,0)</f>
        <v>0</v>
      </c>
      <c r="BF299" s="194">
        <f>IF(N299="snížená",J299,0)</f>
        <v>0</v>
      </c>
      <c r="BG299" s="194">
        <f>IF(N299="zákl. přenesená",J299,0)</f>
        <v>0</v>
      </c>
      <c r="BH299" s="194">
        <f>IF(N299="sníž. přenesená",J299,0)</f>
        <v>0</v>
      </c>
      <c r="BI299" s="194">
        <f>IF(N299="nulová",J299,0)</f>
        <v>0</v>
      </c>
      <c r="BJ299" s="17" t="s">
        <v>23</v>
      </c>
      <c r="BK299" s="194">
        <f>ROUND(I299*H299,2)</f>
        <v>0</v>
      </c>
      <c r="BL299" s="17" t="s">
        <v>139</v>
      </c>
      <c r="BM299" s="17" t="s">
        <v>501</v>
      </c>
    </row>
    <row r="300" spans="2:47" s="1" customFormat="1" ht="94.5">
      <c r="B300" s="35"/>
      <c r="C300" s="57"/>
      <c r="D300" s="195" t="s">
        <v>141</v>
      </c>
      <c r="E300" s="57"/>
      <c r="F300" s="196" t="s">
        <v>502</v>
      </c>
      <c r="G300" s="57"/>
      <c r="H300" s="57"/>
      <c r="I300" s="153"/>
      <c r="J300" s="57"/>
      <c r="K300" s="57"/>
      <c r="L300" s="55"/>
      <c r="M300" s="72"/>
      <c r="N300" s="36"/>
      <c r="O300" s="36"/>
      <c r="P300" s="36"/>
      <c r="Q300" s="36"/>
      <c r="R300" s="36"/>
      <c r="S300" s="36"/>
      <c r="T300" s="73"/>
      <c r="AT300" s="17" t="s">
        <v>141</v>
      </c>
      <c r="AU300" s="17" t="s">
        <v>22</v>
      </c>
    </row>
    <row r="301" spans="2:51" s="11" customFormat="1" ht="13.5">
      <c r="B301" s="197"/>
      <c r="C301" s="198"/>
      <c r="D301" s="195" t="s">
        <v>143</v>
      </c>
      <c r="E301" s="199" t="s">
        <v>36</v>
      </c>
      <c r="F301" s="200" t="s">
        <v>503</v>
      </c>
      <c r="G301" s="198"/>
      <c r="H301" s="201">
        <v>4</v>
      </c>
      <c r="I301" s="202"/>
      <c r="J301" s="198"/>
      <c r="K301" s="198"/>
      <c r="L301" s="203"/>
      <c r="M301" s="204"/>
      <c r="N301" s="205"/>
      <c r="O301" s="205"/>
      <c r="P301" s="205"/>
      <c r="Q301" s="205"/>
      <c r="R301" s="205"/>
      <c r="S301" s="205"/>
      <c r="T301" s="206"/>
      <c r="AT301" s="207" t="s">
        <v>143</v>
      </c>
      <c r="AU301" s="207" t="s">
        <v>22</v>
      </c>
      <c r="AV301" s="11" t="s">
        <v>22</v>
      </c>
      <c r="AW301" s="11" t="s">
        <v>43</v>
      </c>
      <c r="AX301" s="11" t="s">
        <v>23</v>
      </c>
      <c r="AY301" s="207" t="s">
        <v>132</v>
      </c>
    </row>
    <row r="302" spans="2:51" s="12" customFormat="1" ht="13.5">
      <c r="B302" s="208"/>
      <c r="C302" s="209"/>
      <c r="D302" s="210" t="s">
        <v>143</v>
      </c>
      <c r="E302" s="211" t="s">
        <v>36</v>
      </c>
      <c r="F302" s="212" t="s">
        <v>145</v>
      </c>
      <c r="G302" s="209"/>
      <c r="H302" s="213">
        <v>4</v>
      </c>
      <c r="I302" s="214"/>
      <c r="J302" s="209"/>
      <c r="K302" s="209"/>
      <c r="L302" s="215"/>
      <c r="M302" s="216"/>
      <c r="N302" s="217"/>
      <c r="O302" s="217"/>
      <c r="P302" s="217"/>
      <c r="Q302" s="217"/>
      <c r="R302" s="217"/>
      <c r="S302" s="217"/>
      <c r="T302" s="218"/>
      <c r="AT302" s="219" t="s">
        <v>143</v>
      </c>
      <c r="AU302" s="219" t="s">
        <v>22</v>
      </c>
      <c r="AV302" s="12" t="s">
        <v>139</v>
      </c>
      <c r="AW302" s="12" t="s">
        <v>43</v>
      </c>
      <c r="AX302" s="12" t="s">
        <v>80</v>
      </c>
      <c r="AY302" s="219" t="s">
        <v>132</v>
      </c>
    </row>
    <row r="303" spans="2:65" s="1" customFormat="1" ht="31.5" customHeight="1">
      <c r="B303" s="35"/>
      <c r="C303" s="183" t="s">
        <v>504</v>
      </c>
      <c r="D303" s="183" t="s">
        <v>134</v>
      </c>
      <c r="E303" s="184" t="s">
        <v>505</v>
      </c>
      <c r="F303" s="185" t="s">
        <v>506</v>
      </c>
      <c r="G303" s="186" t="s">
        <v>148</v>
      </c>
      <c r="H303" s="187">
        <v>46.3</v>
      </c>
      <c r="I303" s="188"/>
      <c r="J303" s="189">
        <f>ROUND(I303*H303,2)</f>
        <v>0</v>
      </c>
      <c r="K303" s="185" t="s">
        <v>138</v>
      </c>
      <c r="L303" s="55"/>
      <c r="M303" s="190" t="s">
        <v>36</v>
      </c>
      <c r="N303" s="191" t="s">
        <v>51</v>
      </c>
      <c r="O303" s="36"/>
      <c r="P303" s="192">
        <f>O303*H303</f>
        <v>0</v>
      </c>
      <c r="Q303" s="192">
        <v>0.00069</v>
      </c>
      <c r="R303" s="192">
        <f>Q303*H303</f>
        <v>0.031946999999999996</v>
      </c>
      <c r="S303" s="192">
        <v>0</v>
      </c>
      <c r="T303" s="193">
        <f>S303*H303</f>
        <v>0</v>
      </c>
      <c r="AR303" s="17" t="s">
        <v>139</v>
      </c>
      <c r="AT303" s="17" t="s">
        <v>134</v>
      </c>
      <c r="AU303" s="17" t="s">
        <v>22</v>
      </c>
      <c r="AY303" s="17" t="s">
        <v>132</v>
      </c>
      <c r="BE303" s="194">
        <f>IF(N303="základní",J303,0)</f>
        <v>0</v>
      </c>
      <c r="BF303" s="194">
        <f>IF(N303="snížená",J303,0)</f>
        <v>0</v>
      </c>
      <c r="BG303" s="194">
        <f>IF(N303="zákl. přenesená",J303,0)</f>
        <v>0</v>
      </c>
      <c r="BH303" s="194">
        <f>IF(N303="sníž. přenesená",J303,0)</f>
        <v>0</v>
      </c>
      <c r="BI303" s="194">
        <f>IF(N303="nulová",J303,0)</f>
        <v>0</v>
      </c>
      <c r="BJ303" s="17" t="s">
        <v>23</v>
      </c>
      <c r="BK303" s="194">
        <f>ROUND(I303*H303,2)</f>
        <v>0</v>
      </c>
      <c r="BL303" s="17" t="s">
        <v>139</v>
      </c>
      <c r="BM303" s="17" t="s">
        <v>507</v>
      </c>
    </row>
    <row r="304" spans="2:47" s="1" customFormat="1" ht="27">
      <c r="B304" s="35"/>
      <c r="C304" s="57"/>
      <c r="D304" s="195" t="s">
        <v>141</v>
      </c>
      <c r="E304" s="57"/>
      <c r="F304" s="196" t="s">
        <v>508</v>
      </c>
      <c r="G304" s="57"/>
      <c r="H304" s="57"/>
      <c r="I304" s="153"/>
      <c r="J304" s="57"/>
      <c r="K304" s="57"/>
      <c r="L304" s="55"/>
      <c r="M304" s="72"/>
      <c r="N304" s="36"/>
      <c r="O304" s="36"/>
      <c r="P304" s="36"/>
      <c r="Q304" s="36"/>
      <c r="R304" s="36"/>
      <c r="S304" s="36"/>
      <c r="T304" s="73"/>
      <c r="AT304" s="17" t="s">
        <v>141</v>
      </c>
      <c r="AU304" s="17" t="s">
        <v>22</v>
      </c>
    </row>
    <row r="305" spans="2:51" s="13" customFormat="1" ht="13.5">
      <c r="B305" s="224"/>
      <c r="C305" s="225"/>
      <c r="D305" s="195" t="s">
        <v>143</v>
      </c>
      <c r="E305" s="226" t="s">
        <v>36</v>
      </c>
      <c r="F305" s="227" t="s">
        <v>509</v>
      </c>
      <c r="G305" s="225"/>
      <c r="H305" s="228" t="s">
        <v>36</v>
      </c>
      <c r="I305" s="229"/>
      <c r="J305" s="225"/>
      <c r="K305" s="225"/>
      <c r="L305" s="230"/>
      <c r="M305" s="231"/>
      <c r="N305" s="232"/>
      <c r="O305" s="232"/>
      <c r="P305" s="232"/>
      <c r="Q305" s="232"/>
      <c r="R305" s="232"/>
      <c r="S305" s="232"/>
      <c r="T305" s="233"/>
      <c r="AT305" s="234" t="s">
        <v>143</v>
      </c>
      <c r="AU305" s="234" t="s">
        <v>22</v>
      </c>
      <c r="AV305" s="13" t="s">
        <v>23</v>
      </c>
      <c r="AW305" s="13" t="s">
        <v>43</v>
      </c>
      <c r="AX305" s="13" t="s">
        <v>80</v>
      </c>
      <c r="AY305" s="234" t="s">
        <v>132</v>
      </c>
    </row>
    <row r="306" spans="2:51" s="11" customFormat="1" ht="13.5">
      <c r="B306" s="197"/>
      <c r="C306" s="198"/>
      <c r="D306" s="195" t="s">
        <v>143</v>
      </c>
      <c r="E306" s="199" t="s">
        <v>36</v>
      </c>
      <c r="F306" s="200" t="s">
        <v>161</v>
      </c>
      <c r="G306" s="198"/>
      <c r="H306" s="201">
        <v>5</v>
      </c>
      <c r="I306" s="202"/>
      <c r="J306" s="198"/>
      <c r="K306" s="198"/>
      <c r="L306" s="203"/>
      <c r="M306" s="204"/>
      <c r="N306" s="205"/>
      <c r="O306" s="205"/>
      <c r="P306" s="205"/>
      <c r="Q306" s="205"/>
      <c r="R306" s="205"/>
      <c r="S306" s="205"/>
      <c r="T306" s="206"/>
      <c r="AT306" s="207" t="s">
        <v>143</v>
      </c>
      <c r="AU306" s="207" t="s">
        <v>22</v>
      </c>
      <c r="AV306" s="11" t="s">
        <v>22</v>
      </c>
      <c r="AW306" s="11" t="s">
        <v>43</v>
      </c>
      <c r="AX306" s="11" t="s">
        <v>80</v>
      </c>
      <c r="AY306" s="207" t="s">
        <v>132</v>
      </c>
    </row>
    <row r="307" spans="2:51" s="13" customFormat="1" ht="13.5">
      <c r="B307" s="224"/>
      <c r="C307" s="225"/>
      <c r="D307" s="195" t="s">
        <v>143</v>
      </c>
      <c r="E307" s="226" t="s">
        <v>36</v>
      </c>
      <c r="F307" s="227" t="s">
        <v>510</v>
      </c>
      <c r="G307" s="225"/>
      <c r="H307" s="228" t="s">
        <v>36</v>
      </c>
      <c r="I307" s="229"/>
      <c r="J307" s="225"/>
      <c r="K307" s="225"/>
      <c r="L307" s="230"/>
      <c r="M307" s="231"/>
      <c r="N307" s="232"/>
      <c r="O307" s="232"/>
      <c r="P307" s="232"/>
      <c r="Q307" s="232"/>
      <c r="R307" s="232"/>
      <c r="S307" s="232"/>
      <c r="T307" s="233"/>
      <c r="AT307" s="234" t="s">
        <v>143</v>
      </c>
      <c r="AU307" s="234" t="s">
        <v>22</v>
      </c>
      <c r="AV307" s="13" t="s">
        <v>23</v>
      </c>
      <c r="AW307" s="13" t="s">
        <v>43</v>
      </c>
      <c r="AX307" s="13" t="s">
        <v>80</v>
      </c>
      <c r="AY307" s="234" t="s">
        <v>132</v>
      </c>
    </row>
    <row r="308" spans="2:51" s="11" customFormat="1" ht="13.5">
      <c r="B308" s="197"/>
      <c r="C308" s="198"/>
      <c r="D308" s="210" t="s">
        <v>143</v>
      </c>
      <c r="E308" s="220" t="s">
        <v>36</v>
      </c>
      <c r="F308" s="221" t="s">
        <v>511</v>
      </c>
      <c r="G308" s="198"/>
      <c r="H308" s="222">
        <v>41.3</v>
      </c>
      <c r="I308" s="202"/>
      <c r="J308" s="198"/>
      <c r="K308" s="198"/>
      <c r="L308" s="203"/>
      <c r="M308" s="204"/>
      <c r="N308" s="205"/>
      <c r="O308" s="205"/>
      <c r="P308" s="205"/>
      <c r="Q308" s="205"/>
      <c r="R308" s="205"/>
      <c r="S308" s="205"/>
      <c r="T308" s="206"/>
      <c r="AT308" s="207" t="s">
        <v>143</v>
      </c>
      <c r="AU308" s="207" t="s">
        <v>22</v>
      </c>
      <c r="AV308" s="11" t="s">
        <v>22</v>
      </c>
      <c r="AW308" s="11" t="s">
        <v>43</v>
      </c>
      <c r="AX308" s="11" t="s">
        <v>80</v>
      </c>
      <c r="AY308" s="207" t="s">
        <v>132</v>
      </c>
    </row>
    <row r="309" spans="2:65" s="1" customFormat="1" ht="44.25" customHeight="1">
      <c r="B309" s="35"/>
      <c r="C309" s="183" t="s">
        <v>512</v>
      </c>
      <c r="D309" s="183" t="s">
        <v>134</v>
      </c>
      <c r="E309" s="184" t="s">
        <v>513</v>
      </c>
      <c r="F309" s="185" t="s">
        <v>514</v>
      </c>
      <c r="G309" s="186" t="s">
        <v>296</v>
      </c>
      <c r="H309" s="187">
        <v>59</v>
      </c>
      <c r="I309" s="188"/>
      <c r="J309" s="189">
        <f>ROUND(I309*H309,2)</f>
        <v>0</v>
      </c>
      <c r="K309" s="185" t="s">
        <v>138</v>
      </c>
      <c r="L309" s="55"/>
      <c r="M309" s="190" t="s">
        <v>36</v>
      </c>
      <c r="N309" s="191" t="s">
        <v>51</v>
      </c>
      <c r="O309" s="36"/>
      <c r="P309" s="192">
        <f>O309*H309</f>
        <v>0</v>
      </c>
      <c r="Q309" s="192">
        <v>0.22657</v>
      </c>
      <c r="R309" s="192">
        <f>Q309*H309</f>
        <v>13.36763</v>
      </c>
      <c r="S309" s="192">
        <v>0</v>
      </c>
      <c r="T309" s="193">
        <f>S309*H309</f>
        <v>0</v>
      </c>
      <c r="AR309" s="17" t="s">
        <v>139</v>
      </c>
      <c r="AT309" s="17" t="s">
        <v>134</v>
      </c>
      <c r="AU309" s="17" t="s">
        <v>22</v>
      </c>
      <c r="AY309" s="17" t="s">
        <v>132</v>
      </c>
      <c r="BE309" s="194">
        <f>IF(N309="základní",J309,0)</f>
        <v>0</v>
      </c>
      <c r="BF309" s="194">
        <f>IF(N309="snížená",J309,0)</f>
        <v>0</v>
      </c>
      <c r="BG309" s="194">
        <f>IF(N309="zákl. přenesená",J309,0)</f>
        <v>0</v>
      </c>
      <c r="BH309" s="194">
        <f>IF(N309="sníž. přenesená",J309,0)</f>
        <v>0</v>
      </c>
      <c r="BI309" s="194">
        <f>IF(N309="nulová",J309,0)</f>
        <v>0</v>
      </c>
      <c r="BJ309" s="17" t="s">
        <v>23</v>
      </c>
      <c r="BK309" s="194">
        <f>ROUND(I309*H309,2)</f>
        <v>0</v>
      </c>
      <c r="BL309" s="17" t="s">
        <v>139</v>
      </c>
      <c r="BM309" s="17" t="s">
        <v>515</v>
      </c>
    </row>
    <row r="310" spans="2:51" s="11" customFormat="1" ht="13.5">
      <c r="B310" s="197"/>
      <c r="C310" s="198"/>
      <c r="D310" s="210" t="s">
        <v>143</v>
      </c>
      <c r="E310" s="220" t="s">
        <v>36</v>
      </c>
      <c r="F310" s="221" t="s">
        <v>462</v>
      </c>
      <c r="G310" s="198"/>
      <c r="H310" s="222">
        <v>59</v>
      </c>
      <c r="I310" s="202"/>
      <c r="J310" s="198"/>
      <c r="K310" s="198"/>
      <c r="L310" s="203"/>
      <c r="M310" s="204"/>
      <c r="N310" s="205"/>
      <c r="O310" s="205"/>
      <c r="P310" s="205"/>
      <c r="Q310" s="205"/>
      <c r="R310" s="205"/>
      <c r="S310" s="205"/>
      <c r="T310" s="206"/>
      <c r="AT310" s="207" t="s">
        <v>143</v>
      </c>
      <c r="AU310" s="207" t="s">
        <v>22</v>
      </c>
      <c r="AV310" s="11" t="s">
        <v>22</v>
      </c>
      <c r="AW310" s="11" t="s">
        <v>43</v>
      </c>
      <c r="AX310" s="11" t="s">
        <v>23</v>
      </c>
      <c r="AY310" s="207" t="s">
        <v>132</v>
      </c>
    </row>
    <row r="311" spans="2:65" s="1" customFormat="1" ht="31.5" customHeight="1">
      <c r="B311" s="35"/>
      <c r="C311" s="183" t="s">
        <v>516</v>
      </c>
      <c r="D311" s="183" t="s">
        <v>134</v>
      </c>
      <c r="E311" s="184" t="s">
        <v>517</v>
      </c>
      <c r="F311" s="185" t="s">
        <v>518</v>
      </c>
      <c r="G311" s="186" t="s">
        <v>325</v>
      </c>
      <c r="H311" s="187">
        <v>6</v>
      </c>
      <c r="I311" s="188"/>
      <c r="J311" s="189">
        <f>ROUND(I311*H311,2)</f>
        <v>0</v>
      </c>
      <c r="K311" s="185" t="s">
        <v>138</v>
      </c>
      <c r="L311" s="55"/>
      <c r="M311" s="190" t="s">
        <v>36</v>
      </c>
      <c r="N311" s="191" t="s">
        <v>51</v>
      </c>
      <c r="O311" s="36"/>
      <c r="P311" s="192">
        <f>O311*H311</f>
        <v>0</v>
      </c>
      <c r="Q311" s="192">
        <v>0</v>
      </c>
      <c r="R311" s="192">
        <f>Q311*H311</f>
        <v>0</v>
      </c>
      <c r="S311" s="192">
        <v>0</v>
      </c>
      <c r="T311" s="193">
        <f>S311*H311</f>
        <v>0</v>
      </c>
      <c r="AR311" s="17" t="s">
        <v>139</v>
      </c>
      <c r="AT311" s="17" t="s">
        <v>134</v>
      </c>
      <c r="AU311" s="17" t="s">
        <v>22</v>
      </c>
      <c r="AY311" s="17" t="s">
        <v>132</v>
      </c>
      <c r="BE311" s="194">
        <f>IF(N311="základní",J311,0)</f>
        <v>0</v>
      </c>
      <c r="BF311" s="194">
        <f>IF(N311="snížená",J311,0)</f>
        <v>0</v>
      </c>
      <c r="BG311" s="194">
        <f>IF(N311="zákl. přenesená",J311,0)</f>
        <v>0</v>
      </c>
      <c r="BH311" s="194">
        <f>IF(N311="sníž. přenesená",J311,0)</f>
        <v>0</v>
      </c>
      <c r="BI311" s="194">
        <f>IF(N311="nulová",J311,0)</f>
        <v>0</v>
      </c>
      <c r="BJ311" s="17" t="s">
        <v>23</v>
      </c>
      <c r="BK311" s="194">
        <f>ROUND(I311*H311,2)</f>
        <v>0</v>
      </c>
      <c r="BL311" s="17" t="s">
        <v>139</v>
      </c>
      <c r="BM311" s="17" t="s">
        <v>519</v>
      </c>
    </row>
    <row r="312" spans="2:47" s="1" customFormat="1" ht="27">
      <c r="B312" s="35"/>
      <c r="C312" s="57"/>
      <c r="D312" s="195" t="s">
        <v>141</v>
      </c>
      <c r="E312" s="57"/>
      <c r="F312" s="196" t="s">
        <v>520</v>
      </c>
      <c r="G312" s="57"/>
      <c r="H312" s="57"/>
      <c r="I312" s="153"/>
      <c r="J312" s="57"/>
      <c r="K312" s="57"/>
      <c r="L312" s="55"/>
      <c r="M312" s="72"/>
      <c r="N312" s="36"/>
      <c r="O312" s="36"/>
      <c r="P312" s="36"/>
      <c r="Q312" s="36"/>
      <c r="R312" s="36"/>
      <c r="S312" s="36"/>
      <c r="T312" s="73"/>
      <c r="AT312" s="17" t="s">
        <v>141</v>
      </c>
      <c r="AU312" s="17" t="s">
        <v>22</v>
      </c>
    </row>
    <row r="313" spans="2:51" s="11" customFormat="1" ht="13.5">
      <c r="B313" s="197"/>
      <c r="C313" s="198"/>
      <c r="D313" s="195" t="s">
        <v>143</v>
      </c>
      <c r="E313" s="199" t="s">
        <v>36</v>
      </c>
      <c r="F313" s="200" t="s">
        <v>167</v>
      </c>
      <c r="G313" s="198"/>
      <c r="H313" s="201">
        <v>6</v>
      </c>
      <c r="I313" s="202"/>
      <c r="J313" s="198"/>
      <c r="K313" s="198"/>
      <c r="L313" s="203"/>
      <c r="M313" s="204"/>
      <c r="N313" s="205"/>
      <c r="O313" s="205"/>
      <c r="P313" s="205"/>
      <c r="Q313" s="205"/>
      <c r="R313" s="205"/>
      <c r="S313" s="205"/>
      <c r="T313" s="206"/>
      <c r="AT313" s="207" t="s">
        <v>143</v>
      </c>
      <c r="AU313" s="207" t="s">
        <v>22</v>
      </c>
      <c r="AV313" s="11" t="s">
        <v>22</v>
      </c>
      <c r="AW313" s="11" t="s">
        <v>43</v>
      </c>
      <c r="AX313" s="11" t="s">
        <v>80</v>
      </c>
      <c r="AY313" s="207" t="s">
        <v>132</v>
      </c>
    </row>
    <row r="314" spans="2:51" s="12" customFormat="1" ht="13.5">
      <c r="B314" s="208"/>
      <c r="C314" s="209"/>
      <c r="D314" s="210" t="s">
        <v>143</v>
      </c>
      <c r="E314" s="211" t="s">
        <v>36</v>
      </c>
      <c r="F314" s="212" t="s">
        <v>145</v>
      </c>
      <c r="G314" s="209"/>
      <c r="H314" s="213">
        <v>6</v>
      </c>
      <c r="I314" s="214"/>
      <c r="J314" s="209"/>
      <c r="K314" s="209"/>
      <c r="L314" s="215"/>
      <c r="M314" s="216"/>
      <c r="N314" s="217"/>
      <c r="O314" s="217"/>
      <c r="P314" s="217"/>
      <c r="Q314" s="217"/>
      <c r="R314" s="217"/>
      <c r="S314" s="217"/>
      <c r="T314" s="218"/>
      <c r="AT314" s="219" t="s">
        <v>143</v>
      </c>
      <c r="AU314" s="219" t="s">
        <v>22</v>
      </c>
      <c r="AV314" s="12" t="s">
        <v>139</v>
      </c>
      <c r="AW314" s="12" t="s">
        <v>43</v>
      </c>
      <c r="AX314" s="12" t="s">
        <v>23</v>
      </c>
      <c r="AY314" s="219" t="s">
        <v>132</v>
      </c>
    </row>
    <row r="315" spans="2:65" s="1" customFormat="1" ht="31.5" customHeight="1">
      <c r="B315" s="35"/>
      <c r="C315" s="235" t="s">
        <v>521</v>
      </c>
      <c r="D315" s="235" t="s">
        <v>203</v>
      </c>
      <c r="E315" s="236" t="s">
        <v>522</v>
      </c>
      <c r="F315" s="237" t="s">
        <v>523</v>
      </c>
      <c r="G315" s="238" t="s">
        <v>325</v>
      </c>
      <c r="H315" s="239">
        <v>2</v>
      </c>
      <c r="I315" s="240"/>
      <c r="J315" s="241">
        <f>ROUND(I315*H315,2)</f>
        <v>0</v>
      </c>
      <c r="K315" s="237" t="s">
        <v>138</v>
      </c>
      <c r="L315" s="242"/>
      <c r="M315" s="243" t="s">
        <v>36</v>
      </c>
      <c r="N315" s="244" t="s">
        <v>51</v>
      </c>
      <c r="O315" s="36"/>
      <c r="P315" s="192">
        <f>O315*H315</f>
        <v>0</v>
      </c>
      <c r="Q315" s="192">
        <v>0.00064</v>
      </c>
      <c r="R315" s="192">
        <f>Q315*H315</f>
        <v>0.00128</v>
      </c>
      <c r="S315" s="192">
        <v>0</v>
      </c>
      <c r="T315" s="193">
        <f>S315*H315</f>
        <v>0</v>
      </c>
      <c r="AR315" s="17" t="s">
        <v>182</v>
      </c>
      <c r="AT315" s="17" t="s">
        <v>203</v>
      </c>
      <c r="AU315" s="17" t="s">
        <v>22</v>
      </c>
      <c r="AY315" s="17" t="s">
        <v>132</v>
      </c>
      <c r="BE315" s="194">
        <f>IF(N315="základní",J315,0)</f>
        <v>0</v>
      </c>
      <c r="BF315" s="194">
        <f>IF(N315="snížená",J315,0)</f>
        <v>0</v>
      </c>
      <c r="BG315" s="194">
        <f>IF(N315="zákl. přenesená",J315,0)</f>
        <v>0</v>
      </c>
      <c r="BH315" s="194">
        <f>IF(N315="sníž. přenesená",J315,0)</f>
        <v>0</v>
      </c>
      <c r="BI315" s="194">
        <f>IF(N315="nulová",J315,0)</f>
        <v>0</v>
      </c>
      <c r="BJ315" s="17" t="s">
        <v>23</v>
      </c>
      <c r="BK315" s="194">
        <f>ROUND(I315*H315,2)</f>
        <v>0</v>
      </c>
      <c r="BL315" s="17" t="s">
        <v>139</v>
      </c>
      <c r="BM315" s="17" t="s">
        <v>524</v>
      </c>
    </row>
    <row r="316" spans="2:51" s="11" customFormat="1" ht="13.5">
      <c r="B316" s="197"/>
      <c r="C316" s="198"/>
      <c r="D316" s="210" t="s">
        <v>143</v>
      </c>
      <c r="E316" s="220" t="s">
        <v>36</v>
      </c>
      <c r="F316" s="221" t="s">
        <v>22</v>
      </c>
      <c r="G316" s="198"/>
      <c r="H316" s="222">
        <v>2</v>
      </c>
      <c r="I316" s="202"/>
      <c r="J316" s="198"/>
      <c r="K316" s="198"/>
      <c r="L316" s="203"/>
      <c r="M316" s="204"/>
      <c r="N316" s="205"/>
      <c r="O316" s="205"/>
      <c r="P316" s="205"/>
      <c r="Q316" s="205"/>
      <c r="R316" s="205"/>
      <c r="S316" s="205"/>
      <c r="T316" s="206"/>
      <c r="AT316" s="207" t="s">
        <v>143</v>
      </c>
      <c r="AU316" s="207" t="s">
        <v>22</v>
      </c>
      <c r="AV316" s="11" t="s">
        <v>22</v>
      </c>
      <c r="AW316" s="11" t="s">
        <v>43</v>
      </c>
      <c r="AX316" s="11" t="s">
        <v>23</v>
      </c>
      <c r="AY316" s="207" t="s">
        <v>132</v>
      </c>
    </row>
    <row r="317" spans="2:65" s="1" customFormat="1" ht="31.5" customHeight="1">
      <c r="B317" s="35"/>
      <c r="C317" s="235" t="s">
        <v>525</v>
      </c>
      <c r="D317" s="235" t="s">
        <v>203</v>
      </c>
      <c r="E317" s="236" t="s">
        <v>526</v>
      </c>
      <c r="F317" s="237" t="s">
        <v>527</v>
      </c>
      <c r="G317" s="238" t="s">
        <v>325</v>
      </c>
      <c r="H317" s="239">
        <v>2</v>
      </c>
      <c r="I317" s="240"/>
      <c r="J317" s="241">
        <f>ROUND(I317*H317,2)</f>
        <v>0</v>
      </c>
      <c r="K317" s="237" t="s">
        <v>138</v>
      </c>
      <c r="L317" s="242"/>
      <c r="M317" s="243" t="s">
        <v>36</v>
      </c>
      <c r="N317" s="244" t="s">
        <v>51</v>
      </c>
      <c r="O317" s="36"/>
      <c r="P317" s="192">
        <f>O317*H317</f>
        <v>0</v>
      </c>
      <c r="Q317" s="192">
        <v>0.00123</v>
      </c>
      <c r="R317" s="192">
        <f>Q317*H317</f>
        <v>0.00246</v>
      </c>
      <c r="S317" s="192">
        <v>0</v>
      </c>
      <c r="T317" s="193">
        <f>S317*H317</f>
        <v>0</v>
      </c>
      <c r="AR317" s="17" t="s">
        <v>182</v>
      </c>
      <c r="AT317" s="17" t="s">
        <v>203</v>
      </c>
      <c r="AU317" s="17" t="s">
        <v>22</v>
      </c>
      <c r="AY317" s="17" t="s">
        <v>132</v>
      </c>
      <c r="BE317" s="194">
        <f>IF(N317="základní",J317,0)</f>
        <v>0</v>
      </c>
      <c r="BF317" s="194">
        <f>IF(N317="snížená",J317,0)</f>
        <v>0</v>
      </c>
      <c r="BG317" s="194">
        <f>IF(N317="zákl. přenesená",J317,0)</f>
        <v>0</v>
      </c>
      <c r="BH317" s="194">
        <f>IF(N317="sníž. přenesená",J317,0)</f>
        <v>0</v>
      </c>
      <c r="BI317" s="194">
        <f>IF(N317="nulová",J317,0)</f>
        <v>0</v>
      </c>
      <c r="BJ317" s="17" t="s">
        <v>23</v>
      </c>
      <c r="BK317" s="194">
        <f>ROUND(I317*H317,2)</f>
        <v>0</v>
      </c>
      <c r="BL317" s="17" t="s">
        <v>139</v>
      </c>
      <c r="BM317" s="17" t="s">
        <v>528</v>
      </c>
    </row>
    <row r="318" spans="2:51" s="11" customFormat="1" ht="13.5">
      <c r="B318" s="197"/>
      <c r="C318" s="198"/>
      <c r="D318" s="210" t="s">
        <v>143</v>
      </c>
      <c r="E318" s="220" t="s">
        <v>36</v>
      </c>
      <c r="F318" s="221" t="s">
        <v>22</v>
      </c>
      <c r="G318" s="198"/>
      <c r="H318" s="222">
        <v>2</v>
      </c>
      <c r="I318" s="202"/>
      <c r="J318" s="198"/>
      <c r="K318" s="198"/>
      <c r="L318" s="203"/>
      <c r="M318" s="204"/>
      <c r="N318" s="205"/>
      <c r="O318" s="205"/>
      <c r="P318" s="205"/>
      <c r="Q318" s="205"/>
      <c r="R318" s="205"/>
      <c r="S318" s="205"/>
      <c r="T318" s="206"/>
      <c r="AT318" s="207" t="s">
        <v>143</v>
      </c>
      <c r="AU318" s="207" t="s">
        <v>22</v>
      </c>
      <c r="AV318" s="11" t="s">
        <v>22</v>
      </c>
      <c r="AW318" s="11" t="s">
        <v>43</v>
      </c>
      <c r="AX318" s="11" t="s">
        <v>23</v>
      </c>
      <c r="AY318" s="207" t="s">
        <v>132</v>
      </c>
    </row>
    <row r="319" spans="2:65" s="1" customFormat="1" ht="22.5" customHeight="1">
      <c r="B319" s="35"/>
      <c r="C319" s="235" t="s">
        <v>529</v>
      </c>
      <c r="D319" s="235" t="s">
        <v>203</v>
      </c>
      <c r="E319" s="236" t="s">
        <v>530</v>
      </c>
      <c r="F319" s="237" t="s">
        <v>531</v>
      </c>
      <c r="G319" s="238" t="s">
        <v>325</v>
      </c>
      <c r="H319" s="239">
        <v>2</v>
      </c>
      <c r="I319" s="240"/>
      <c r="J319" s="241">
        <f>ROUND(I319*H319,2)</f>
        <v>0</v>
      </c>
      <c r="K319" s="237" t="s">
        <v>36</v>
      </c>
      <c r="L319" s="242"/>
      <c r="M319" s="243" t="s">
        <v>36</v>
      </c>
      <c r="N319" s="244" t="s">
        <v>51</v>
      </c>
      <c r="O319" s="36"/>
      <c r="P319" s="192">
        <f>O319*H319</f>
        <v>0</v>
      </c>
      <c r="Q319" s="192">
        <v>0.00065</v>
      </c>
      <c r="R319" s="192">
        <f>Q319*H319</f>
        <v>0.0013</v>
      </c>
      <c r="S319" s="192">
        <v>0</v>
      </c>
      <c r="T319" s="193">
        <f>S319*H319</f>
        <v>0</v>
      </c>
      <c r="AR319" s="17" t="s">
        <v>182</v>
      </c>
      <c r="AT319" s="17" t="s">
        <v>203</v>
      </c>
      <c r="AU319" s="17" t="s">
        <v>22</v>
      </c>
      <c r="AY319" s="17" t="s">
        <v>132</v>
      </c>
      <c r="BE319" s="194">
        <f>IF(N319="základní",J319,0)</f>
        <v>0</v>
      </c>
      <c r="BF319" s="194">
        <f>IF(N319="snížená",J319,0)</f>
        <v>0</v>
      </c>
      <c r="BG319" s="194">
        <f>IF(N319="zákl. přenesená",J319,0)</f>
        <v>0</v>
      </c>
      <c r="BH319" s="194">
        <f>IF(N319="sníž. přenesená",J319,0)</f>
        <v>0</v>
      </c>
      <c r="BI319" s="194">
        <f>IF(N319="nulová",J319,0)</f>
        <v>0</v>
      </c>
      <c r="BJ319" s="17" t="s">
        <v>23</v>
      </c>
      <c r="BK319" s="194">
        <f>ROUND(I319*H319,2)</f>
        <v>0</v>
      </c>
      <c r="BL319" s="17" t="s">
        <v>139</v>
      </c>
      <c r="BM319" s="17" t="s">
        <v>532</v>
      </c>
    </row>
    <row r="320" spans="2:47" s="1" customFormat="1" ht="27">
      <c r="B320" s="35"/>
      <c r="C320" s="57"/>
      <c r="D320" s="195" t="s">
        <v>173</v>
      </c>
      <c r="E320" s="57"/>
      <c r="F320" s="196" t="s">
        <v>332</v>
      </c>
      <c r="G320" s="57"/>
      <c r="H320" s="57"/>
      <c r="I320" s="153"/>
      <c r="J320" s="57"/>
      <c r="K320" s="57"/>
      <c r="L320" s="55"/>
      <c r="M320" s="72"/>
      <c r="N320" s="36"/>
      <c r="O320" s="36"/>
      <c r="P320" s="36"/>
      <c r="Q320" s="36"/>
      <c r="R320" s="36"/>
      <c r="S320" s="36"/>
      <c r="T320" s="73"/>
      <c r="AT320" s="17" t="s">
        <v>173</v>
      </c>
      <c r="AU320" s="17" t="s">
        <v>22</v>
      </c>
    </row>
    <row r="321" spans="2:51" s="11" customFormat="1" ht="13.5">
      <c r="B321" s="197"/>
      <c r="C321" s="198"/>
      <c r="D321" s="195" t="s">
        <v>143</v>
      </c>
      <c r="E321" s="199" t="s">
        <v>36</v>
      </c>
      <c r="F321" s="200" t="s">
        <v>22</v>
      </c>
      <c r="G321" s="198"/>
      <c r="H321" s="201">
        <v>2</v>
      </c>
      <c r="I321" s="202"/>
      <c r="J321" s="198"/>
      <c r="K321" s="198"/>
      <c r="L321" s="203"/>
      <c r="M321" s="204"/>
      <c r="N321" s="205"/>
      <c r="O321" s="205"/>
      <c r="P321" s="205"/>
      <c r="Q321" s="205"/>
      <c r="R321" s="205"/>
      <c r="S321" s="205"/>
      <c r="T321" s="206"/>
      <c r="AT321" s="207" t="s">
        <v>143</v>
      </c>
      <c r="AU321" s="207" t="s">
        <v>22</v>
      </c>
      <c r="AV321" s="11" t="s">
        <v>22</v>
      </c>
      <c r="AW321" s="11" t="s">
        <v>43</v>
      </c>
      <c r="AX321" s="11" t="s">
        <v>80</v>
      </c>
      <c r="AY321" s="207" t="s">
        <v>132</v>
      </c>
    </row>
    <row r="322" spans="2:51" s="12" customFormat="1" ht="13.5">
      <c r="B322" s="208"/>
      <c r="C322" s="209"/>
      <c r="D322" s="210" t="s">
        <v>143</v>
      </c>
      <c r="E322" s="211" t="s">
        <v>36</v>
      </c>
      <c r="F322" s="212" t="s">
        <v>145</v>
      </c>
      <c r="G322" s="209"/>
      <c r="H322" s="213">
        <v>2</v>
      </c>
      <c r="I322" s="214"/>
      <c r="J322" s="209"/>
      <c r="K322" s="209"/>
      <c r="L322" s="215"/>
      <c r="M322" s="216"/>
      <c r="N322" s="217"/>
      <c r="O322" s="217"/>
      <c r="P322" s="217"/>
      <c r="Q322" s="217"/>
      <c r="R322" s="217"/>
      <c r="S322" s="217"/>
      <c r="T322" s="218"/>
      <c r="AT322" s="219" t="s">
        <v>143</v>
      </c>
      <c r="AU322" s="219" t="s">
        <v>22</v>
      </c>
      <c r="AV322" s="12" t="s">
        <v>139</v>
      </c>
      <c r="AW322" s="12" t="s">
        <v>43</v>
      </c>
      <c r="AX322" s="12" t="s">
        <v>23</v>
      </c>
      <c r="AY322" s="219" t="s">
        <v>132</v>
      </c>
    </row>
    <row r="323" spans="2:65" s="1" customFormat="1" ht="22.5" customHeight="1">
      <c r="B323" s="35"/>
      <c r="C323" s="183" t="s">
        <v>533</v>
      </c>
      <c r="D323" s="183" t="s">
        <v>134</v>
      </c>
      <c r="E323" s="184" t="s">
        <v>534</v>
      </c>
      <c r="F323" s="185" t="s">
        <v>535</v>
      </c>
      <c r="G323" s="186" t="s">
        <v>325</v>
      </c>
      <c r="H323" s="187">
        <v>2</v>
      </c>
      <c r="I323" s="188"/>
      <c r="J323" s="189">
        <f>ROUND(I323*H323,2)</f>
        <v>0</v>
      </c>
      <c r="K323" s="185" t="s">
        <v>138</v>
      </c>
      <c r="L323" s="55"/>
      <c r="M323" s="190" t="s">
        <v>36</v>
      </c>
      <c r="N323" s="191" t="s">
        <v>51</v>
      </c>
      <c r="O323" s="36"/>
      <c r="P323" s="192">
        <f>O323*H323</f>
        <v>0</v>
      </c>
      <c r="Q323" s="192">
        <v>0.3409</v>
      </c>
      <c r="R323" s="192">
        <f>Q323*H323</f>
        <v>0.6818</v>
      </c>
      <c r="S323" s="192">
        <v>0</v>
      </c>
      <c r="T323" s="193">
        <f>S323*H323</f>
        <v>0</v>
      </c>
      <c r="AR323" s="17" t="s">
        <v>139</v>
      </c>
      <c r="AT323" s="17" t="s">
        <v>134</v>
      </c>
      <c r="AU323" s="17" t="s">
        <v>22</v>
      </c>
      <c r="AY323" s="17" t="s">
        <v>132</v>
      </c>
      <c r="BE323" s="194">
        <f>IF(N323="základní",J323,0)</f>
        <v>0</v>
      </c>
      <c r="BF323" s="194">
        <f>IF(N323="snížená",J323,0)</f>
        <v>0</v>
      </c>
      <c r="BG323" s="194">
        <f>IF(N323="zákl. přenesená",J323,0)</f>
        <v>0</v>
      </c>
      <c r="BH323" s="194">
        <f>IF(N323="sníž. přenesená",J323,0)</f>
        <v>0</v>
      </c>
      <c r="BI323" s="194">
        <f>IF(N323="nulová",J323,0)</f>
        <v>0</v>
      </c>
      <c r="BJ323" s="17" t="s">
        <v>23</v>
      </c>
      <c r="BK323" s="194">
        <f>ROUND(I323*H323,2)</f>
        <v>0</v>
      </c>
      <c r="BL323" s="17" t="s">
        <v>139</v>
      </c>
      <c r="BM323" s="17" t="s">
        <v>536</v>
      </c>
    </row>
    <row r="324" spans="2:47" s="1" customFormat="1" ht="108">
      <c r="B324" s="35"/>
      <c r="C324" s="57"/>
      <c r="D324" s="195" t="s">
        <v>141</v>
      </c>
      <c r="E324" s="57"/>
      <c r="F324" s="196" t="s">
        <v>537</v>
      </c>
      <c r="G324" s="57"/>
      <c r="H324" s="57"/>
      <c r="I324" s="153"/>
      <c r="J324" s="57"/>
      <c r="K324" s="57"/>
      <c r="L324" s="55"/>
      <c r="M324" s="72"/>
      <c r="N324" s="36"/>
      <c r="O324" s="36"/>
      <c r="P324" s="36"/>
      <c r="Q324" s="36"/>
      <c r="R324" s="36"/>
      <c r="S324" s="36"/>
      <c r="T324" s="73"/>
      <c r="AT324" s="17" t="s">
        <v>141</v>
      </c>
      <c r="AU324" s="17" t="s">
        <v>22</v>
      </c>
    </row>
    <row r="325" spans="2:51" s="11" customFormat="1" ht="13.5">
      <c r="B325" s="197"/>
      <c r="C325" s="198"/>
      <c r="D325" s="210" t="s">
        <v>143</v>
      </c>
      <c r="E325" s="220" t="s">
        <v>36</v>
      </c>
      <c r="F325" s="221" t="s">
        <v>22</v>
      </c>
      <c r="G325" s="198"/>
      <c r="H325" s="222">
        <v>2</v>
      </c>
      <c r="I325" s="202"/>
      <c r="J325" s="198"/>
      <c r="K325" s="198"/>
      <c r="L325" s="203"/>
      <c r="M325" s="204"/>
      <c r="N325" s="205"/>
      <c r="O325" s="205"/>
      <c r="P325" s="205"/>
      <c r="Q325" s="205"/>
      <c r="R325" s="205"/>
      <c r="S325" s="205"/>
      <c r="T325" s="206"/>
      <c r="AT325" s="207" t="s">
        <v>143</v>
      </c>
      <c r="AU325" s="207" t="s">
        <v>22</v>
      </c>
      <c r="AV325" s="11" t="s">
        <v>22</v>
      </c>
      <c r="AW325" s="11" t="s">
        <v>43</v>
      </c>
      <c r="AX325" s="11" t="s">
        <v>80</v>
      </c>
      <c r="AY325" s="207" t="s">
        <v>132</v>
      </c>
    </row>
    <row r="326" spans="2:65" s="1" customFormat="1" ht="31.5" customHeight="1">
      <c r="B326" s="35"/>
      <c r="C326" s="235" t="s">
        <v>538</v>
      </c>
      <c r="D326" s="235" t="s">
        <v>203</v>
      </c>
      <c r="E326" s="236" t="s">
        <v>539</v>
      </c>
      <c r="F326" s="237" t="s">
        <v>540</v>
      </c>
      <c r="G326" s="238" t="s">
        <v>325</v>
      </c>
      <c r="H326" s="239">
        <v>2</v>
      </c>
      <c r="I326" s="240"/>
      <c r="J326" s="241">
        <f>ROUND(I326*H326,2)</f>
        <v>0</v>
      </c>
      <c r="K326" s="237" t="s">
        <v>36</v>
      </c>
      <c r="L326" s="242"/>
      <c r="M326" s="243" t="s">
        <v>36</v>
      </c>
      <c r="N326" s="244" t="s">
        <v>51</v>
      </c>
      <c r="O326" s="36"/>
      <c r="P326" s="192">
        <f>O326*H326</f>
        <v>0</v>
      </c>
      <c r="Q326" s="192">
        <v>0.097</v>
      </c>
      <c r="R326" s="192">
        <f>Q326*H326</f>
        <v>0.194</v>
      </c>
      <c r="S326" s="192">
        <v>0</v>
      </c>
      <c r="T326" s="193">
        <f>S326*H326</f>
        <v>0</v>
      </c>
      <c r="AR326" s="17" t="s">
        <v>182</v>
      </c>
      <c r="AT326" s="17" t="s">
        <v>203</v>
      </c>
      <c r="AU326" s="17" t="s">
        <v>22</v>
      </c>
      <c r="AY326" s="17" t="s">
        <v>132</v>
      </c>
      <c r="BE326" s="194">
        <f>IF(N326="základní",J326,0)</f>
        <v>0</v>
      </c>
      <c r="BF326" s="194">
        <f>IF(N326="snížená",J326,0)</f>
        <v>0</v>
      </c>
      <c r="BG326" s="194">
        <f>IF(N326="zákl. přenesená",J326,0)</f>
        <v>0</v>
      </c>
      <c r="BH326" s="194">
        <f>IF(N326="sníž. přenesená",J326,0)</f>
        <v>0</v>
      </c>
      <c r="BI326" s="194">
        <f>IF(N326="nulová",J326,0)</f>
        <v>0</v>
      </c>
      <c r="BJ326" s="17" t="s">
        <v>23</v>
      </c>
      <c r="BK326" s="194">
        <f>ROUND(I326*H326,2)</f>
        <v>0</v>
      </c>
      <c r="BL326" s="17" t="s">
        <v>139</v>
      </c>
      <c r="BM326" s="17" t="s">
        <v>541</v>
      </c>
    </row>
    <row r="327" spans="2:47" s="1" customFormat="1" ht="27">
      <c r="B327" s="35"/>
      <c r="C327" s="57"/>
      <c r="D327" s="210" t="s">
        <v>173</v>
      </c>
      <c r="E327" s="57"/>
      <c r="F327" s="223" t="s">
        <v>332</v>
      </c>
      <c r="G327" s="57"/>
      <c r="H327" s="57"/>
      <c r="I327" s="153"/>
      <c r="J327" s="57"/>
      <c r="K327" s="57"/>
      <c r="L327" s="55"/>
      <c r="M327" s="72"/>
      <c r="N327" s="36"/>
      <c r="O327" s="36"/>
      <c r="P327" s="36"/>
      <c r="Q327" s="36"/>
      <c r="R327" s="36"/>
      <c r="S327" s="36"/>
      <c r="T327" s="73"/>
      <c r="AT327" s="17" t="s">
        <v>173</v>
      </c>
      <c r="AU327" s="17" t="s">
        <v>22</v>
      </c>
    </row>
    <row r="328" spans="2:65" s="1" customFormat="1" ht="31.5" customHeight="1">
      <c r="B328" s="35"/>
      <c r="C328" s="235" t="s">
        <v>542</v>
      </c>
      <c r="D328" s="235" t="s">
        <v>203</v>
      </c>
      <c r="E328" s="236" t="s">
        <v>543</v>
      </c>
      <c r="F328" s="237" t="s">
        <v>544</v>
      </c>
      <c r="G328" s="238" t="s">
        <v>325</v>
      </c>
      <c r="H328" s="239">
        <v>2</v>
      </c>
      <c r="I328" s="240"/>
      <c r="J328" s="241">
        <f>ROUND(I328*H328,2)</f>
        <v>0</v>
      </c>
      <c r="K328" s="237" t="s">
        <v>138</v>
      </c>
      <c r="L328" s="242"/>
      <c r="M328" s="243" t="s">
        <v>36</v>
      </c>
      <c r="N328" s="244" t="s">
        <v>51</v>
      </c>
      <c r="O328" s="36"/>
      <c r="P328" s="192">
        <f>O328*H328</f>
        <v>0</v>
      </c>
      <c r="Q328" s="192">
        <v>0.027</v>
      </c>
      <c r="R328" s="192">
        <f>Q328*H328</f>
        <v>0.054</v>
      </c>
      <c r="S328" s="192">
        <v>0</v>
      </c>
      <c r="T328" s="193">
        <f>S328*H328</f>
        <v>0</v>
      </c>
      <c r="AR328" s="17" t="s">
        <v>182</v>
      </c>
      <c r="AT328" s="17" t="s">
        <v>203</v>
      </c>
      <c r="AU328" s="17" t="s">
        <v>22</v>
      </c>
      <c r="AY328" s="17" t="s">
        <v>132</v>
      </c>
      <c r="BE328" s="194">
        <f>IF(N328="základní",J328,0)</f>
        <v>0</v>
      </c>
      <c r="BF328" s="194">
        <f>IF(N328="snížená",J328,0)</f>
        <v>0</v>
      </c>
      <c r="BG328" s="194">
        <f>IF(N328="zákl. přenesená",J328,0)</f>
        <v>0</v>
      </c>
      <c r="BH328" s="194">
        <f>IF(N328="sníž. přenesená",J328,0)</f>
        <v>0</v>
      </c>
      <c r="BI328" s="194">
        <f>IF(N328="nulová",J328,0)</f>
        <v>0</v>
      </c>
      <c r="BJ328" s="17" t="s">
        <v>23</v>
      </c>
      <c r="BK328" s="194">
        <f>ROUND(I328*H328,2)</f>
        <v>0</v>
      </c>
      <c r="BL328" s="17" t="s">
        <v>139</v>
      </c>
      <c r="BM328" s="17" t="s">
        <v>545</v>
      </c>
    </row>
    <row r="329" spans="2:65" s="1" customFormat="1" ht="31.5" customHeight="1">
      <c r="B329" s="35"/>
      <c r="C329" s="235" t="s">
        <v>546</v>
      </c>
      <c r="D329" s="235" t="s">
        <v>203</v>
      </c>
      <c r="E329" s="236" t="s">
        <v>547</v>
      </c>
      <c r="F329" s="237" t="s">
        <v>548</v>
      </c>
      <c r="G329" s="238" t="s">
        <v>325</v>
      </c>
      <c r="H329" s="239">
        <v>2</v>
      </c>
      <c r="I329" s="240"/>
      <c r="J329" s="241">
        <f>ROUND(I329*H329,2)</f>
        <v>0</v>
      </c>
      <c r="K329" s="237" t="s">
        <v>138</v>
      </c>
      <c r="L329" s="242"/>
      <c r="M329" s="243" t="s">
        <v>36</v>
      </c>
      <c r="N329" s="244" t="s">
        <v>51</v>
      </c>
      <c r="O329" s="36"/>
      <c r="P329" s="192">
        <f>O329*H329</f>
        <v>0</v>
      </c>
      <c r="Q329" s="192">
        <v>0.004</v>
      </c>
      <c r="R329" s="192">
        <f>Q329*H329</f>
        <v>0.008</v>
      </c>
      <c r="S329" s="192">
        <v>0</v>
      </c>
      <c r="T329" s="193">
        <f>S329*H329</f>
        <v>0</v>
      </c>
      <c r="AR329" s="17" t="s">
        <v>182</v>
      </c>
      <c r="AT329" s="17" t="s">
        <v>203</v>
      </c>
      <c r="AU329" s="17" t="s">
        <v>22</v>
      </c>
      <c r="AY329" s="17" t="s">
        <v>132</v>
      </c>
      <c r="BE329" s="194">
        <f>IF(N329="základní",J329,0)</f>
        <v>0</v>
      </c>
      <c r="BF329" s="194">
        <f>IF(N329="snížená",J329,0)</f>
        <v>0</v>
      </c>
      <c r="BG329" s="194">
        <f>IF(N329="zákl. přenesená",J329,0)</f>
        <v>0</v>
      </c>
      <c r="BH329" s="194">
        <f>IF(N329="sníž. přenesená",J329,0)</f>
        <v>0</v>
      </c>
      <c r="BI329" s="194">
        <f>IF(N329="nulová",J329,0)</f>
        <v>0</v>
      </c>
      <c r="BJ329" s="17" t="s">
        <v>23</v>
      </c>
      <c r="BK329" s="194">
        <f>ROUND(I329*H329,2)</f>
        <v>0</v>
      </c>
      <c r="BL329" s="17" t="s">
        <v>139</v>
      </c>
      <c r="BM329" s="17" t="s">
        <v>549</v>
      </c>
    </row>
    <row r="330" spans="2:51" s="11" customFormat="1" ht="13.5">
      <c r="B330" s="197"/>
      <c r="C330" s="198"/>
      <c r="D330" s="210" t="s">
        <v>143</v>
      </c>
      <c r="E330" s="220" t="s">
        <v>36</v>
      </c>
      <c r="F330" s="221" t="s">
        <v>22</v>
      </c>
      <c r="G330" s="198"/>
      <c r="H330" s="222">
        <v>2</v>
      </c>
      <c r="I330" s="202"/>
      <c r="J330" s="198"/>
      <c r="K330" s="198"/>
      <c r="L330" s="203"/>
      <c r="M330" s="204"/>
      <c r="N330" s="205"/>
      <c r="O330" s="205"/>
      <c r="P330" s="205"/>
      <c r="Q330" s="205"/>
      <c r="R330" s="205"/>
      <c r="S330" s="205"/>
      <c r="T330" s="206"/>
      <c r="AT330" s="207" t="s">
        <v>143</v>
      </c>
      <c r="AU330" s="207" t="s">
        <v>22</v>
      </c>
      <c r="AV330" s="11" t="s">
        <v>22</v>
      </c>
      <c r="AW330" s="11" t="s">
        <v>43</v>
      </c>
      <c r="AX330" s="11" t="s">
        <v>23</v>
      </c>
      <c r="AY330" s="207" t="s">
        <v>132</v>
      </c>
    </row>
    <row r="331" spans="2:65" s="1" customFormat="1" ht="31.5" customHeight="1">
      <c r="B331" s="35"/>
      <c r="C331" s="235" t="s">
        <v>550</v>
      </c>
      <c r="D331" s="235" t="s">
        <v>203</v>
      </c>
      <c r="E331" s="236" t="s">
        <v>551</v>
      </c>
      <c r="F331" s="237" t="s">
        <v>552</v>
      </c>
      <c r="G331" s="238" t="s">
        <v>325</v>
      </c>
      <c r="H331" s="239">
        <v>2</v>
      </c>
      <c r="I331" s="240"/>
      <c r="J331" s="241">
        <f>ROUND(I331*H331,2)</f>
        <v>0</v>
      </c>
      <c r="K331" s="237" t="s">
        <v>138</v>
      </c>
      <c r="L331" s="242"/>
      <c r="M331" s="243" t="s">
        <v>36</v>
      </c>
      <c r="N331" s="244" t="s">
        <v>51</v>
      </c>
      <c r="O331" s="36"/>
      <c r="P331" s="192">
        <f>O331*H331</f>
        <v>0</v>
      </c>
      <c r="Q331" s="192">
        <v>0.058</v>
      </c>
      <c r="R331" s="192">
        <f>Q331*H331</f>
        <v>0.116</v>
      </c>
      <c r="S331" s="192">
        <v>0</v>
      </c>
      <c r="T331" s="193">
        <f>S331*H331</f>
        <v>0</v>
      </c>
      <c r="AR331" s="17" t="s">
        <v>182</v>
      </c>
      <c r="AT331" s="17" t="s">
        <v>203</v>
      </c>
      <c r="AU331" s="17" t="s">
        <v>22</v>
      </c>
      <c r="AY331" s="17" t="s">
        <v>132</v>
      </c>
      <c r="BE331" s="194">
        <f>IF(N331="základní",J331,0)</f>
        <v>0</v>
      </c>
      <c r="BF331" s="194">
        <f>IF(N331="snížená",J331,0)</f>
        <v>0</v>
      </c>
      <c r="BG331" s="194">
        <f>IF(N331="zákl. přenesená",J331,0)</f>
        <v>0</v>
      </c>
      <c r="BH331" s="194">
        <f>IF(N331="sníž. přenesená",J331,0)</f>
        <v>0</v>
      </c>
      <c r="BI331" s="194">
        <f>IF(N331="nulová",J331,0)</f>
        <v>0</v>
      </c>
      <c r="BJ331" s="17" t="s">
        <v>23</v>
      </c>
      <c r="BK331" s="194">
        <f>ROUND(I331*H331,2)</f>
        <v>0</v>
      </c>
      <c r="BL331" s="17" t="s">
        <v>139</v>
      </c>
      <c r="BM331" s="17" t="s">
        <v>553</v>
      </c>
    </row>
    <row r="332" spans="2:65" s="1" customFormat="1" ht="31.5" customHeight="1">
      <c r="B332" s="35"/>
      <c r="C332" s="235" t="s">
        <v>554</v>
      </c>
      <c r="D332" s="235" t="s">
        <v>203</v>
      </c>
      <c r="E332" s="236" t="s">
        <v>555</v>
      </c>
      <c r="F332" s="237" t="s">
        <v>556</v>
      </c>
      <c r="G332" s="238" t="s">
        <v>325</v>
      </c>
      <c r="H332" s="239">
        <v>2</v>
      </c>
      <c r="I332" s="240"/>
      <c r="J332" s="241">
        <f>ROUND(I332*H332,2)</f>
        <v>0</v>
      </c>
      <c r="K332" s="237" t="s">
        <v>138</v>
      </c>
      <c r="L332" s="242"/>
      <c r="M332" s="243" t="s">
        <v>36</v>
      </c>
      <c r="N332" s="244" t="s">
        <v>51</v>
      </c>
      <c r="O332" s="36"/>
      <c r="P332" s="192">
        <f>O332*H332</f>
        <v>0</v>
      </c>
      <c r="Q332" s="192">
        <v>0.06</v>
      </c>
      <c r="R332" s="192">
        <f>Q332*H332</f>
        <v>0.12</v>
      </c>
      <c r="S332" s="192">
        <v>0</v>
      </c>
      <c r="T332" s="193">
        <f>S332*H332</f>
        <v>0</v>
      </c>
      <c r="AR332" s="17" t="s">
        <v>182</v>
      </c>
      <c r="AT332" s="17" t="s">
        <v>203</v>
      </c>
      <c r="AU332" s="17" t="s">
        <v>22</v>
      </c>
      <c r="AY332" s="17" t="s">
        <v>132</v>
      </c>
      <c r="BE332" s="194">
        <f>IF(N332="základní",J332,0)</f>
        <v>0</v>
      </c>
      <c r="BF332" s="194">
        <f>IF(N332="snížená",J332,0)</f>
        <v>0</v>
      </c>
      <c r="BG332" s="194">
        <f>IF(N332="zákl. přenesená",J332,0)</f>
        <v>0</v>
      </c>
      <c r="BH332" s="194">
        <f>IF(N332="sníž. přenesená",J332,0)</f>
        <v>0</v>
      </c>
      <c r="BI332" s="194">
        <f>IF(N332="nulová",J332,0)</f>
        <v>0</v>
      </c>
      <c r="BJ332" s="17" t="s">
        <v>23</v>
      </c>
      <c r="BK332" s="194">
        <f>ROUND(I332*H332,2)</f>
        <v>0</v>
      </c>
      <c r="BL332" s="17" t="s">
        <v>139</v>
      </c>
      <c r="BM332" s="17" t="s">
        <v>557</v>
      </c>
    </row>
    <row r="333" spans="2:65" s="1" customFormat="1" ht="31.5" customHeight="1">
      <c r="B333" s="35"/>
      <c r="C333" s="183" t="s">
        <v>558</v>
      </c>
      <c r="D333" s="183" t="s">
        <v>134</v>
      </c>
      <c r="E333" s="184" t="s">
        <v>559</v>
      </c>
      <c r="F333" s="185" t="s">
        <v>560</v>
      </c>
      <c r="G333" s="186" t="s">
        <v>325</v>
      </c>
      <c r="H333" s="187">
        <v>2</v>
      </c>
      <c r="I333" s="188"/>
      <c r="J333" s="189">
        <f>ROUND(I333*H333,2)</f>
        <v>0</v>
      </c>
      <c r="K333" s="185" t="s">
        <v>138</v>
      </c>
      <c r="L333" s="55"/>
      <c r="M333" s="190" t="s">
        <v>36</v>
      </c>
      <c r="N333" s="191" t="s">
        <v>51</v>
      </c>
      <c r="O333" s="36"/>
      <c r="P333" s="192">
        <f>O333*H333</f>
        <v>0</v>
      </c>
      <c r="Q333" s="192">
        <v>0.31108</v>
      </c>
      <c r="R333" s="192">
        <f>Q333*H333</f>
        <v>0.62216</v>
      </c>
      <c r="S333" s="192">
        <v>0</v>
      </c>
      <c r="T333" s="193">
        <f>S333*H333</f>
        <v>0</v>
      </c>
      <c r="AR333" s="17" t="s">
        <v>139</v>
      </c>
      <c r="AT333" s="17" t="s">
        <v>134</v>
      </c>
      <c r="AU333" s="17" t="s">
        <v>22</v>
      </c>
      <c r="AY333" s="17" t="s">
        <v>132</v>
      </c>
      <c r="BE333" s="194">
        <f>IF(N333="základní",J333,0)</f>
        <v>0</v>
      </c>
      <c r="BF333" s="194">
        <f>IF(N333="snížená",J333,0)</f>
        <v>0</v>
      </c>
      <c r="BG333" s="194">
        <f>IF(N333="zákl. přenesená",J333,0)</f>
        <v>0</v>
      </c>
      <c r="BH333" s="194">
        <f>IF(N333="sníž. přenesená",J333,0)</f>
        <v>0</v>
      </c>
      <c r="BI333" s="194">
        <f>IF(N333="nulová",J333,0)</f>
        <v>0</v>
      </c>
      <c r="BJ333" s="17" t="s">
        <v>23</v>
      </c>
      <c r="BK333" s="194">
        <f>ROUND(I333*H333,2)</f>
        <v>0</v>
      </c>
      <c r="BL333" s="17" t="s">
        <v>139</v>
      </c>
      <c r="BM333" s="17" t="s">
        <v>561</v>
      </c>
    </row>
    <row r="334" spans="2:47" s="1" customFormat="1" ht="108">
      <c r="B334" s="35"/>
      <c r="C334" s="57"/>
      <c r="D334" s="195" t="s">
        <v>141</v>
      </c>
      <c r="E334" s="57"/>
      <c r="F334" s="196" t="s">
        <v>562</v>
      </c>
      <c r="G334" s="57"/>
      <c r="H334" s="57"/>
      <c r="I334" s="153"/>
      <c r="J334" s="57"/>
      <c r="K334" s="57"/>
      <c r="L334" s="55"/>
      <c r="M334" s="72"/>
      <c r="N334" s="36"/>
      <c r="O334" s="36"/>
      <c r="P334" s="36"/>
      <c r="Q334" s="36"/>
      <c r="R334" s="36"/>
      <c r="S334" s="36"/>
      <c r="T334" s="73"/>
      <c r="AT334" s="17" t="s">
        <v>141</v>
      </c>
      <c r="AU334" s="17" t="s">
        <v>22</v>
      </c>
    </row>
    <row r="335" spans="2:51" s="11" customFormat="1" ht="13.5">
      <c r="B335" s="197"/>
      <c r="C335" s="198"/>
      <c r="D335" s="195" t="s">
        <v>143</v>
      </c>
      <c r="E335" s="199" t="s">
        <v>36</v>
      </c>
      <c r="F335" s="200" t="s">
        <v>22</v>
      </c>
      <c r="G335" s="198"/>
      <c r="H335" s="201">
        <v>2</v>
      </c>
      <c r="I335" s="202"/>
      <c r="J335" s="198"/>
      <c r="K335" s="198"/>
      <c r="L335" s="203"/>
      <c r="M335" s="204"/>
      <c r="N335" s="205"/>
      <c r="O335" s="205"/>
      <c r="P335" s="205"/>
      <c r="Q335" s="205"/>
      <c r="R335" s="205"/>
      <c r="S335" s="205"/>
      <c r="T335" s="206"/>
      <c r="AT335" s="207" t="s">
        <v>143</v>
      </c>
      <c r="AU335" s="207" t="s">
        <v>22</v>
      </c>
      <c r="AV335" s="11" t="s">
        <v>22</v>
      </c>
      <c r="AW335" s="11" t="s">
        <v>43</v>
      </c>
      <c r="AX335" s="11" t="s">
        <v>23</v>
      </c>
      <c r="AY335" s="207" t="s">
        <v>132</v>
      </c>
    </row>
    <row r="336" spans="2:63" s="10" customFormat="1" ht="29.85" customHeight="1">
      <c r="B336" s="166"/>
      <c r="C336" s="167"/>
      <c r="D336" s="180" t="s">
        <v>79</v>
      </c>
      <c r="E336" s="181" t="s">
        <v>191</v>
      </c>
      <c r="F336" s="181" t="s">
        <v>563</v>
      </c>
      <c r="G336" s="167"/>
      <c r="H336" s="167"/>
      <c r="I336" s="170"/>
      <c r="J336" s="182">
        <f>BK336</f>
        <v>0</v>
      </c>
      <c r="K336" s="167"/>
      <c r="L336" s="172"/>
      <c r="M336" s="173"/>
      <c r="N336" s="174"/>
      <c r="O336" s="174"/>
      <c r="P336" s="175">
        <f>P337+SUM(P338:P427)</f>
        <v>0</v>
      </c>
      <c r="Q336" s="174"/>
      <c r="R336" s="175">
        <f>R337+SUM(R338:R427)</f>
        <v>81.31244199999999</v>
      </c>
      <c r="S336" s="174"/>
      <c r="T336" s="176">
        <f>T337+SUM(T338:T427)</f>
        <v>0.5255000000000001</v>
      </c>
      <c r="AR336" s="177" t="s">
        <v>23</v>
      </c>
      <c r="AT336" s="178" t="s">
        <v>79</v>
      </c>
      <c r="AU336" s="178" t="s">
        <v>23</v>
      </c>
      <c r="AY336" s="177" t="s">
        <v>132</v>
      </c>
      <c r="BK336" s="179">
        <f>BK337+SUM(BK338:BK427)</f>
        <v>0</v>
      </c>
    </row>
    <row r="337" spans="2:65" s="1" customFormat="1" ht="22.5" customHeight="1">
      <c r="B337" s="35"/>
      <c r="C337" s="183" t="s">
        <v>564</v>
      </c>
      <c r="D337" s="183" t="s">
        <v>134</v>
      </c>
      <c r="E337" s="184" t="s">
        <v>565</v>
      </c>
      <c r="F337" s="185" t="s">
        <v>566</v>
      </c>
      <c r="G337" s="186" t="s">
        <v>325</v>
      </c>
      <c r="H337" s="187">
        <v>6</v>
      </c>
      <c r="I337" s="188"/>
      <c r="J337" s="189">
        <f>ROUND(I337*H337,2)</f>
        <v>0</v>
      </c>
      <c r="K337" s="185" t="s">
        <v>138</v>
      </c>
      <c r="L337" s="55"/>
      <c r="M337" s="190" t="s">
        <v>36</v>
      </c>
      <c r="N337" s="191" t="s">
        <v>51</v>
      </c>
      <c r="O337" s="36"/>
      <c r="P337" s="192">
        <f>O337*H337</f>
        <v>0</v>
      </c>
      <c r="Q337" s="192">
        <v>0.10941</v>
      </c>
      <c r="R337" s="192">
        <f>Q337*H337</f>
        <v>0.6564599999999999</v>
      </c>
      <c r="S337" s="192">
        <v>0</v>
      </c>
      <c r="T337" s="193">
        <f>S337*H337</f>
        <v>0</v>
      </c>
      <c r="AR337" s="17" t="s">
        <v>139</v>
      </c>
      <c r="AT337" s="17" t="s">
        <v>134</v>
      </c>
      <c r="AU337" s="17" t="s">
        <v>22</v>
      </c>
      <c r="AY337" s="17" t="s">
        <v>132</v>
      </c>
      <c r="BE337" s="194">
        <f>IF(N337="základní",J337,0)</f>
        <v>0</v>
      </c>
      <c r="BF337" s="194">
        <f>IF(N337="snížená",J337,0)</f>
        <v>0</v>
      </c>
      <c r="BG337" s="194">
        <f>IF(N337="zákl. přenesená",J337,0)</f>
        <v>0</v>
      </c>
      <c r="BH337" s="194">
        <f>IF(N337="sníž. přenesená",J337,0)</f>
        <v>0</v>
      </c>
      <c r="BI337" s="194">
        <f>IF(N337="nulová",J337,0)</f>
        <v>0</v>
      </c>
      <c r="BJ337" s="17" t="s">
        <v>23</v>
      </c>
      <c r="BK337" s="194">
        <f>ROUND(I337*H337,2)</f>
        <v>0</v>
      </c>
      <c r="BL337" s="17" t="s">
        <v>139</v>
      </c>
      <c r="BM337" s="17" t="s">
        <v>567</v>
      </c>
    </row>
    <row r="338" spans="2:47" s="1" customFormat="1" ht="94.5">
      <c r="B338" s="35"/>
      <c r="C338" s="57"/>
      <c r="D338" s="195" t="s">
        <v>141</v>
      </c>
      <c r="E338" s="57"/>
      <c r="F338" s="196" t="s">
        <v>568</v>
      </c>
      <c r="G338" s="57"/>
      <c r="H338" s="57"/>
      <c r="I338" s="153"/>
      <c r="J338" s="57"/>
      <c r="K338" s="57"/>
      <c r="L338" s="55"/>
      <c r="M338" s="72"/>
      <c r="N338" s="36"/>
      <c r="O338" s="36"/>
      <c r="P338" s="36"/>
      <c r="Q338" s="36"/>
      <c r="R338" s="36"/>
      <c r="S338" s="36"/>
      <c r="T338" s="73"/>
      <c r="AT338" s="17" t="s">
        <v>141</v>
      </c>
      <c r="AU338" s="17" t="s">
        <v>22</v>
      </c>
    </row>
    <row r="339" spans="2:51" s="11" customFormat="1" ht="13.5">
      <c r="B339" s="197"/>
      <c r="C339" s="198"/>
      <c r="D339" s="210" t="s">
        <v>143</v>
      </c>
      <c r="E339" s="220" t="s">
        <v>36</v>
      </c>
      <c r="F339" s="221" t="s">
        <v>569</v>
      </c>
      <c r="G339" s="198"/>
      <c r="H339" s="222">
        <v>6</v>
      </c>
      <c r="I339" s="202"/>
      <c r="J339" s="198"/>
      <c r="K339" s="198"/>
      <c r="L339" s="203"/>
      <c r="M339" s="204"/>
      <c r="N339" s="205"/>
      <c r="O339" s="205"/>
      <c r="P339" s="205"/>
      <c r="Q339" s="205"/>
      <c r="R339" s="205"/>
      <c r="S339" s="205"/>
      <c r="T339" s="206"/>
      <c r="AT339" s="207" t="s">
        <v>143</v>
      </c>
      <c r="AU339" s="207" t="s">
        <v>22</v>
      </c>
      <c r="AV339" s="11" t="s">
        <v>22</v>
      </c>
      <c r="AW339" s="11" t="s">
        <v>43</v>
      </c>
      <c r="AX339" s="11" t="s">
        <v>23</v>
      </c>
      <c r="AY339" s="207" t="s">
        <v>132</v>
      </c>
    </row>
    <row r="340" spans="2:65" s="1" customFormat="1" ht="31.5" customHeight="1">
      <c r="B340" s="35"/>
      <c r="C340" s="235" t="s">
        <v>570</v>
      </c>
      <c r="D340" s="235" t="s">
        <v>203</v>
      </c>
      <c r="E340" s="236" t="s">
        <v>571</v>
      </c>
      <c r="F340" s="237" t="s">
        <v>572</v>
      </c>
      <c r="G340" s="238" t="s">
        <v>325</v>
      </c>
      <c r="H340" s="239">
        <v>6</v>
      </c>
      <c r="I340" s="240"/>
      <c r="J340" s="241">
        <f>ROUND(I340*H340,2)</f>
        <v>0</v>
      </c>
      <c r="K340" s="237" t="s">
        <v>138</v>
      </c>
      <c r="L340" s="242"/>
      <c r="M340" s="243" t="s">
        <v>36</v>
      </c>
      <c r="N340" s="244" t="s">
        <v>51</v>
      </c>
      <c r="O340" s="36"/>
      <c r="P340" s="192">
        <f>O340*H340</f>
        <v>0</v>
      </c>
      <c r="Q340" s="192">
        <v>0.0061</v>
      </c>
      <c r="R340" s="192">
        <f>Q340*H340</f>
        <v>0.0366</v>
      </c>
      <c r="S340" s="192">
        <v>0</v>
      </c>
      <c r="T340" s="193">
        <f>S340*H340</f>
        <v>0</v>
      </c>
      <c r="AR340" s="17" t="s">
        <v>182</v>
      </c>
      <c r="AT340" s="17" t="s">
        <v>203</v>
      </c>
      <c r="AU340" s="17" t="s">
        <v>22</v>
      </c>
      <c r="AY340" s="17" t="s">
        <v>132</v>
      </c>
      <c r="BE340" s="194">
        <f>IF(N340="základní",J340,0)</f>
        <v>0</v>
      </c>
      <c r="BF340" s="194">
        <f>IF(N340="snížená",J340,0)</f>
        <v>0</v>
      </c>
      <c r="BG340" s="194">
        <f>IF(N340="zákl. přenesená",J340,0)</f>
        <v>0</v>
      </c>
      <c r="BH340" s="194">
        <f>IF(N340="sníž. přenesená",J340,0)</f>
        <v>0</v>
      </c>
      <c r="BI340" s="194">
        <f>IF(N340="nulová",J340,0)</f>
        <v>0</v>
      </c>
      <c r="BJ340" s="17" t="s">
        <v>23</v>
      </c>
      <c r="BK340" s="194">
        <f>ROUND(I340*H340,2)</f>
        <v>0</v>
      </c>
      <c r="BL340" s="17" t="s">
        <v>139</v>
      </c>
      <c r="BM340" s="17" t="s">
        <v>573</v>
      </c>
    </row>
    <row r="341" spans="2:51" s="11" customFormat="1" ht="13.5">
      <c r="B341" s="197"/>
      <c r="C341" s="198"/>
      <c r="D341" s="210" t="s">
        <v>143</v>
      </c>
      <c r="E341" s="220" t="s">
        <v>36</v>
      </c>
      <c r="F341" s="221" t="s">
        <v>569</v>
      </c>
      <c r="G341" s="198"/>
      <c r="H341" s="222">
        <v>6</v>
      </c>
      <c r="I341" s="202"/>
      <c r="J341" s="198"/>
      <c r="K341" s="198"/>
      <c r="L341" s="203"/>
      <c r="M341" s="204"/>
      <c r="N341" s="205"/>
      <c r="O341" s="205"/>
      <c r="P341" s="205"/>
      <c r="Q341" s="205"/>
      <c r="R341" s="205"/>
      <c r="S341" s="205"/>
      <c r="T341" s="206"/>
      <c r="AT341" s="207" t="s">
        <v>143</v>
      </c>
      <c r="AU341" s="207" t="s">
        <v>22</v>
      </c>
      <c r="AV341" s="11" t="s">
        <v>22</v>
      </c>
      <c r="AW341" s="11" t="s">
        <v>43</v>
      </c>
      <c r="AX341" s="11" t="s">
        <v>23</v>
      </c>
      <c r="AY341" s="207" t="s">
        <v>132</v>
      </c>
    </row>
    <row r="342" spans="2:65" s="1" customFormat="1" ht="31.5" customHeight="1">
      <c r="B342" s="35"/>
      <c r="C342" s="183" t="s">
        <v>574</v>
      </c>
      <c r="D342" s="183" t="s">
        <v>134</v>
      </c>
      <c r="E342" s="184" t="s">
        <v>575</v>
      </c>
      <c r="F342" s="185" t="s">
        <v>576</v>
      </c>
      <c r="G342" s="186" t="s">
        <v>325</v>
      </c>
      <c r="H342" s="187">
        <v>7</v>
      </c>
      <c r="I342" s="188"/>
      <c r="J342" s="189">
        <f>ROUND(I342*H342,2)</f>
        <v>0</v>
      </c>
      <c r="K342" s="185" t="s">
        <v>138</v>
      </c>
      <c r="L342" s="55"/>
      <c r="M342" s="190" t="s">
        <v>36</v>
      </c>
      <c r="N342" s="191" t="s">
        <v>51</v>
      </c>
      <c r="O342" s="36"/>
      <c r="P342" s="192">
        <f>O342*H342</f>
        <v>0</v>
      </c>
      <c r="Q342" s="192">
        <v>0.0007</v>
      </c>
      <c r="R342" s="192">
        <f>Q342*H342</f>
        <v>0.0049</v>
      </c>
      <c r="S342" s="192">
        <v>0</v>
      </c>
      <c r="T342" s="193">
        <f>S342*H342</f>
        <v>0</v>
      </c>
      <c r="AR342" s="17" t="s">
        <v>139</v>
      </c>
      <c r="AT342" s="17" t="s">
        <v>134</v>
      </c>
      <c r="AU342" s="17" t="s">
        <v>22</v>
      </c>
      <c r="AY342" s="17" t="s">
        <v>132</v>
      </c>
      <c r="BE342" s="194">
        <f>IF(N342="základní",J342,0)</f>
        <v>0</v>
      </c>
      <c r="BF342" s="194">
        <f>IF(N342="snížená",J342,0)</f>
        <v>0</v>
      </c>
      <c r="BG342" s="194">
        <f>IF(N342="zákl. přenesená",J342,0)</f>
        <v>0</v>
      </c>
      <c r="BH342" s="194">
        <f>IF(N342="sníž. přenesená",J342,0)</f>
        <v>0</v>
      </c>
      <c r="BI342" s="194">
        <f>IF(N342="nulová",J342,0)</f>
        <v>0</v>
      </c>
      <c r="BJ342" s="17" t="s">
        <v>23</v>
      </c>
      <c r="BK342" s="194">
        <f>ROUND(I342*H342,2)</f>
        <v>0</v>
      </c>
      <c r="BL342" s="17" t="s">
        <v>139</v>
      </c>
      <c r="BM342" s="17" t="s">
        <v>577</v>
      </c>
    </row>
    <row r="343" spans="2:47" s="1" customFormat="1" ht="135">
      <c r="B343" s="35"/>
      <c r="C343" s="57"/>
      <c r="D343" s="195" t="s">
        <v>141</v>
      </c>
      <c r="E343" s="57"/>
      <c r="F343" s="196" t="s">
        <v>578</v>
      </c>
      <c r="G343" s="57"/>
      <c r="H343" s="57"/>
      <c r="I343" s="153"/>
      <c r="J343" s="57"/>
      <c r="K343" s="57"/>
      <c r="L343" s="55"/>
      <c r="M343" s="72"/>
      <c r="N343" s="36"/>
      <c r="O343" s="36"/>
      <c r="P343" s="36"/>
      <c r="Q343" s="36"/>
      <c r="R343" s="36"/>
      <c r="S343" s="36"/>
      <c r="T343" s="73"/>
      <c r="AT343" s="17" t="s">
        <v>141</v>
      </c>
      <c r="AU343" s="17" t="s">
        <v>22</v>
      </c>
    </row>
    <row r="344" spans="2:51" s="11" customFormat="1" ht="13.5">
      <c r="B344" s="197"/>
      <c r="C344" s="198"/>
      <c r="D344" s="195" t="s">
        <v>143</v>
      </c>
      <c r="E344" s="199" t="s">
        <v>36</v>
      </c>
      <c r="F344" s="200" t="s">
        <v>579</v>
      </c>
      <c r="G344" s="198"/>
      <c r="H344" s="201">
        <v>7</v>
      </c>
      <c r="I344" s="202"/>
      <c r="J344" s="198"/>
      <c r="K344" s="198"/>
      <c r="L344" s="203"/>
      <c r="M344" s="204"/>
      <c r="N344" s="205"/>
      <c r="O344" s="205"/>
      <c r="P344" s="205"/>
      <c r="Q344" s="205"/>
      <c r="R344" s="205"/>
      <c r="S344" s="205"/>
      <c r="T344" s="206"/>
      <c r="AT344" s="207" t="s">
        <v>143</v>
      </c>
      <c r="AU344" s="207" t="s">
        <v>22</v>
      </c>
      <c r="AV344" s="11" t="s">
        <v>22</v>
      </c>
      <c r="AW344" s="11" t="s">
        <v>43</v>
      </c>
      <c r="AX344" s="11" t="s">
        <v>80</v>
      </c>
      <c r="AY344" s="207" t="s">
        <v>132</v>
      </c>
    </row>
    <row r="345" spans="2:51" s="12" customFormat="1" ht="13.5">
      <c r="B345" s="208"/>
      <c r="C345" s="209"/>
      <c r="D345" s="210" t="s">
        <v>143</v>
      </c>
      <c r="E345" s="211" t="s">
        <v>36</v>
      </c>
      <c r="F345" s="212" t="s">
        <v>145</v>
      </c>
      <c r="G345" s="209"/>
      <c r="H345" s="213">
        <v>7</v>
      </c>
      <c r="I345" s="214"/>
      <c r="J345" s="209"/>
      <c r="K345" s="209"/>
      <c r="L345" s="215"/>
      <c r="M345" s="216"/>
      <c r="N345" s="217"/>
      <c r="O345" s="217"/>
      <c r="P345" s="217"/>
      <c r="Q345" s="217"/>
      <c r="R345" s="217"/>
      <c r="S345" s="217"/>
      <c r="T345" s="218"/>
      <c r="AT345" s="219" t="s">
        <v>143</v>
      </c>
      <c r="AU345" s="219" t="s">
        <v>22</v>
      </c>
      <c r="AV345" s="12" t="s">
        <v>139</v>
      </c>
      <c r="AW345" s="12" t="s">
        <v>43</v>
      </c>
      <c r="AX345" s="12" t="s">
        <v>23</v>
      </c>
      <c r="AY345" s="219" t="s">
        <v>132</v>
      </c>
    </row>
    <row r="346" spans="2:65" s="1" customFormat="1" ht="44.25" customHeight="1">
      <c r="B346" s="35"/>
      <c r="C346" s="235" t="s">
        <v>580</v>
      </c>
      <c r="D346" s="235" t="s">
        <v>203</v>
      </c>
      <c r="E346" s="236" t="s">
        <v>581</v>
      </c>
      <c r="F346" s="237" t="s">
        <v>582</v>
      </c>
      <c r="G346" s="238" t="s">
        <v>325</v>
      </c>
      <c r="H346" s="239">
        <v>2</v>
      </c>
      <c r="I346" s="240"/>
      <c r="J346" s="241">
        <f>ROUND(I346*H346,2)</f>
        <v>0</v>
      </c>
      <c r="K346" s="237" t="s">
        <v>138</v>
      </c>
      <c r="L346" s="242"/>
      <c r="M346" s="243" t="s">
        <v>36</v>
      </c>
      <c r="N346" s="244" t="s">
        <v>51</v>
      </c>
      <c r="O346" s="36"/>
      <c r="P346" s="192">
        <f>O346*H346</f>
        <v>0</v>
      </c>
      <c r="Q346" s="192">
        <v>0.003</v>
      </c>
      <c r="R346" s="192">
        <f>Q346*H346</f>
        <v>0.006</v>
      </c>
      <c r="S346" s="192">
        <v>0</v>
      </c>
      <c r="T346" s="193">
        <f>S346*H346</f>
        <v>0</v>
      </c>
      <c r="AR346" s="17" t="s">
        <v>182</v>
      </c>
      <c r="AT346" s="17" t="s">
        <v>203</v>
      </c>
      <c r="AU346" s="17" t="s">
        <v>22</v>
      </c>
      <c r="AY346" s="17" t="s">
        <v>132</v>
      </c>
      <c r="BE346" s="194">
        <f>IF(N346="základní",J346,0)</f>
        <v>0</v>
      </c>
      <c r="BF346" s="194">
        <f>IF(N346="snížená",J346,0)</f>
        <v>0</v>
      </c>
      <c r="BG346" s="194">
        <f>IF(N346="zákl. přenesená",J346,0)</f>
        <v>0</v>
      </c>
      <c r="BH346" s="194">
        <f>IF(N346="sníž. přenesená",J346,0)</f>
        <v>0</v>
      </c>
      <c r="BI346" s="194">
        <f>IF(N346="nulová",J346,0)</f>
        <v>0</v>
      </c>
      <c r="BJ346" s="17" t="s">
        <v>23</v>
      </c>
      <c r="BK346" s="194">
        <f>ROUND(I346*H346,2)</f>
        <v>0</v>
      </c>
      <c r="BL346" s="17" t="s">
        <v>139</v>
      </c>
      <c r="BM346" s="17" t="s">
        <v>583</v>
      </c>
    </row>
    <row r="347" spans="2:65" s="1" customFormat="1" ht="44.25" customHeight="1">
      <c r="B347" s="35"/>
      <c r="C347" s="235" t="s">
        <v>584</v>
      </c>
      <c r="D347" s="235" t="s">
        <v>203</v>
      </c>
      <c r="E347" s="236" t="s">
        <v>585</v>
      </c>
      <c r="F347" s="237" t="s">
        <v>586</v>
      </c>
      <c r="G347" s="238" t="s">
        <v>325</v>
      </c>
      <c r="H347" s="239">
        <v>1</v>
      </c>
      <c r="I347" s="240"/>
      <c r="J347" s="241">
        <f>ROUND(I347*H347,2)</f>
        <v>0</v>
      </c>
      <c r="K347" s="237" t="s">
        <v>138</v>
      </c>
      <c r="L347" s="242"/>
      <c r="M347" s="243" t="s">
        <v>36</v>
      </c>
      <c r="N347" s="244" t="s">
        <v>51</v>
      </c>
      <c r="O347" s="36"/>
      <c r="P347" s="192">
        <f>O347*H347</f>
        <v>0</v>
      </c>
      <c r="Q347" s="192">
        <v>0.004</v>
      </c>
      <c r="R347" s="192">
        <f>Q347*H347</f>
        <v>0.004</v>
      </c>
      <c r="S347" s="192">
        <v>0</v>
      </c>
      <c r="T347" s="193">
        <f>S347*H347</f>
        <v>0</v>
      </c>
      <c r="AR347" s="17" t="s">
        <v>182</v>
      </c>
      <c r="AT347" s="17" t="s">
        <v>203</v>
      </c>
      <c r="AU347" s="17" t="s">
        <v>22</v>
      </c>
      <c r="AY347" s="17" t="s">
        <v>132</v>
      </c>
      <c r="BE347" s="194">
        <f>IF(N347="základní",J347,0)</f>
        <v>0</v>
      </c>
      <c r="BF347" s="194">
        <f>IF(N347="snížená",J347,0)</f>
        <v>0</v>
      </c>
      <c r="BG347" s="194">
        <f>IF(N347="zákl. přenesená",J347,0)</f>
        <v>0</v>
      </c>
      <c r="BH347" s="194">
        <f>IF(N347="sníž. přenesená",J347,0)</f>
        <v>0</v>
      </c>
      <c r="BI347" s="194">
        <f>IF(N347="nulová",J347,0)</f>
        <v>0</v>
      </c>
      <c r="BJ347" s="17" t="s">
        <v>23</v>
      </c>
      <c r="BK347" s="194">
        <f>ROUND(I347*H347,2)</f>
        <v>0</v>
      </c>
      <c r="BL347" s="17" t="s">
        <v>139</v>
      </c>
      <c r="BM347" s="17" t="s">
        <v>587</v>
      </c>
    </row>
    <row r="348" spans="2:65" s="1" customFormat="1" ht="44.25" customHeight="1">
      <c r="B348" s="35"/>
      <c r="C348" s="235" t="s">
        <v>588</v>
      </c>
      <c r="D348" s="235" t="s">
        <v>203</v>
      </c>
      <c r="E348" s="236" t="s">
        <v>589</v>
      </c>
      <c r="F348" s="237" t="s">
        <v>590</v>
      </c>
      <c r="G348" s="238" t="s">
        <v>325</v>
      </c>
      <c r="H348" s="239">
        <v>2</v>
      </c>
      <c r="I348" s="240"/>
      <c r="J348" s="241">
        <f>ROUND(I348*H348,2)</f>
        <v>0</v>
      </c>
      <c r="K348" s="237" t="s">
        <v>138</v>
      </c>
      <c r="L348" s="242"/>
      <c r="M348" s="243" t="s">
        <v>36</v>
      </c>
      <c r="N348" s="244" t="s">
        <v>51</v>
      </c>
      <c r="O348" s="36"/>
      <c r="P348" s="192">
        <f>O348*H348</f>
        <v>0</v>
      </c>
      <c r="Q348" s="192">
        <v>0.003</v>
      </c>
      <c r="R348" s="192">
        <f>Q348*H348</f>
        <v>0.006</v>
      </c>
      <c r="S348" s="192">
        <v>0</v>
      </c>
      <c r="T348" s="193">
        <f>S348*H348</f>
        <v>0</v>
      </c>
      <c r="AR348" s="17" t="s">
        <v>182</v>
      </c>
      <c r="AT348" s="17" t="s">
        <v>203</v>
      </c>
      <c r="AU348" s="17" t="s">
        <v>22</v>
      </c>
      <c r="AY348" s="17" t="s">
        <v>132</v>
      </c>
      <c r="BE348" s="194">
        <f>IF(N348="základní",J348,0)</f>
        <v>0</v>
      </c>
      <c r="BF348" s="194">
        <f>IF(N348="snížená",J348,0)</f>
        <v>0</v>
      </c>
      <c r="BG348" s="194">
        <f>IF(N348="zákl. přenesená",J348,0)</f>
        <v>0</v>
      </c>
      <c r="BH348" s="194">
        <f>IF(N348="sníž. přenesená",J348,0)</f>
        <v>0</v>
      </c>
      <c r="BI348" s="194">
        <f>IF(N348="nulová",J348,0)</f>
        <v>0</v>
      </c>
      <c r="BJ348" s="17" t="s">
        <v>23</v>
      </c>
      <c r="BK348" s="194">
        <f>ROUND(I348*H348,2)</f>
        <v>0</v>
      </c>
      <c r="BL348" s="17" t="s">
        <v>139</v>
      </c>
      <c r="BM348" s="17" t="s">
        <v>591</v>
      </c>
    </row>
    <row r="349" spans="2:65" s="1" customFormat="1" ht="22.5" customHeight="1">
      <c r="B349" s="35"/>
      <c r="C349" s="183" t="s">
        <v>592</v>
      </c>
      <c r="D349" s="183" t="s">
        <v>134</v>
      </c>
      <c r="E349" s="184" t="s">
        <v>593</v>
      </c>
      <c r="F349" s="185" t="s">
        <v>594</v>
      </c>
      <c r="G349" s="186" t="s">
        <v>325</v>
      </c>
      <c r="H349" s="187">
        <v>2</v>
      </c>
      <c r="I349" s="188"/>
      <c r="J349" s="189">
        <f>ROUND(I349*H349,2)</f>
        <v>0</v>
      </c>
      <c r="K349" s="185" t="s">
        <v>138</v>
      </c>
      <c r="L349" s="55"/>
      <c r="M349" s="190" t="s">
        <v>36</v>
      </c>
      <c r="N349" s="191" t="s">
        <v>51</v>
      </c>
      <c r="O349" s="36"/>
      <c r="P349" s="192">
        <f>O349*H349</f>
        <v>0</v>
      </c>
      <c r="Q349" s="192">
        <v>0</v>
      </c>
      <c r="R349" s="192">
        <f>Q349*H349</f>
        <v>0</v>
      </c>
      <c r="S349" s="192">
        <v>0</v>
      </c>
      <c r="T349" s="193">
        <f>S349*H349</f>
        <v>0</v>
      </c>
      <c r="AR349" s="17" t="s">
        <v>139</v>
      </c>
      <c r="AT349" s="17" t="s">
        <v>134</v>
      </c>
      <c r="AU349" s="17" t="s">
        <v>22</v>
      </c>
      <c r="AY349" s="17" t="s">
        <v>132</v>
      </c>
      <c r="BE349" s="194">
        <f>IF(N349="základní",J349,0)</f>
        <v>0</v>
      </c>
      <c r="BF349" s="194">
        <f>IF(N349="snížená",J349,0)</f>
        <v>0</v>
      </c>
      <c r="BG349" s="194">
        <f>IF(N349="zákl. přenesená",J349,0)</f>
        <v>0</v>
      </c>
      <c r="BH349" s="194">
        <f>IF(N349="sníž. přenesená",J349,0)</f>
        <v>0</v>
      </c>
      <c r="BI349" s="194">
        <f>IF(N349="nulová",J349,0)</f>
        <v>0</v>
      </c>
      <c r="BJ349" s="17" t="s">
        <v>23</v>
      </c>
      <c r="BK349" s="194">
        <f>ROUND(I349*H349,2)</f>
        <v>0</v>
      </c>
      <c r="BL349" s="17" t="s">
        <v>139</v>
      </c>
      <c r="BM349" s="17" t="s">
        <v>595</v>
      </c>
    </row>
    <row r="350" spans="2:47" s="1" customFormat="1" ht="81">
      <c r="B350" s="35"/>
      <c r="C350" s="57"/>
      <c r="D350" s="210" t="s">
        <v>141</v>
      </c>
      <c r="E350" s="57"/>
      <c r="F350" s="223" t="s">
        <v>596</v>
      </c>
      <c r="G350" s="57"/>
      <c r="H350" s="57"/>
      <c r="I350" s="153"/>
      <c r="J350" s="57"/>
      <c r="K350" s="57"/>
      <c r="L350" s="55"/>
      <c r="M350" s="72"/>
      <c r="N350" s="36"/>
      <c r="O350" s="36"/>
      <c r="P350" s="36"/>
      <c r="Q350" s="36"/>
      <c r="R350" s="36"/>
      <c r="S350" s="36"/>
      <c r="T350" s="73"/>
      <c r="AT350" s="17" t="s">
        <v>141</v>
      </c>
      <c r="AU350" s="17" t="s">
        <v>22</v>
      </c>
    </row>
    <row r="351" spans="2:65" s="1" customFormat="1" ht="31.5" customHeight="1">
      <c r="B351" s="35"/>
      <c r="C351" s="235" t="s">
        <v>597</v>
      </c>
      <c r="D351" s="235" t="s">
        <v>203</v>
      </c>
      <c r="E351" s="236" t="s">
        <v>598</v>
      </c>
      <c r="F351" s="237" t="s">
        <v>599</v>
      </c>
      <c r="G351" s="238" t="s">
        <v>325</v>
      </c>
      <c r="H351" s="239">
        <v>2</v>
      </c>
      <c r="I351" s="240"/>
      <c r="J351" s="241">
        <f>ROUND(I351*H351,2)</f>
        <v>0</v>
      </c>
      <c r="K351" s="237" t="s">
        <v>138</v>
      </c>
      <c r="L351" s="242"/>
      <c r="M351" s="243" t="s">
        <v>36</v>
      </c>
      <c r="N351" s="244" t="s">
        <v>51</v>
      </c>
      <c r="O351" s="36"/>
      <c r="P351" s="192">
        <f>O351*H351</f>
        <v>0</v>
      </c>
      <c r="Q351" s="192">
        <v>0.009</v>
      </c>
      <c r="R351" s="192">
        <f>Q351*H351</f>
        <v>0.018</v>
      </c>
      <c r="S351" s="192">
        <v>0</v>
      </c>
      <c r="T351" s="193">
        <f>S351*H351</f>
        <v>0</v>
      </c>
      <c r="AR351" s="17" t="s">
        <v>182</v>
      </c>
      <c r="AT351" s="17" t="s">
        <v>203</v>
      </c>
      <c r="AU351" s="17" t="s">
        <v>22</v>
      </c>
      <c r="AY351" s="17" t="s">
        <v>132</v>
      </c>
      <c r="BE351" s="194">
        <f>IF(N351="základní",J351,0)</f>
        <v>0</v>
      </c>
      <c r="BF351" s="194">
        <f>IF(N351="snížená",J351,0)</f>
        <v>0</v>
      </c>
      <c r="BG351" s="194">
        <f>IF(N351="zákl. přenesená",J351,0)</f>
        <v>0</v>
      </c>
      <c r="BH351" s="194">
        <f>IF(N351="sníž. přenesená",J351,0)</f>
        <v>0</v>
      </c>
      <c r="BI351" s="194">
        <f>IF(N351="nulová",J351,0)</f>
        <v>0</v>
      </c>
      <c r="BJ351" s="17" t="s">
        <v>23</v>
      </c>
      <c r="BK351" s="194">
        <f>ROUND(I351*H351,2)</f>
        <v>0</v>
      </c>
      <c r="BL351" s="17" t="s">
        <v>139</v>
      </c>
      <c r="BM351" s="17" t="s">
        <v>600</v>
      </c>
    </row>
    <row r="352" spans="2:65" s="1" customFormat="1" ht="44.25" customHeight="1">
      <c r="B352" s="35"/>
      <c r="C352" s="183" t="s">
        <v>601</v>
      </c>
      <c r="D352" s="183" t="s">
        <v>134</v>
      </c>
      <c r="E352" s="184" t="s">
        <v>602</v>
      </c>
      <c r="F352" s="185" t="s">
        <v>603</v>
      </c>
      <c r="G352" s="186" t="s">
        <v>325</v>
      </c>
      <c r="H352" s="187">
        <v>2</v>
      </c>
      <c r="I352" s="188"/>
      <c r="J352" s="189">
        <f>ROUND(I352*H352,2)</f>
        <v>0</v>
      </c>
      <c r="K352" s="185" t="s">
        <v>138</v>
      </c>
      <c r="L352" s="55"/>
      <c r="M352" s="190" t="s">
        <v>36</v>
      </c>
      <c r="N352" s="191" t="s">
        <v>51</v>
      </c>
      <c r="O352" s="36"/>
      <c r="P352" s="192">
        <f>O352*H352</f>
        <v>0</v>
      </c>
      <c r="Q352" s="192">
        <v>0</v>
      </c>
      <c r="R352" s="192">
        <f>Q352*H352</f>
        <v>0</v>
      </c>
      <c r="S352" s="192">
        <v>0.082</v>
      </c>
      <c r="T352" s="193">
        <f>S352*H352</f>
        <v>0.164</v>
      </c>
      <c r="AR352" s="17" t="s">
        <v>139</v>
      </c>
      <c r="AT352" s="17" t="s">
        <v>134</v>
      </c>
      <c r="AU352" s="17" t="s">
        <v>22</v>
      </c>
      <c r="AY352" s="17" t="s">
        <v>132</v>
      </c>
      <c r="BE352" s="194">
        <f>IF(N352="základní",J352,0)</f>
        <v>0</v>
      </c>
      <c r="BF352" s="194">
        <f>IF(N352="snížená",J352,0)</f>
        <v>0</v>
      </c>
      <c r="BG352" s="194">
        <f>IF(N352="zákl. přenesená",J352,0)</f>
        <v>0</v>
      </c>
      <c r="BH352" s="194">
        <f>IF(N352="sníž. přenesená",J352,0)</f>
        <v>0</v>
      </c>
      <c r="BI352" s="194">
        <f>IF(N352="nulová",J352,0)</f>
        <v>0</v>
      </c>
      <c r="BJ352" s="17" t="s">
        <v>23</v>
      </c>
      <c r="BK352" s="194">
        <f>ROUND(I352*H352,2)</f>
        <v>0</v>
      </c>
      <c r="BL352" s="17" t="s">
        <v>139</v>
      </c>
      <c r="BM352" s="17" t="s">
        <v>604</v>
      </c>
    </row>
    <row r="353" spans="2:47" s="1" customFormat="1" ht="67.5">
      <c r="B353" s="35"/>
      <c r="C353" s="57"/>
      <c r="D353" s="210" t="s">
        <v>141</v>
      </c>
      <c r="E353" s="57"/>
      <c r="F353" s="223" t="s">
        <v>605</v>
      </c>
      <c r="G353" s="57"/>
      <c r="H353" s="57"/>
      <c r="I353" s="153"/>
      <c r="J353" s="57"/>
      <c r="K353" s="57"/>
      <c r="L353" s="55"/>
      <c r="M353" s="72"/>
      <c r="N353" s="36"/>
      <c r="O353" s="36"/>
      <c r="P353" s="36"/>
      <c r="Q353" s="36"/>
      <c r="R353" s="36"/>
      <c r="S353" s="36"/>
      <c r="T353" s="73"/>
      <c r="AT353" s="17" t="s">
        <v>141</v>
      </c>
      <c r="AU353" s="17" t="s">
        <v>22</v>
      </c>
    </row>
    <row r="354" spans="2:65" s="1" customFormat="1" ht="44.25" customHeight="1">
      <c r="B354" s="35"/>
      <c r="C354" s="183" t="s">
        <v>606</v>
      </c>
      <c r="D354" s="183" t="s">
        <v>134</v>
      </c>
      <c r="E354" s="184" t="s">
        <v>607</v>
      </c>
      <c r="F354" s="185" t="s">
        <v>608</v>
      </c>
      <c r="G354" s="186" t="s">
        <v>325</v>
      </c>
      <c r="H354" s="187">
        <v>5</v>
      </c>
      <c r="I354" s="188"/>
      <c r="J354" s="189">
        <f>ROUND(I354*H354,2)</f>
        <v>0</v>
      </c>
      <c r="K354" s="185" t="s">
        <v>138</v>
      </c>
      <c r="L354" s="55"/>
      <c r="M354" s="190" t="s">
        <v>36</v>
      </c>
      <c r="N354" s="191" t="s">
        <v>51</v>
      </c>
      <c r="O354" s="36"/>
      <c r="P354" s="192">
        <f>O354*H354</f>
        <v>0</v>
      </c>
      <c r="Q354" s="192">
        <v>0</v>
      </c>
      <c r="R354" s="192">
        <f>Q354*H354</f>
        <v>0</v>
      </c>
      <c r="S354" s="192">
        <v>0.004</v>
      </c>
      <c r="T354" s="193">
        <f>S354*H354</f>
        <v>0.02</v>
      </c>
      <c r="AR354" s="17" t="s">
        <v>139</v>
      </c>
      <c r="AT354" s="17" t="s">
        <v>134</v>
      </c>
      <c r="AU354" s="17" t="s">
        <v>22</v>
      </c>
      <c r="AY354" s="17" t="s">
        <v>132</v>
      </c>
      <c r="BE354" s="194">
        <f>IF(N354="základní",J354,0)</f>
        <v>0</v>
      </c>
      <c r="BF354" s="194">
        <f>IF(N354="snížená",J354,0)</f>
        <v>0</v>
      </c>
      <c r="BG354" s="194">
        <f>IF(N354="zákl. přenesená",J354,0)</f>
        <v>0</v>
      </c>
      <c r="BH354" s="194">
        <f>IF(N354="sníž. přenesená",J354,0)</f>
        <v>0</v>
      </c>
      <c r="BI354" s="194">
        <f>IF(N354="nulová",J354,0)</f>
        <v>0</v>
      </c>
      <c r="BJ354" s="17" t="s">
        <v>23</v>
      </c>
      <c r="BK354" s="194">
        <f>ROUND(I354*H354,2)</f>
        <v>0</v>
      </c>
      <c r="BL354" s="17" t="s">
        <v>139</v>
      </c>
      <c r="BM354" s="17" t="s">
        <v>609</v>
      </c>
    </row>
    <row r="355" spans="2:47" s="1" customFormat="1" ht="40.5">
      <c r="B355" s="35"/>
      <c r="C355" s="57"/>
      <c r="D355" s="195" t="s">
        <v>141</v>
      </c>
      <c r="E355" s="57"/>
      <c r="F355" s="196" t="s">
        <v>610</v>
      </c>
      <c r="G355" s="57"/>
      <c r="H355" s="57"/>
      <c r="I355" s="153"/>
      <c r="J355" s="57"/>
      <c r="K355" s="57"/>
      <c r="L355" s="55"/>
      <c r="M355" s="72"/>
      <c r="N355" s="36"/>
      <c r="O355" s="36"/>
      <c r="P355" s="36"/>
      <c r="Q355" s="36"/>
      <c r="R355" s="36"/>
      <c r="S355" s="36"/>
      <c r="T355" s="73"/>
      <c r="AT355" s="17" t="s">
        <v>141</v>
      </c>
      <c r="AU355" s="17" t="s">
        <v>22</v>
      </c>
    </row>
    <row r="356" spans="2:51" s="11" customFormat="1" ht="13.5">
      <c r="B356" s="197"/>
      <c r="C356" s="198"/>
      <c r="D356" s="210" t="s">
        <v>143</v>
      </c>
      <c r="E356" s="220" t="s">
        <v>36</v>
      </c>
      <c r="F356" s="221" t="s">
        <v>611</v>
      </c>
      <c r="G356" s="198"/>
      <c r="H356" s="222">
        <v>5</v>
      </c>
      <c r="I356" s="202"/>
      <c r="J356" s="198"/>
      <c r="K356" s="198"/>
      <c r="L356" s="203"/>
      <c r="M356" s="204"/>
      <c r="N356" s="205"/>
      <c r="O356" s="205"/>
      <c r="P356" s="205"/>
      <c r="Q356" s="205"/>
      <c r="R356" s="205"/>
      <c r="S356" s="205"/>
      <c r="T356" s="206"/>
      <c r="AT356" s="207" t="s">
        <v>143</v>
      </c>
      <c r="AU356" s="207" t="s">
        <v>22</v>
      </c>
      <c r="AV356" s="11" t="s">
        <v>22</v>
      </c>
      <c r="AW356" s="11" t="s">
        <v>43</v>
      </c>
      <c r="AX356" s="11" t="s">
        <v>23</v>
      </c>
      <c r="AY356" s="207" t="s">
        <v>132</v>
      </c>
    </row>
    <row r="357" spans="2:65" s="1" customFormat="1" ht="22.5" customHeight="1">
      <c r="B357" s="35"/>
      <c r="C357" s="183" t="s">
        <v>612</v>
      </c>
      <c r="D357" s="183" t="s">
        <v>134</v>
      </c>
      <c r="E357" s="184" t="s">
        <v>613</v>
      </c>
      <c r="F357" s="185" t="s">
        <v>614</v>
      </c>
      <c r="G357" s="186" t="s">
        <v>148</v>
      </c>
      <c r="H357" s="187">
        <v>191.626</v>
      </c>
      <c r="I357" s="188"/>
      <c r="J357" s="189">
        <f>ROUND(I357*H357,2)</f>
        <v>0</v>
      </c>
      <c r="K357" s="185" t="s">
        <v>36</v>
      </c>
      <c r="L357" s="55"/>
      <c r="M357" s="190" t="s">
        <v>36</v>
      </c>
      <c r="N357" s="191" t="s">
        <v>51</v>
      </c>
      <c r="O357" s="36"/>
      <c r="P357" s="192">
        <f>O357*H357</f>
        <v>0</v>
      </c>
      <c r="Q357" s="192">
        <v>0</v>
      </c>
      <c r="R357" s="192">
        <f>Q357*H357</f>
        <v>0</v>
      </c>
      <c r="S357" s="192">
        <v>0</v>
      </c>
      <c r="T357" s="193">
        <f>S357*H357</f>
        <v>0</v>
      </c>
      <c r="AR357" s="17" t="s">
        <v>139</v>
      </c>
      <c r="AT357" s="17" t="s">
        <v>134</v>
      </c>
      <c r="AU357" s="17" t="s">
        <v>22</v>
      </c>
      <c r="AY357" s="17" t="s">
        <v>132</v>
      </c>
      <c r="BE357" s="194">
        <f>IF(N357="základní",J357,0)</f>
        <v>0</v>
      </c>
      <c r="BF357" s="194">
        <f>IF(N357="snížená",J357,0)</f>
        <v>0</v>
      </c>
      <c r="BG357" s="194">
        <f>IF(N357="zákl. přenesená",J357,0)</f>
        <v>0</v>
      </c>
      <c r="BH357" s="194">
        <f>IF(N357="sníž. přenesená",J357,0)</f>
        <v>0</v>
      </c>
      <c r="BI357" s="194">
        <f>IF(N357="nulová",J357,0)</f>
        <v>0</v>
      </c>
      <c r="BJ357" s="17" t="s">
        <v>23</v>
      </c>
      <c r="BK357" s="194">
        <f>ROUND(I357*H357,2)</f>
        <v>0</v>
      </c>
      <c r="BL357" s="17" t="s">
        <v>139</v>
      </c>
      <c r="BM357" s="17" t="s">
        <v>615</v>
      </c>
    </row>
    <row r="358" spans="2:47" s="1" customFormat="1" ht="27">
      <c r="B358" s="35"/>
      <c r="C358" s="57"/>
      <c r="D358" s="195" t="s">
        <v>173</v>
      </c>
      <c r="E358" s="57"/>
      <c r="F358" s="196" t="s">
        <v>616</v>
      </c>
      <c r="G358" s="57"/>
      <c r="H358" s="57"/>
      <c r="I358" s="153"/>
      <c r="J358" s="57"/>
      <c r="K358" s="57"/>
      <c r="L358" s="55"/>
      <c r="M358" s="72"/>
      <c r="N358" s="36"/>
      <c r="O358" s="36"/>
      <c r="P358" s="36"/>
      <c r="Q358" s="36"/>
      <c r="R358" s="36"/>
      <c r="S358" s="36"/>
      <c r="T358" s="73"/>
      <c r="AT358" s="17" t="s">
        <v>173</v>
      </c>
      <c r="AU358" s="17" t="s">
        <v>22</v>
      </c>
    </row>
    <row r="359" spans="2:51" s="11" customFormat="1" ht="13.5">
      <c r="B359" s="197"/>
      <c r="C359" s="198"/>
      <c r="D359" s="195" t="s">
        <v>143</v>
      </c>
      <c r="E359" s="199" t="s">
        <v>36</v>
      </c>
      <c r="F359" s="200" t="s">
        <v>617</v>
      </c>
      <c r="G359" s="198"/>
      <c r="H359" s="201">
        <v>27.5</v>
      </c>
      <c r="I359" s="202"/>
      <c r="J359" s="198"/>
      <c r="K359" s="198"/>
      <c r="L359" s="203"/>
      <c r="M359" s="204"/>
      <c r="N359" s="205"/>
      <c r="O359" s="205"/>
      <c r="P359" s="205"/>
      <c r="Q359" s="205"/>
      <c r="R359" s="205"/>
      <c r="S359" s="205"/>
      <c r="T359" s="206"/>
      <c r="AT359" s="207" t="s">
        <v>143</v>
      </c>
      <c r="AU359" s="207" t="s">
        <v>22</v>
      </c>
      <c r="AV359" s="11" t="s">
        <v>22</v>
      </c>
      <c r="AW359" s="11" t="s">
        <v>43</v>
      </c>
      <c r="AX359" s="11" t="s">
        <v>80</v>
      </c>
      <c r="AY359" s="207" t="s">
        <v>132</v>
      </c>
    </row>
    <row r="360" spans="2:51" s="13" customFormat="1" ht="13.5">
      <c r="B360" s="224"/>
      <c r="C360" s="225"/>
      <c r="D360" s="195" t="s">
        <v>143</v>
      </c>
      <c r="E360" s="226" t="s">
        <v>36</v>
      </c>
      <c r="F360" s="227" t="s">
        <v>618</v>
      </c>
      <c r="G360" s="225"/>
      <c r="H360" s="228" t="s">
        <v>36</v>
      </c>
      <c r="I360" s="229"/>
      <c r="J360" s="225"/>
      <c r="K360" s="225"/>
      <c r="L360" s="230"/>
      <c r="M360" s="231"/>
      <c r="N360" s="232"/>
      <c r="O360" s="232"/>
      <c r="P360" s="232"/>
      <c r="Q360" s="232"/>
      <c r="R360" s="232"/>
      <c r="S360" s="232"/>
      <c r="T360" s="233"/>
      <c r="AT360" s="234" t="s">
        <v>143</v>
      </c>
      <c r="AU360" s="234" t="s">
        <v>22</v>
      </c>
      <c r="AV360" s="13" t="s">
        <v>23</v>
      </c>
      <c r="AW360" s="13" t="s">
        <v>43</v>
      </c>
      <c r="AX360" s="13" t="s">
        <v>80</v>
      </c>
      <c r="AY360" s="234" t="s">
        <v>132</v>
      </c>
    </row>
    <row r="361" spans="2:51" s="11" customFormat="1" ht="13.5">
      <c r="B361" s="197"/>
      <c r="C361" s="198"/>
      <c r="D361" s="195" t="s">
        <v>143</v>
      </c>
      <c r="E361" s="199" t="s">
        <v>36</v>
      </c>
      <c r="F361" s="200" t="s">
        <v>619</v>
      </c>
      <c r="G361" s="198"/>
      <c r="H361" s="201">
        <v>30.375</v>
      </c>
      <c r="I361" s="202"/>
      <c r="J361" s="198"/>
      <c r="K361" s="198"/>
      <c r="L361" s="203"/>
      <c r="M361" s="204"/>
      <c r="N361" s="205"/>
      <c r="O361" s="205"/>
      <c r="P361" s="205"/>
      <c r="Q361" s="205"/>
      <c r="R361" s="205"/>
      <c r="S361" s="205"/>
      <c r="T361" s="206"/>
      <c r="AT361" s="207" t="s">
        <v>143</v>
      </c>
      <c r="AU361" s="207" t="s">
        <v>22</v>
      </c>
      <c r="AV361" s="11" t="s">
        <v>22</v>
      </c>
      <c r="AW361" s="11" t="s">
        <v>43</v>
      </c>
      <c r="AX361" s="11" t="s">
        <v>80</v>
      </c>
      <c r="AY361" s="207" t="s">
        <v>132</v>
      </c>
    </row>
    <row r="362" spans="2:51" s="11" customFormat="1" ht="13.5">
      <c r="B362" s="197"/>
      <c r="C362" s="198"/>
      <c r="D362" s="195" t="s">
        <v>143</v>
      </c>
      <c r="E362" s="199" t="s">
        <v>36</v>
      </c>
      <c r="F362" s="200" t="s">
        <v>620</v>
      </c>
      <c r="G362" s="198"/>
      <c r="H362" s="201">
        <v>4.813</v>
      </c>
      <c r="I362" s="202"/>
      <c r="J362" s="198"/>
      <c r="K362" s="198"/>
      <c r="L362" s="203"/>
      <c r="M362" s="204"/>
      <c r="N362" s="205"/>
      <c r="O362" s="205"/>
      <c r="P362" s="205"/>
      <c r="Q362" s="205"/>
      <c r="R362" s="205"/>
      <c r="S362" s="205"/>
      <c r="T362" s="206"/>
      <c r="AT362" s="207" t="s">
        <v>143</v>
      </c>
      <c r="AU362" s="207" t="s">
        <v>22</v>
      </c>
      <c r="AV362" s="11" t="s">
        <v>22</v>
      </c>
      <c r="AW362" s="11" t="s">
        <v>43</v>
      </c>
      <c r="AX362" s="11" t="s">
        <v>80</v>
      </c>
      <c r="AY362" s="207" t="s">
        <v>132</v>
      </c>
    </row>
    <row r="363" spans="2:51" s="11" customFormat="1" ht="13.5">
      <c r="B363" s="197"/>
      <c r="C363" s="198"/>
      <c r="D363" s="195" t="s">
        <v>143</v>
      </c>
      <c r="E363" s="199" t="s">
        <v>36</v>
      </c>
      <c r="F363" s="200" t="s">
        <v>621</v>
      </c>
      <c r="G363" s="198"/>
      <c r="H363" s="201">
        <v>2.75</v>
      </c>
      <c r="I363" s="202"/>
      <c r="J363" s="198"/>
      <c r="K363" s="198"/>
      <c r="L363" s="203"/>
      <c r="M363" s="204"/>
      <c r="N363" s="205"/>
      <c r="O363" s="205"/>
      <c r="P363" s="205"/>
      <c r="Q363" s="205"/>
      <c r="R363" s="205"/>
      <c r="S363" s="205"/>
      <c r="T363" s="206"/>
      <c r="AT363" s="207" t="s">
        <v>143</v>
      </c>
      <c r="AU363" s="207" t="s">
        <v>22</v>
      </c>
      <c r="AV363" s="11" t="s">
        <v>22</v>
      </c>
      <c r="AW363" s="11" t="s">
        <v>43</v>
      </c>
      <c r="AX363" s="11" t="s">
        <v>80</v>
      </c>
      <c r="AY363" s="207" t="s">
        <v>132</v>
      </c>
    </row>
    <row r="364" spans="2:51" s="11" customFormat="1" ht="13.5">
      <c r="B364" s="197"/>
      <c r="C364" s="198"/>
      <c r="D364" s="195" t="s">
        <v>143</v>
      </c>
      <c r="E364" s="199" t="s">
        <v>36</v>
      </c>
      <c r="F364" s="200" t="s">
        <v>622</v>
      </c>
      <c r="G364" s="198"/>
      <c r="H364" s="201">
        <v>14</v>
      </c>
      <c r="I364" s="202"/>
      <c r="J364" s="198"/>
      <c r="K364" s="198"/>
      <c r="L364" s="203"/>
      <c r="M364" s="204"/>
      <c r="N364" s="205"/>
      <c r="O364" s="205"/>
      <c r="P364" s="205"/>
      <c r="Q364" s="205"/>
      <c r="R364" s="205"/>
      <c r="S364" s="205"/>
      <c r="T364" s="206"/>
      <c r="AT364" s="207" t="s">
        <v>143</v>
      </c>
      <c r="AU364" s="207" t="s">
        <v>22</v>
      </c>
      <c r="AV364" s="11" t="s">
        <v>22</v>
      </c>
      <c r="AW364" s="11" t="s">
        <v>43</v>
      </c>
      <c r="AX364" s="11" t="s">
        <v>80</v>
      </c>
      <c r="AY364" s="207" t="s">
        <v>132</v>
      </c>
    </row>
    <row r="365" spans="2:51" s="13" customFormat="1" ht="13.5">
      <c r="B365" s="224"/>
      <c r="C365" s="225"/>
      <c r="D365" s="195" t="s">
        <v>143</v>
      </c>
      <c r="E365" s="226" t="s">
        <v>36</v>
      </c>
      <c r="F365" s="227" t="s">
        <v>623</v>
      </c>
      <c r="G365" s="225"/>
      <c r="H365" s="228" t="s">
        <v>36</v>
      </c>
      <c r="I365" s="229"/>
      <c r="J365" s="225"/>
      <c r="K365" s="225"/>
      <c r="L365" s="230"/>
      <c r="M365" s="231"/>
      <c r="N365" s="232"/>
      <c r="O365" s="232"/>
      <c r="P365" s="232"/>
      <c r="Q365" s="232"/>
      <c r="R365" s="232"/>
      <c r="S365" s="232"/>
      <c r="T365" s="233"/>
      <c r="AT365" s="234" t="s">
        <v>143</v>
      </c>
      <c r="AU365" s="234" t="s">
        <v>22</v>
      </c>
      <c r="AV365" s="13" t="s">
        <v>23</v>
      </c>
      <c r="AW365" s="13" t="s">
        <v>43</v>
      </c>
      <c r="AX365" s="13" t="s">
        <v>80</v>
      </c>
      <c r="AY365" s="234" t="s">
        <v>132</v>
      </c>
    </row>
    <row r="366" spans="2:51" s="11" customFormat="1" ht="13.5">
      <c r="B366" s="197"/>
      <c r="C366" s="198"/>
      <c r="D366" s="195" t="s">
        <v>143</v>
      </c>
      <c r="E366" s="199" t="s">
        <v>36</v>
      </c>
      <c r="F366" s="200" t="s">
        <v>624</v>
      </c>
      <c r="G366" s="198"/>
      <c r="H366" s="201">
        <v>9.688</v>
      </c>
      <c r="I366" s="202"/>
      <c r="J366" s="198"/>
      <c r="K366" s="198"/>
      <c r="L366" s="203"/>
      <c r="M366" s="204"/>
      <c r="N366" s="205"/>
      <c r="O366" s="205"/>
      <c r="P366" s="205"/>
      <c r="Q366" s="205"/>
      <c r="R366" s="205"/>
      <c r="S366" s="205"/>
      <c r="T366" s="206"/>
      <c r="AT366" s="207" t="s">
        <v>143</v>
      </c>
      <c r="AU366" s="207" t="s">
        <v>22</v>
      </c>
      <c r="AV366" s="11" t="s">
        <v>22</v>
      </c>
      <c r="AW366" s="11" t="s">
        <v>43</v>
      </c>
      <c r="AX366" s="11" t="s">
        <v>80</v>
      </c>
      <c r="AY366" s="207" t="s">
        <v>132</v>
      </c>
    </row>
    <row r="367" spans="2:51" s="13" customFormat="1" ht="13.5">
      <c r="B367" s="224"/>
      <c r="C367" s="225"/>
      <c r="D367" s="195" t="s">
        <v>143</v>
      </c>
      <c r="E367" s="226" t="s">
        <v>36</v>
      </c>
      <c r="F367" s="227" t="s">
        <v>625</v>
      </c>
      <c r="G367" s="225"/>
      <c r="H367" s="228" t="s">
        <v>36</v>
      </c>
      <c r="I367" s="229"/>
      <c r="J367" s="225"/>
      <c r="K367" s="225"/>
      <c r="L367" s="230"/>
      <c r="M367" s="231"/>
      <c r="N367" s="232"/>
      <c r="O367" s="232"/>
      <c r="P367" s="232"/>
      <c r="Q367" s="232"/>
      <c r="R367" s="232"/>
      <c r="S367" s="232"/>
      <c r="T367" s="233"/>
      <c r="AT367" s="234" t="s">
        <v>143</v>
      </c>
      <c r="AU367" s="234" t="s">
        <v>22</v>
      </c>
      <c r="AV367" s="13" t="s">
        <v>23</v>
      </c>
      <c r="AW367" s="13" t="s">
        <v>43</v>
      </c>
      <c r="AX367" s="13" t="s">
        <v>80</v>
      </c>
      <c r="AY367" s="234" t="s">
        <v>132</v>
      </c>
    </row>
    <row r="368" spans="2:51" s="11" customFormat="1" ht="13.5">
      <c r="B368" s="197"/>
      <c r="C368" s="198"/>
      <c r="D368" s="195" t="s">
        <v>143</v>
      </c>
      <c r="E368" s="199" t="s">
        <v>36</v>
      </c>
      <c r="F368" s="200" t="s">
        <v>626</v>
      </c>
      <c r="G368" s="198"/>
      <c r="H368" s="201">
        <v>87.5</v>
      </c>
      <c r="I368" s="202"/>
      <c r="J368" s="198"/>
      <c r="K368" s="198"/>
      <c r="L368" s="203"/>
      <c r="M368" s="204"/>
      <c r="N368" s="205"/>
      <c r="O368" s="205"/>
      <c r="P368" s="205"/>
      <c r="Q368" s="205"/>
      <c r="R368" s="205"/>
      <c r="S368" s="205"/>
      <c r="T368" s="206"/>
      <c r="AT368" s="207" t="s">
        <v>143</v>
      </c>
      <c r="AU368" s="207" t="s">
        <v>22</v>
      </c>
      <c r="AV368" s="11" t="s">
        <v>22</v>
      </c>
      <c r="AW368" s="11" t="s">
        <v>43</v>
      </c>
      <c r="AX368" s="11" t="s">
        <v>80</v>
      </c>
      <c r="AY368" s="207" t="s">
        <v>132</v>
      </c>
    </row>
    <row r="369" spans="2:51" s="13" customFormat="1" ht="13.5">
      <c r="B369" s="224"/>
      <c r="C369" s="225"/>
      <c r="D369" s="195" t="s">
        <v>143</v>
      </c>
      <c r="E369" s="226" t="s">
        <v>36</v>
      </c>
      <c r="F369" s="227" t="s">
        <v>627</v>
      </c>
      <c r="G369" s="225"/>
      <c r="H369" s="228" t="s">
        <v>36</v>
      </c>
      <c r="I369" s="229"/>
      <c r="J369" s="225"/>
      <c r="K369" s="225"/>
      <c r="L369" s="230"/>
      <c r="M369" s="231"/>
      <c r="N369" s="232"/>
      <c r="O369" s="232"/>
      <c r="P369" s="232"/>
      <c r="Q369" s="232"/>
      <c r="R369" s="232"/>
      <c r="S369" s="232"/>
      <c r="T369" s="233"/>
      <c r="AT369" s="234" t="s">
        <v>143</v>
      </c>
      <c r="AU369" s="234" t="s">
        <v>22</v>
      </c>
      <c r="AV369" s="13" t="s">
        <v>23</v>
      </c>
      <c r="AW369" s="13" t="s">
        <v>43</v>
      </c>
      <c r="AX369" s="13" t="s">
        <v>80</v>
      </c>
      <c r="AY369" s="234" t="s">
        <v>132</v>
      </c>
    </row>
    <row r="370" spans="2:51" s="11" customFormat="1" ht="13.5">
      <c r="B370" s="197"/>
      <c r="C370" s="198"/>
      <c r="D370" s="195" t="s">
        <v>143</v>
      </c>
      <c r="E370" s="199" t="s">
        <v>36</v>
      </c>
      <c r="F370" s="200" t="s">
        <v>628</v>
      </c>
      <c r="G370" s="198"/>
      <c r="H370" s="201">
        <v>2.5</v>
      </c>
      <c r="I370" s="202"/>
      <c r="J370" s="198"/>
      <c r="K370" s="198"/>
      <c r="L370" s="203"/>
      <c r="M370" s="204"/>
      <c r="N370" s="205"/>
      <c r="O370" s="205"/>
      <c r="P370" s="205"/>
      <c r="Q370" s="205"/>
      <c r="R370" s="205"/>
      <c r="S370" s="205"/>
      <c r="T370" s="206"/>
      <c r="AT370" s="207" t="s">
        <v>143</v>
      </c>
      <c r="AU370" s="207" t="s">
        <v>22</v>
      </c>
      <c r="AV370" s="11" t="s">
        <v>22</v>
      </c>
      <c r="AW370" s="11" t="s">
        <v>43</v>
      </c>
      <c r="AX370" s="11" t="s">
        <v>80</v>
      </c>
      <c r="AY370" s="207" t="s">
        <v>132</v>
      </c>
    </row>
    <row r="371" spans="2:51" s="11" customFormat="1" ht="13.5">
      <c r="B371" s="197"/>
      <c r="C371" s="198"/>
      <c r="D371" s="195" t="s">
        <v>143</v>
      </c>
      <c r="E371" s="199" t="s">
        <v>36</v>
      </c>
      <c r="F371" s="200" t="s">
        <v>629</v>
      </c>
      <c r="G371" s="198"/>
      <c r="H371" s="201">
        <v>10</v>
      </c>
      <c r="I371" s="202"/>
      <c r="J371" s="198"/>
      <c r="K371" s="198"/>
      <c r="L371" s="203"/>
      <c r="M371" s="204"/>
      <c r="N371" s="205"/>
      <c r="O371" s="205"/>
      <c r="P371" s="205"/>
      <c r="Q371" s="205"/>
      <c r="R371" s="205"/>
      <c r="S371" s="205"/>
      <c r="T371" s="206"/>
      <c r="AT371" s="207" t="s">
        <v>143</v>
      </c>
      <c r="AU371" s="207" t="s">
        <v>22</v>
      </c>
      <c r="AV371" s="11" t="s">
        <v>22</v>
      </c>
      <c r="AW371" s="11" t="s">
        <v>43</v>
      </c>
      <c r="AX371" s="11" t="s">
        <v>80</v>
      </c>
      <c r="AY371" s="207" t="s">
        <v>132</v>
      </c>
    </row>
    <row r="372" spans="2:51" s="13" customFormat="1" ht="13.5">
      <c r="B372" s="224"/>
      <c r="C372" s="225"/>
      <c r="D372" s="195" t="s">
        <v>143</v>
      </c>
      <c r="E372" s="226" t="s">
        <v>36</v>
      </c>
      <c r="F372" s="227" t="s">
        <v>630</v>
      </c>
      <c r="G372" s="225"/>
      <c r="H372" s="228" t="s">
        <v>36</v>
      </c>
      <c r="I372" s="229"/>
      <c r="J372" s="225"/>
      <c r="K372" s="225"/>
      <c r="L372" s="230"/>
      <c r="M372" s="231"/>
      <c r="N372" s="232"/>
      <c r="O372" s="232"/>
      <c r="P372" s="232"/>
      <c r="Q372" s="232"/>
      <c r="R372" s="232"/>
      <c r="S372" s="232"/>
      <c r="T372" s="233"/>
      <c r="AT372" s="234" t="s">
        <v>143</v>
      </c>
      <c r="AU372" s="234" t="s">
        <v>22</v>
      </c>
      <c r="AV372" s="13" t="s">
        <v>23</v>
      </c>
      <c r="AW372" s="13" t="s">
        <v>43</v>
      </c>
      <c r="AX372" s="13" t="s">
        <v>80</v>
      </c>
      <c r="AY372" s="234" t="s">
        <v>132</v>
      </c>
    </row>
    <row r="373" spans="2:51" s="11" customFormat="1" ht="13.5">
      <c r="B373" s="197"/>
      <c r="C373" s="198"/>
      <c r="D373" s="210" t="s">
        <v>143</v>
      </c>
      <c r="E373" s="220" t="s">
        <v>36</v>
      </c>
      <c r="F373" s="221" t="s">
        <v>631</v>
      </c>
      <c r="G373" s="198"/>
      <c r="H373" s="222">
        <v>2.5</v>
      </c>
      <c r="I373" s="202"/>
      <c r="J373" s="198"/>
      <c r="K373" s="198"/>
      <c r="L373" s="203"/>
      <c r="M373" s="204"/>
      <c r="N373" s="205"/>
      <c r="O373" s="205"/>
      <c r="P373" s="205"/>
      <c r="Q373" s="205"/>
      <c r="R373" s="205"/>
      <c r="S373" s="205"/>
      <c r="T373" s="206"/>
      <c r="AT373" s="207" t="s">
        <v>143</v>
      </c>
      <c r="AU373" s="207" t="s">
        <v>22</v>
      </c>
      <c r="AV373" s="11" t="s">
        <v>22</v>
      </c>
      <c r="AW373" s="11" t="s">
        <v>43</v>
      </c>
      <c r="AX373" s="11" t="s">
        <v>80</v>
      </c>
      <c r="AY373" s="207" t="s">
        <v>132</v>
      </c>
    </row>
    <row r="374" spans="2:65" s="1" customFormat="1" ht="22.5" customHeight="1">
      <c r="B374" s="35"/>
      <c r="C374" s="183" t="s">
        <v>632</v>
      </c>
      <c r="D374" s="183" t="s">
        <v>134</v>
      </c>
      <c r="E374" s="184" t="s">
        <v>633</v>
      </c>
      <c r="F374" s="185" t="s">
        <v>634</v>
      </c>
      <c r="G374" s="186" t="s">
        <v>148</v>
      </c>
      <c r="H374" s="187">
        <v>191.6</v>
      </c>
      <c r="I374" s="188"/>
      <c r="J374" s="189">
        <f>ROUND(I374*H374,2)</f>
        <v>0</v>
      </c>
      <c r="K374" s="185" t="s">
        <v>36</v>
      </c>
      <c r="L374" s="55"/>
      <c r="M374" s="190" t="s">
        <v>36</v>
      </c>
      <c r="N374" s="191" t="s">
        <v>51</v>
      </c>
      <c r="O374" s="36"/>
      <c r="P374" s="192">
        <f>O374*H374</f>
        <v>0</v>
      </c>
      <c r="Q374" s="192">
        <v>0</v>
      </c>
      <c r="R374" s="192">
        <f>Q374*H374</f>
        <v>0</v>
      </c>
      <c r="S374" s="192">
        <v>0</v>
      </c>
      <c r="T374" s="193">
        <f>S374*H374</f>
        <v>0</v>
      </c>
      <c r="AR374" s="17" t="s">
        <v>139</v>
      </c>
      <c r="AT374" s="17" t="s">
        <v>134</v>
      </c>
      <c r="AU374" s="17" t="s">
        <v>22</v>
      </c>
      <c r="AY374" s="17" t="s">
        <v>132</v>
      </c>
      <c r="BE374" s="194">
        <f>IF(N374="základní",J374,0)</f>
        <v>0</v>
      </c>
      <c r="BF374" s="194">
        <f>IF(N374="snížená",J374,0)</f>
        <v>0</v>
      </c>
      <c r="BG374" s="194">
        <f>IF(N374="zákl. přenesená",J374,0)</f>
        <v>0</v>
      </c>
      <c r="BH374" s="194">
        <f>IF(N374="sníž. přenesená",J374,0)</f>
        <v>0</v>
      </c>
      <c r="BI374" s="194">
        <f>IF(N374="nulová",J374,0)</f>
        <v>0</v>
      </c>
      <c r="BJ374" s="17" t="s">
        <v>23</v>
      </c>
      <c r="BK374" s="194">
        <f>ROUND(I374*H374,2)</f>
        <v>0</v>
      </c>
      <c r="BL374" s="17" t="s">
        <v>139</v>
      </c>
      <c r="BM374" s="17" t="s">
        <v>635</v>
      </c>
    </row>
    <row r="375" spans="2:47" s="1" customFormat="1" ht="27">
      <c r="B375" s="35"/>
      <c r="C375" s="57"/>
      <c r="D375" s="195" t="s">
        <v>173</v>
      </c>
      <c r="E375" s="57"/>
      <c r="F375" s="196" t="s">
        <v>616</v>
      </c>
      <c r="G375" s="57"/>
      <c r="H375" s="57"/>
      <c r="I375" s="153"/>
      <c r="J375" s="57"/>
      <c r="K375" s="57"/>
      <c r="L375" s="55"/>
      <c r="M375" s="72"/>
      <c r="N375" s="36"/>
      <c r="O375" s="36"/>
      <c r="P375" s="36"/>
      <c r="Q375" s="36"/>
      <c r="R375" s="36"/>
      <c r="S375" s="36"/>
      <c r="T375" s="73"/>
      <c r="AT375" s="17" t="s">
        <v>173</v>
      </c>
      <c r="AU375" s="17" t="s">
        <v>22</v>
      </c>
    </row>
    <row r="376" spans="2:51" s="11" customFormat="1" ht="13.5">
      <c r="B376" s="197"/>
      <c r="C376" s="198"/>
      <c r="D376" s="210" t="s">
        <v>143</v>
      </c>
      <c r="E376" s="220" t="s">
        <v>36</v>
      </c>
      <c r="F376" s="221" t="s">
        <v>636</v>
      </c>
      <c r="G376" s="198"/>
      <c r="H376" s="222">
        <v>191.6</v>
      </c>
      <c r="I376" s="202"/>
      <c r="J376" s="198"/>
      <c r="K376" s="198"/>
      <c r="L376" s="203"/>
      <c r="M376" s="204"/>
      <c r="N376" s="205"/>
      <c r="O376" s="205"/>
      <c r="P376" s="205"/>
      <c r="Q376" s="205"/>
      <c r="R376" s="205"/>
      <c r="S376" s="205"/>
      <c r="T376" s="206"/>
      <c r="AT376" s="207" t="s">
        <v>143</v>
      </c>
      <c r="AU376" s="207" t="s">
        <v>22</v>
      </c>
      <c r="AV376" s="11" t="s">
        <v>22</v>
      </c>
      <c r="AW376" s="11" t="s">
        <v>43</v>
      </c>
      <c r="AX376" s="11" t="s">
        <v>80</v>
      </c>
      <c r="AY376" s="207" t="s">
        <v>132</v>
      </c>
    </row>
    <row r="377" spans="2:65" s="1" customFormat="1" ht="31.5" customHeight="1">
      <c r="B377" s="35"/>
      <c r="C377" s="183" t="s">
        <v>637</v>
      </c>
      <c r="D377" s="183" t="s">
        <v>134</v>
      </c>
      <c r="E377" s="184" t="s">
        <v>638</v>
      </c>
      <c r="F377" s="185" t="s">
        <v>639</v>
      </c>
      <c r="G377" s="186" t="s">
        <v>296</v>
      </c>
      <c r="H377" s="187">
        <v>817.37</v>
      </c>
      <c r="I377" s="188"/>
      <c r="J377" s="189">
        <f>ROUND(I377*H377,2)</f>
        <v>0</v>
      </c>
      <c r="K377" s="185" t="s">
        <v>138</v>
      </c>
      <c r="L377" s="55"/>
      <c r="M377" s="190" t="s">
        <v>36</v>
      </c>
      <c r="N377" s="191" t="s">
        <v>51</v>
      </c>
      <c r="O377" s="36"/>
      <c r="P377" s="192">
        <f>O377*H377</f>
        <v>0</v>
      </c>
      <c r="Q377" s="192">
        <v>0</v>
      </c>
      <c r="R377" s="192">
        <f>Q377*H377</f>
        <v>0</v>
      </c>
      <c r="S377" s="192">
        <v>0</v>
      </c>
      <c r="T377" s="193">
        <f>S377*H377</f>
        <v>0</v>
      </c>
      <c r="AR377" s="17" t="s">
        <v>139</v>
      </c>
      <c r="AT377" s="17" t="s">
        <v>134</v>
      </c>
      <c r="AU377" s="17" t="s">
        <v>22</v>
      </c>
      <c r="AY377" s="17" t="s">
        <v>132</v>
      </c>
      <c r="BE377" s="194">
        <f>IF(N377="základní",J377,0)</f>
        <v>0</v>
      </c>
      <c r="BF377" s="194">
        <f>IF(N377="snížená",J377,0)</f>
        <v>0</v>
      </c>
      <c r="BG377" s="194">
        <f>IF(N377="zákl. přenesená",J377,0)</f>
        <v>0</v>
      </c>
      <c r="BH377" s="194">
        <f>IF(N377="sníž. přenesená",J377,0)</f>
        <v>0</v>
      </c>
      <c r="BI377" s="194">
        <f>IF(N377="nulová",J377,0)</f>
        <v>0</v>
      </c>
      <c r="BJ377" s="17" t="s">
        <v>23</v>
      </c>
      <c r="BK377" s="194">
        <f>ROUND(I377*H377,2)</f>
        <v>0</v>
      </c>
      <c r="BL377" s="17" t="s">
        <v>139</v>
      </c>
      <c r="BM377" s="17" t="s">
        <v>640</v>
      </c>
    </row>
    <row r="378" spans="2:47" s="1" customFormat="1" ht="40.5">
      <c r="B378" s="35"/>
      <c r="C378" s="57"/>
      <c r="D378" s="195" t="s">
        <v>141</v>
      </c>
      <c r="E378" s="57"/>
      <c r="F378" s="196" t="s">
        <v>641</v>
      </c>
      <c r="G378" s="57"/>
      <c r="H378" s="57"/>
      <c r="I378" s="153"/>
      <c r="J378" s="57"/>
      <c r="K378" s="57"/>
      <c r="L378" s="55"/>
      <c r="M378" s="72"/>
      <c r="N378" s="36"/>
      <c r="O378" s="36"/>
      <c r="P378" s="36"/>
      <c r="Q378" s="36"/>
      <c r="R378" s="36"/>
      <c r="S378" s="36"/>
      <c r="T378" s="73"/>
      <c r="AT378" s="17" t="s">
        <v>141</v>
      </c>
      <c r="AU378" s="17" t="s">
        <v>22</v>
      </c>
    </row>
    <row r="379" spans="2:51" s="11" customFormat="1" ht="13.5">
      <c r="B379" s="197"/>
      <c r="C379" s="198"/>
      <c r="D379" s="195" t="s">
        <v>143</v>
      </c>
      <c r="E379" s="199" t="s">
        <v>36</v>
      </c>
      <c r="F379" s="200" t="s">
        <v>642</v>
      </c>
      <c r="G379" s="198"/>
      <c r="H379" s="201">
        <v>817.37</v>
      </c>
      <c r="I379" s="202"/>
      <c r="J379" s="198"/>
      <c r="K379" s="198"/>
      <c r="L379" s="203"/>
      <c r="M379" s="204"/>
      <c r="N379" s="205"/>
      <c r="O379" s="205"/>
      <c r="P379" s="205"/>
      <c r="Q379" s="205"/>
      <c r="R379" s="205"/>
      <c r="S379" s="205"/>
      <c r="T379" s="206"/>
      <c r="AT379" s="207" t="s">
        <v>143</v>
      </c>
      <c r="AU379" s="207" t="s">
        <v>22</v>
      </c>
      <c r="AV379" s="11" t="s">
        <v>22</v>
      </c>
      <c r="AW379" s="11" t="s">
        <v>43</v>
      </c>
      <c r="AX379" s="11" t="s">
        <v>80</v>
      </c>
      <c r="AY379" s="207" t="s">
        <v>132</v>
      </c>
    </row>
    <row r="380" spans="2:51" s="12" customFormat="1" ht="13.5">
      <c r="B380" s="208"/>
      <c r="C380" s="209"/>
      <c r="D380" s="210" t="s">
        <v>143</v>
      </c>
      <c r="E380" s="211" t="s">
        <v>36</v>
      </c>
      <c r="F380" s="212" t="s">
        <v>145</v>
      </c>
      <c r="G380" s="209"/>
      <c r="H380" s="213">
        <v>817.37</v>
      </c>
      <c r="I380" s="214"/>
      <c r="J380" s="209"/>
      <c r="K380" s="209"/>
      <c r="L380" s="215"/>
      <c r="M380" s="216"/>
      <c r="N380" s="217"/>
      <c r="O380" s="217"/>
      <c r="P380" s="217"/>
      <c r="Q380" s="217"/>
      <c r="R380" s="217"/>
      <c r="S380" s="217"/>
      <c r="T380" s="218"/>
      <c r="AT380" s="219" t="s">
        <v>143</v>
      </c>
      <c r="AU380" s="219" t="s">
        <v>22</v>
      </c>
      <c r="AV380" s="12" t="s">
        <v>139</v>
      </c>
      <c r="AW380" s="12" t="s">
        <v>4</v>
      </c>
      <c r="AX380" s="12" t="s">
        <v>23</v>
      </c>
      <c r="AY380" s="219" t="s">
        <v>132</v>
      </c>
    </row>
    <row r="381" spans="2:65" s="1" customFormat="1" ht="22.5" customHeight="1">
      <c r="B381" s="35"/>
      <c r="C381" s="183" t="s">
        <v>643</v>
      </c>
      <c r="D381" s="183" t="s">
        <v>134</v>
      </c>
      <c r="E381" s="184" t="s">
        <v>644</v>
      </c>
      <c r="F381" s="185" t="s">
        <v>645</v>
      </c>
      <c r="G381" s="186" t="s">
        <v>296</v>
      </c>
      <c r="H381" s="187">
        <v>6</v>
      </c>
      <c r="I381" s="188"/>
      <c r="J381" s="189">
        <f>ROUND(I381*H381,2)</f>
        <v>0</v>
      </c>
      <c r="K381" s="185" t="s">
        <v>36</v>
      </c>
      <c r="L381" s="55"/>
      <c r="M381" s="190" t="s">
        <v>36</v>
      </c>
      <c r="N381" s="191" t="s">
        <v>51</v>
      </c>
      <c r="O381" s="36"/>
      <c r="P381" s="192">
        <f>O381*H381</f>
        <v>0</v>
      </c>
      <c r="Q381" s="192">
        <v>0.00047</v>
      </c>
      <c r="R381" s="192">
        <f>Q381*H381</f>
        <v>0.00282</v>
      </c>
      <c r="S381" s="192">
        <v>0</v>
      </c>
      <c r="T381" s="193">
        <f>S381*H381</f>
        <v>0</v>
      </c>
      <c r="AR381" s="17" t="s">
        <v>139</v>
      </c>
      <c r="AT381" s="17" t="s">
        <v>134</v>
      </c>
      <c r="AU381" s="17" t="s">
        <v>22</v>
      </c>
      <c r="AY381" s="17" t="s">
        <v>132</v>
      </c>
      <c r="BE381" s="194">
        <f>IF(N381="základní",J381,0)</f>
        <v>0</v>
      </c>
      <c r="BF381" s="194">
        <f>IF(N381="snížená",J381,0)</f>
        <v>0</v>
      </c>
      <c r="BG381" s="194">
        <f>IF(N381="zákl. přenesená",J381,0)</f>
        <v>0</v>
      </c>
      <c r="BH381" s="194">
        <f>IF(N381="sníž. přenesená",J381,0)</f>
        <v>0</v>
      </c>
      <c r="BI381" s="194">
        <f>IF(N381="nulová",J381,0)</f>
        <v>0</v>
      </c>
      <c r="BJ381" s="17" t="s">
        <v>23</v>
      </c>
      <c r="BK381" s="194">
        <f>ROUND(I381*H381,2)</f>
        <v>0</v>
      </c>
      <c r="BL381" s="17" t="s">
        <v>139</v>
      </c>
      <c r="BM381" s="17" t="s">
        <v>646</v>
      </c>
    </row>
    <row r="382" spans="2:47" s="1" customFormat="1" ht="27">
      <c r="B382" s="35"/>
      <c r="C382" s="57"/>
      <c r="D382" s="195" t="s">
        <v>173</v>
      </c>
      <c r="E382" s="57"/>
      <c r="F382" s="196" t="s">
        <v>327</v>
      </c>
      <c r="G382" s="57"/>
      <c r="H382" s="57"/>
      <c r="I382" s="153"/>
      <c r="J382" s="57"/>
      <c r="K382" s="57"/>
      <c r="L382" s="55"/>
      <c r="M382" s="72"/>
      <c r="N382" s="36"/>
      <c r="O382" s="36"/>
      <c r="P382" s="36"/>
      <c r="Q382" s="36"/>
      <c r="R382" s="36"/>
      <c r="S382" s="36"/>
      <c r="T382" s="73"/>
      <c r="AT382" s="17" t="s">
        <v>173</v>
      </c>
      <c r="AU382" s="17" t="s">
        <v>22</v>
      </c>
    </row>
    <row r="383" spans="2:51" s="11" customFormat="1" ht="13.5">
      <c r="B383" s="197"/>
      <c r="C383" s="198"/>
      <c r="D383" s="210" t="s">
        <v>143</v>
      </c>
      <c r="E383" s="220" t="s">
        <v>36</v>
      </c>
      <c r="F383" s="221" t="s">
        <v>647</v>
      </c>
      <c r="G383" s="198"/>
      <c r="H383" s="222">
        <v>6</v>
      </c>
      <c r="I383" s="202"/>
      <c r="J383" s="198"/>
      <c r="K383" s="198"/>
      <c r="L383" s="203"/>
      <c r="M383" s="204"/>
      <c r="N383" s="205"/>
      <c r="O383" s="205"/>
      <c r="P383" s="205"/>
      <c r="Q383" s="205"/>
      <c r="R383" s="205"/>
      <c r="S383" s="205"/>
      <c r="T383" s="206"/>
      <c r="AT383" s="207" t="s">
        <v>143</v>
      </c>
      <c r="AU383" s="207" t="s">
        <v>22</v>
      </c>
      <c r="AV383" s="11" t="s">
        <v>22</v>
      </c>
      <c r="AW383" s="11" t="s">
        <v>43</v>
      </c>
      <c r="AX383" s="11" t="s">
        <v>23</v>
      </c>
      <c r="AY383" s="207" t="s">
        <v>132</v>
      </c>
    </row>
    <row r="384" spans="2:65" s="1" customFormat="1" ht="22.5" customHeight="1">
      <c r="B384" s="35"/>
      <c r="C384" s="235" t="s">
        <v>648</v>
      </c>
      <c r="D384" s="235" t="s">
        <v>203</v>
      </c>
      <c r="E384" s="236" t="s">
        <v>649</v>
      </c>
      <c r="F384" s="237" t="s">
        <v>650</v>
      </c>
      <c r="G384" s="238" t="s">
        <v>296</v>
      </c>
      <c r="H384" s="239">
        <v>6</v>
      </c>
      <c r="I384" s="240"/>
      <c r="J384" s="241">
        <f>ROUND(I384*H384,2)</f>
        <v>0</v>
      </c>
      <c r="K384" s="237" t="s">
        <v>36</v>
      </c>
      <c r="L384" s="242"/>
      <c r="M384" s="243" t="s">
        <v>36</v>
      </c>
      <c r="N384" s="244" t="s">
        <v>51</v>
      </c>
      <c r="O384" s="36"/>
      <c r="P384" s="192">
        <f>O384*H384</f>
        <v>0</v>
      </c>
      <c r="Q384" s="192">
        <v>0.00675</v>
      </c>
      <c r="R384" s="192">
        <f>Q384*H384</f>
        <v>0.0405</v>
      </c>
      <c r="S384" s="192">
        <v>0</v>
      </c>
      <c r="T384" s="193">
        <f>S384*H384</f>
        <v>0</v>
      </c>
      <c r="AR384" s="17" t="s">
        <v>182</v>
      </c>
      <c r="AT384" s="17" t="s">
        <v>203</v>
      </c>
      <c r="AU384" s="17" t="s">
        <v>22</v>
      </c>
      <c r="AY384" s="17" t="s">
        <v>132</v>
      </c>
      <c r="BE384" s="194">
        <f>IF(N384="základní",J384,0)</f>
        <v>0</v>
      </c>
      <c r="BF384" s="194">
        <f>IF(N384="snížená",J384,0)</f>
        <v>0</v>
      </c>
      <c r="BG384" s="194">
        <f>IF(N384="zákl. přenesená",J384,0)</f>
        <v>0</v>
      </c>
      <c r="BH384" s="194">
        <f>IF(N384="sníž. přenesená",J384,0)</f>
        <v>0</v>
      </c>
      <c r="BI384" s="194">
        <f>IF(N384="nulová",J384,0)</f>
        <v>0</v>
      </c>
      <c r="BJ384" s="17" t="s">
        <v>23</v>
      </c>
      <c r="BK384" s="194">
        <f>ROUND(I384*H384,2)</f>
        <v>0</v>
      </c>
      <c r="BL384" s="17" t="s">
        <v>139</v>
      </c>
      <c r="BM384" s="17" t="s">
        <v>651</v>
      </c>
    </row>
    <row r="385" spans="2:47" s="1" customFormat="1" ht="27">
      <c r="B385" s="35"/>
      <c r="C385" s="57"/>
      <c r="D385" s="195" t="s">
        <v>173</v>
      </c>
      <c r="E385" s="57"/>
      <c r="F385" s="196" t="s">
        <v>332</v>
      </c>
      <c r="G385" s="57"/>
      <c r="H385" s="57"/>
      <c r="I385" s="153"/>
      <c r="J385" s="57"/>
      <c r="K385" s="57"/>
      <c r="L385" s="55"/>
      <c r="M385" s="72"/>
      <c r="N385" s="36"/>
      <c r="O385" s="36"/>
      <c r="P385" s="36"/>
      <c r="Q385" s="36"/>
      <c r="R385" s="36"/>
      <c r="S385" s="36"/>
      <c r="T385" s="73"/>
      <c r="AT385" s="17" t="s">
        <v>173</v>
      </c>
      <c r="AU385" s="17" t="s">
        <v>22</v>
      </c>
    </row>
    <row r="386" spans="2:51" s="11" customFormat="1" ht="13.5">
      <c r="B386" s="197"/>
      <c r="C386" s="198"/>
      <c r="D386" s="210" t="s">
        <v>143</v>
      </c>
      <c r="E386" s="220" t="s">
        <v>36</v>
      </c>
      <c r="F386" s="221" t="s">
        <v>167</v>
      </c>
      <c r="G386" s="198"/>
      <c r="H386" s="222">
        <v>6</v>
      </c>
      <c r="I386" s="202"/>
      <c r="J386" s="198"/>
      <c r="K386" s="198"/>
      <c r="L386" s="203"/>
      <c r="M386" s="204"/>
      <c r="N386" s="205"/>
      <c r="O386" s="205"/>
      <c r="P386" s="205"/>
      <c r="Q386" s="205"/>
      <c r="R386" s="205"/>
      <c r="S386" s="205"/>
      <c r="T386" s="206"/>
      <c r="AT386" s="207" t="s">
        <v>143</v>
      </c>
      <c r="AU386" s="207" t="s">
        <v>22</v>
      </c>
      <c r="AV386" s="11" t="s">
        <v>22</v>
      </c>
      <c r="AW386" s="11" t="s">
        <v>43</v>
      </c>
      <c r="AX386" s="11" t="s">
        <v>23</v>
      </c>
      <c r="AY386" s="207" t="s">
        <v>132</v>
      </c>
    </row>
    <row r="387" spans="2:65" s="1" customFormat="1" ht="44.25" customHeight="1">
      <c r="B387" s="35"/>
      <c r="C387" s="183" t="s">
        <v>652</v>
      </c>
      <c r="D387" s="183" t="s">
        <v>134</v>
      </c>
      <c r="E387" s="184" t="s">
        <v>653</v>
      </c>
      <c r="F387" s="185" t="s">
        <v>654</v>
      </c>
      <c r="G387" s="186" t="s">
        <v>296</v>
      </c>
      <c r="H387" s="187">
        <v>224</v>
      </c>
      <c r="I387" s="188"/>
      <c r="J387" s="189">
        <f>ROUND(I387*H387,2)</f>
        <v>0</v>
      </c>
      <c r="K387" s="185" t="s">
        <v>138</v>
      </c>
      <c r="L387" s="55"/>
      <c r="M387" s="190" t="s">
        <v>36</v>
      </c>
      <c r="N387" s="191" t="s">
        <v>51</v>
      </c>
      <c r="O387" s="36"/>
      <c r="P387" s="192">
        <f>O387*H387</f>
        <v>0</v>
      </c>
      <c r="Q387" s="192">
        <v>0.1554</v>
      </c>
      <c r="R387" s="192">
        <f>Q387*H387</f>
        <v>34.8096</v>
      </c>
      <c r="S387" s="192">
        <v>0</v>
      </c>
      <c r="T387" s="193">
        <f>S387*H387</f>
        <v>0</v>
      </c>
      <c r="AR387" s="17" t="s">
        <v>139</v>
      </c>
      <c r="AT387" s="17" t="s">
        <v>134</v>
      </c>
      <c r="AU387" s="17" t="s">
        <v>22</v>
      </c>
      <c r="AY387" s="17" t="s">
        <v>132</v>
      </c>
      <c r="BE387" s="194">
        <f>IF(N387="základní",J387,0)</f>
        <v>0</v>
      </c>
      <c r="BF387" s="194">
        <f>IF(N387="snížená",J387,0)</f>
        <v>0</v>
      </c>
      <c r="BG387" s="194">
        <f>IF(N387="zákl. přenesená",J387,0)</f>
        <v>0</v>
      </c>
      <c r="BH387" s="194">
        <f>IF(N387="sníž. přenesená",J387,0)</f>
        <v>0</v>
      </c>
      <c r="BI387" s="194">
        <f>IF(N387="nulová",J387,0)</f>
        <v>0</v>
      </c>
      <c r="BJ387" s="17" t="s">
        <v>23</v>
      </c>
      <c r="BK387" s="194">
        <f>ROUND(I387*H387,2)</f>
        <v>0</v>
      </c>
      <c r="BL387" s="17" t="s">
        <v>139</v>
      </c>
      <c r="BM387" s="17" t="s">
        <v>655</v>
      </c>
    </row>
    <row r="388" spans="2:47" s="1" customFormat="1" ht="94.5">
      <c r="B388" s="35"/>
      <c r="C388" s="57"/>
      <c r="D388" s="195" t="s">
        <v>141</v>
      </c>
      <c r="E388" s="57"/>
      <c r="F388" s="196" t="s">
        <v>656</v>
      </c>
      <c r="G388" s="57"/>
      <c r="H388" s="57"/>
      <c r="I388" s="153"/>
      <c r="J388" s="57"/>
      <c r="K388" s="57"/>
      <c r="L388" s="55"/>
      <c r="M388" s="72"/>
      <c r="N388" s="36"/>
      <c r="O388" s="36"/>
      <c r="P388" s="36"/>
      <c r="Q388" s="36"/>
      <c r="R388" s="36"/>
      <c r="S388" s="36"/>
      <c r="T388" s="73"/>
      <c r="AT388" s="17" t="s">
        <v>141</v>
      </c>
      <c r="AU388" s="17" t="s">
        <v>22</v>
      </c>
    </row>
    <row r="389" spans="2:51" s="11" customFormat="1" ht="13.5">
      <c r="B389" s="197"/>
      <c r="C389" s="198"/>
      <c r="D389" s="210" t="s">
        <v>143</v>
      </c>
      <c r="E389" s="220" t="s">
        <v>36</v>
      </c>
      <c r="F389" s="221" t="s">
        <v>657</v>
      </c>
      <c r="G389" s="198"/>
      <c r="H389" s="222">
        <v>224</v>
      </c>
      <c r="I389" s="202"/>
      <c r="J389" s="198"/>
      <c r="K389" s="198"/>
      <c r="L389" s="203"/>
      <c r="M389" s="204"/>
      <c r="N389" s="205"/>
      <c r="O389" s="205"/>
      <c r="P389" s="205"/>
      <c r="Q389" s="205"/>
      <c r="R389" s="205"/>
      <c r="S389" s="205"/>
      <c r="T389" s="206"/>
      <c r="AT389" s="207" t="s">
        <v>143</v>
      </c>
      <c r="AU389" s="207" t="s">
        <v>22</v>
      </c>
      <c r="AV389" s="11" t="s">
        <v>22</v>
      </c>
      <c r="AW389" s="11" t="s">
        <v>43</v>
      </c>
      <c r="AX389" s="11" t="s">
        <v>23</v>
      </c>
      <c r="AY389" s="207" t="s">
        <v>132</v>
      </c>
    </row>
    <row r="390" spans="2:65" s="1" customFormat="1" ht="44.25" customHeight="1">
      <c r="B390" s="35"/>
      <c r="C390" s="183" t="s">
        <v>658</v>
      </c>
      <c r="D390" s="183" t="s">
        <v>134</v>
      </c>
      <c r="E390" s="184" t="s">
        <v>659</v>
      </c>
      <c r="F390" s="185" t="s">
        <v>660</v>
      </c>
      <c r="G390" s="186" t="s">
        <v>296</v>
      </c>
      <c r="H390" s="187">
        <v>92</v>
      </c>
      <c r="I390" s="188"/>
      <c r="J390" s="189">
        <f>ROUND(I390*H390,2)</f>
        <v>0</v>
      </c>
      <c r="K390" s="185" t="s">
        <v>138</v>
      </c>
      <c r="L390" s="55"/>
      <c r="M390" s="190" t="s">
        <v>36</v>
      </c>
      <c r="N390" s="191" t="s">
        <v>51</v>
      </c>
      <c r="O390" s="36"/>
      <c r="P390" s="192">
        <f>O390*H390</f>
        <v>0</v>
      </c>
      <c r="Q390" s="192">
        <v>0.1295</v>
      </c>
      <c r="R390" s="192">
        <f>Q390*H390</f>
        <v>11.914</v>
      </c>
      <c r="S390" s="192">
        <v>0</v>
      </c>
      <c r="T390" s="193">
        <f>S390*H390</f>
        <v>0</v>
      </c>
      <c r="AR390" s="17" t="s">
        <v>139</v>
      </c>
      <c r="AT390" s="17" t="s">
        <v>134</v>
      </c>
      <c r="AU390" s="17" t="s">
        <v>22</v>
      </c>
      <c r="AY390" s="17" t="s">
        <v>132</v>
      </c>
      <c r="BE390" s="194">
        <f>IF(N390="základní",J390,0)</f>
        <v>0</v>
      </c>
      <c r="BF390" s="194">
        <f>IF(N390="snížená",J390,0)</f>
        <v>0</v>
      </c>
      <c r="BG390" s="194">
        <f>IF(N390="zákl. přenesená",J390,0)</f>
        <v>0</v>
      </c>
      <c r="BH390" s="194">
        <f>IF(N390="sníž. přenesená",J390,0)</f>
        <v>0</v>
      </c>
      <c r="BI390" s="194">
        <f>IF(N390="nulová",J390,0)</f>
        <v>0</v>
      </c>
      <c r="BJ390" s="17" t="s">
        <v>23</v>
      </c>
      <c r="BK390" s="194">
        <f>ROUND(I390*H390,2)</f>
        <v>0</v>
      </c>
      <c r="BL390" s="17" t="s">
        <v>139</v>
      </c>
      <c r="BM390" s="17" t="s">
        <v>661</v>
      </c>
    </row>
    <row r="391" spans="2:47" s="1" customFormat="1" ht="94.5">
      <c r="B391" s="35"/>
      <c r="C391" s="57"/>
      <c r="D391" s="195" t="s">
        <v>141</v>
      </c>
      <c r="E391" s="57"/>
      <c r="F391" s="196" t="s">
        <v>662</v>
      </c>
      <c r="G391" s="57"/>
      <c r="H391" s="57"/>
      <c r="I391" s="153"/>
      <c r="J391" s="57"/>
      <c r="K391" s="57"/>
      <c r="L391" s="55"/>
      <c r="M391" s="72"/>
      <c r="N391" s="36"/>
      <c r="O391" s="36"/>
      <c r="P391" s="36"/>
      <c r="Q391" s="36"/>
      <c r="R391" s="36"/>
      <c r="S391" s="36"/>
      <c r="T391" s="73"/>
      <c r="AT391" s="17" t="s">
        <v>141</v>
      </c>
      <c r="AU391" s="17" t="s">
        <v>22</v>
      </c>
    </row>
    <row r="392" spans="2:51" s="11" customFormat="1" ht="13.5">
      <c r="B392" s="197"/>
      <c r="C392" s="198"/>
      <c r="D392" s="210" t="s">
        <v>143</v>
      </c>
      <c r="E392" s="220" t="s">
        <v>36</v>
      </c>
      <c r="F392" s="221" t="s">
        <v>637</v>
      </c>
      <c r="G392" s="198"/>
      <c r="H392" s="222">
        <v>92</v>
      </c>
      <c r="I392" s="202"/>
      <c r="J392" s="198"/>
      <c r="K392" s="198"/>
      <c r="L392" s="203"/>
      <c r="M392" s="204"/>
      <c r="N392" s="205"/>
      <c r="O392" s="205"/>
      <c r="P392" s="205"/>
      <c r="Q392" s="205"/>
      <c r="R392" s="205"/>
      <c r="S392" s="205"/>
      <c r="T392" s="206"/>
      <c r="AT392" s="207" t="s">
        <v>143</v>
      </c>
      <c r="AU392" s="207" t="s">
        <v>22</v>
      </c>
      <c r="AV392" s="11" t="s">
        <v>22</v>
      </c>
      <c r="AW392" s="11" t="s">
        <v>43</v>
      </c>
      <c r="AX392" s="11" t="s">
        <v>23</v>
      </c>
      <c r="AY392" s="207" t="s">
        <v>132</v>
      </c>
    </row>
    <row r="393" spans="2:65" s="1" customFormat="1" ht="22.5" customHeight="1">
      <c r="B393" s="35"/>
      <c r="C393" s="235" t="s">
        <v>663</v>
      </c>
      <c r="D393" s="235" t="s">
        <v>203</v>
      </c>
      <c r="E393" s="236" t="s">
        <v>664</v>
      </c>
      <c r="F393" s="237" t="s">
        <v>665</v>
      </c>
      <c r="G393" s="238" t="s">
        <v>325</v>
      </c>
      <c r="H393" s="239">
        <v>78</v>
      </c>
      <c r="I393" s="240"/>
      <c r="J393" s="241">
        <f>ROUND(I393*H393,2)</f>
        <v>0</v>
      </c>
      <c r="K393" s="237" t="s">
        <v>138</v>
      </c>
      <c r="L393" s="242"/>
      <c r="M393" s="243" t="s">
        <v>36</v>
      </c>
      <c r="N393" s="244" t="s">
        <v>51</v>
      </c>
      <c r="O393" s="36"/>
      <c r="P393" s="192">
        <f>O393*H393</f>
        <v>0</v>
      </c>
      <c r="Q393" s="192">
        <v>0.0821</v>
      </c>
      <c r="R393" s="192">
        <f>Q393*H393</f>
        <v>6.4038</v>
      </c>
      <c r="S393" s="192">
        <v>0</v>
      </c>
      <c r="T393" s="193">
        <f>S393*H393</f>
        <v>0</v>
      </c>
      <c r="AR393" s="17" t="s">
        <v>182</v>
      </c>
      <c r="AT393" s="17" t="s">
        <v>203</v>
      </c>
      <c r="AU393" s="17" t="s">
        <v>22</v>
      </c>
      <c r="AY393" s="17" t="s">
        <v>132</v>
      </c>
      <c r="BE393" s="194">
        <f>IF(N393="základní",J393,0)</f>
        <v>0</v>
      </c>
      <c r="BF393" s="194">
        <f>IF(N393="snížená",J393,0)</f>
        <v>0</v>
      </c>
      <c r="BG393" s="194">
        <f>IF(N393="zákl. přenesená",J393,0)</f>
        <v>0</v>
      </c>
      <c r="BH393" s="194">
        <f>IF(N393="sníž. přenesená",J393,0)</f>
        <v>0</v>
      </c>
      <c r="BI393" s="194">
        <f>IF(N393="nulová",J393,0)</f>
        <v>0</v>
      </c>
      <c r="BJ393" s="17" t="s">
        <v>23</v>
      </c>
      <c r="BK393" s="194">
        <f>ROUND(I393*H393,2)</f>
        <v>0</v>
      </c>
      <c r="BL393" s="17" t="s">
        <v>139</v>
      </c>
      <c r="BM393" s="17" t="s">
        <v>666</v>
      </c>
    </row>
    <row r="394" spans="2:51" s="11" customFormat="1" ht="13.5">
      <c r="B394" s="197"/>
      <c r="C394" s="198"/>
      <c r="D394" s="210" t="s">
        <v>143</v>
      </c>
      <c r="E394" s="220" t="s">
        <v>36</v>
      </c>
      <c r="F394" s="221" t="s">
        <v>667</v>
      </c>
      <c r="G394" s="198"/>
      <c r="H394" s="222">
        <v>78</v>
      </c>
      <c r="I394" s="202"/>
      <c r="J394" s="198"/>
      <c r="K394" s="198"/>
      <c r="L394" s="203"/>
      <c r="M394" s="204"/>
      <c r="N394" s="205"/>
      <c r="O394" s="205"/>
      <c r="P394" s="205"/>
      <c r="Q394" s="205"/>
      <c r="R394" s="205"/>
      <c r="S394" s="205"/>
      <c r="T394" s="206"/>
      <c r="AT394" s="207" t="s">
        <v>143</v>
      </c>
      <c r="AU394" s="207" t="s">
        <v>22</v>
      </c>
      <c r="AV394" s="11" t="s">
        <v>22</v>
      </c>
      <c r="AW394" s="11" t="s">
        <v>43</v>
      </c>
      <c r="AX394" s="11" t="s">
        <v>23</v>
      </c>
      <c r="AY394" s="207" t="s">
        <v>132</v>
      </c>
    </row>
    <row r="395" spans="2:65" s="1" customFormat="1" ht="22.5" customHeight="1">
      <c r="B395" s="35"/>
      <c r="C395" s="235" t="s">
        <v>668</v>
      </c>
      <c r="D395" s="235" t="s">
        <v>203</v>
      </c>
      <c r="E395" s="236" t="s">
        <v>669</v>
      </c>
      <c r="F395" s="237" t="s">
        <v>670</v>
      </c>
      <c r="G395" s="238" t="s">
        <v>325</v>
      </c>
      <c r="H395" s="239">
        <v>54</v>
      </c>
      <c r="I395" s="240"/>
      <c r="J395" s="241">
        <f>ROUND(I395*H395,2)</f>
        <v>0</v>
      </c>
      <c r="K395" s="237" t="s">
        <v>36</v>
      </c>
      <c r="L395" s="242"/>
      <c r="M395" s="243" t="s">
        <v>36</v>
      </c>
      <c r="N395" s="244" t="s">
        <v>51</v>
      </c>
      <c r="O395" s="36"/>
      <c r="P395" s="192">
        <f>O395*H395</f>
        <v>0</v>
      </c>
      <c r="Q395" s="192">
        <v>0.0821</v>
      </c>
      <c r="R395" s="192">
        <f>Q395*H395</f>
        <v>4.433400000000001</v>
      </c>
      <c r="S395" s="192">
        <v>0</v>
      </c>
      <c r="T395" s="193">
        <f>S395*H395</f>
        <v>0</v>
      </c>
      <c r="AR395" s="17" t="s">
        <v>182</v>
      </c>
      <c r="AT395" s="17" t="s">
        <v>203</v>
      </c>
      <c r="AU395" s="17" t="s">
        <v>22</v>
      </c>
      <c r="AY395" s="17" t="s">
        <v>132</v>
      </c>
      <c r="BE395" s="194">
        <f>IF(N395="základní",J395,0)</f>
        <v>0</v>
      </c>
      <c r="BF395" s="194">
        <f>IF(N395="snížená",J395,0)</f>
        <v>0</v>
      </c>
      <c r="BG395" s="194">
        <f>IF(N395="zákl. přenesená",J395,0)</f>
        <v>0</v>
      </c>
      <c r="BH395" s="194">
        <f>IF(N395="sníž. přenesená",J395,0)</f>
        <v>0</v>
      </c>
      <c r="BI395" s="194">
        <f>IF(N395="nulová",J395,0)</f>
        <v>0</v>
      </c>
      <c r="BJ395" s="17" t="s">
        <v>23</v>
      </c>
      <c r="BK395" s="194">
        <f>ROUND(I395*H395,2)</f>
        <v>0</v>
      </c>
      <c r="BL395" s="17" t="s">
        <v>139</v>
      </c>
      <c r="BM395" s="17" t="s">
        <v>671</v>
      </c>
    </row>
    <row r="396" spans="2:47" s="1" customFormat="1" ht="27">
      <c r="B396" s="35"/>
      <c r="C396" s="57"/>
      <c r="D396" s="195" t="s">
        <v>173</v>
      </c>
      <c r="E396" s="57"/>
      <c r="F396" s="196" t="s">
        <v>332</v>
      </c>
      <c r="G396" s="57"/>
      <c r="H396" s="57"/>
      <c r="I396" s="153"/>
      <c r="J396" s="57"/>
      <c r="K396" s="57"/>
      <c r="L396" s="55"/>
      <c r="M396" s="72"/>
      <c r="N396" s="36"/>
      <c r="O396" s="36"/>
      <c r="P396" s="36"/>
      <c r="Q396" s="36"/>
      <c r="R396" s="36"/>
      <c r="S396" s="36"/>
      <c r="T396" s="73"/>
      <c r="AT396" s="17" t="s">
        <v>173</v>
      </c>
      <c r="AU396" s="17" t="s">
        <v>22</v>
      </c>
    </row>
    <row r="397" spans="2:51" s="11" customFormat="1" ht="13.5">
      <c r="B397" s="197"/>
      <c r="C397" s="198"/>
      <c r="D397" s="210" t="s">
        <v>143</v>
      </c>
      <c r="E397" s="220" t="s">
        <v>36</v>
      </c>
      <c r="F397" s="221" t="s">
        <v>672</v>
      </c>
      <c r="G397" s="198"/>
      <c r="H397" s="222">
        <v>54</v>
      </c>
      <c r="I397" s="202"/>
      <c r="J397" s="198"/>
      <c r="K397" s="198"/>
      <c r="L397" s="203"/>
      <c r="M397" s="204"/>
      <c r="N397" s="205"/>
      <c r="O397" s="205"/>
      <c r="P397" s="205"/>
      <c r="Q397" s="205"/>
      <c r="R397" s="205"/>
      <c r="S397" s="205"/>
      <c r="T397" s="206"/>
      <c r="AT397" s="207" t="s">
        <v>143</v>
      </c>
      <c r="AU397" s="207" t="s">
        <v>22</v>
      </c>
      <c r="AV397" s="11" t="s">
        <v>22</v>
      </c>
      <c r="AW397" s="11" t="s">
        <v>43</v>
      </c>
      <c r="AX397" s="11" t="s">
        <v>23</v>
      </c>
      <c r="AY397" s="207" t="s">
        <v>132</v>
      </c>
    </row>
    <row r="398" spans="2:65" s="1" customFormat="1" ht="31.5" customHeight="1">
      <c r="B398" s="35"/>
      <c r="C398" s="235" t="s">
        <v>673</v>
      </c>
      <c r="D398" s="235" t="s">
        <v>203</v>
      </c>
      <c r="E398" s="236" t="s">
        <v>674</v>
      </c>
      <c r="F398" s="237" t="s">
        <v>675</v>
      </c>
      <c r="G398" s="238" t="s">
        <v>325</v>
      </c>
      <c r="H398" s="239">
        <v>11</v>
      </c>
      <c r="I398" s="240"/>
      <c r="J398" s="241">
        <f>ROUND(I398*H398,2)</f>
        <v>0</v>
      </c>
      <c r="K398" s="237" t="s">
        <v>138</v>
      </c>
      <c r="L398" s="242"/>
      <c r="M398" s="243" t="s">
        <v>36</v>
      </c>
      <c r="N398" s="244" t="s">
        <v>51</v>
      </c>
      <c r="O398" s="36"/>
      <c r="P398" s="192">
        <f>O398*H398</f>
        <v>0</v>
      </c>
      <c r="Q398" s="192">
        <v>0.064</v>
      </c>
      <c r="R398" s="192">
        <f>Q398*H398</f>
        <v>0.704</v>
      </c>
      <c r="S398" s="192">
        <v>0</v>
      </c>
      <c r="T398" s="193">
        <f>S398*H398</f>
        <v>0</v>
      </c>
      <c r="AR398" s="17" t="s">
        <v>182</v>
      </c>
      <c r="AT398" s="17" t="s">
        <v>203</v>
      </c>
      <c r="AU398" s="17" t="s">
        <v>22</v>
      </c>
      <c r="AY398" s="17" t="s">
        <v>132</v>
      </c>
      <c r="BE398" s="194">
        <f>IF(N398="základní",J398,0)</f>
        <v>0</v>
      </c>
      <c r="BF398" s="194">
        <f>IF(N398="snížená",J398,0)</f>
        <v>0</v>
      </c>
      <c r="BG398" s="194">
        <f>IF(N398="zákl. přenesená",J398,0)</f>
        <v>0</v>
      </c>
      <c r="BH398" s="194">
        <f>IF(N398="sníž. přenesená",J398,0)</f>
        <v>0</v>
      </c>
      <c r="BI398" s="194">
        <f>IF(N398="nulová",J398,0)</f>
        <v>0</v>
      </c>
      <c r="BJ398" s="17" t="s">
        <v>23</v>
      </c>
      <c r="BK398" s="194">
        <f>ROUND(I398*H398,2)</f>
        <v>0</v>
      </c>
      <c r="BL398" s="17" t="s">
        <v>139</v>
      </c>
      <c r="BM398" s="17" t="s">
        <v>676</v>
      </c>
    </row>
    <row r="399" spans="2:51" s="11" customFormat="1" ht="13.5">
      <c r="B399" s="197"/>
      <c r="C399" s="198"/>
      <c r="D399" s="210" t="s">
        <v>143</v>
      </c>
      <c r="E399" s="220" t="s">
        <v>36</v>
      </c>
      <c r="F399" s="221" t="s">
        <v>202</v>
      </c>
      <c r="G399" s="198"/>
      <c r="H399" s="222">
        <v>11</v>
      </c>
      <c r="I399" s="202"/>
      <c r="J399" s="198"/>
      <c r="K399" s="198"/>
      <c r="L399" s="203"/>
      <c r="M399" s="204"/>
      <c r="N399" s="205"/>
      <c r="O399" s="205"/>
      <c r="P399" s="205"/>
      <c r="Q399" s="205"/>
      <c r="R399" s="205"/>
      <c r="S399" s="205"/>
      <c r="T399" s="206"/>
      <c r="AT399" s="207" t="s">
        <v>143</v>
      </c>
      <c r="AU399" s="207" t="s">
        <v>22</v>
      </c>
      <c r="AV399" s="11" t="s">
        <v>22</v>
      </c>
      <c r="AW399" s="11" t="s">
        <v>43</v>
      </c>
      <c r="AX399" s="11" t="s">
        <v>23</v>
      </c>
      <c r="AY399" s="207" t="s">
        <v>132</v>
      </c>
    </row>
    <row r="400" spans="2:65" s="1" customFormat="1" ht="22.5" customHeight="1">
      <c r="B400" s="35"/>
      <c r="C400" s="235" t="s">
        <v>33</v>
      </c>
      <c r="D400" s="235" t="s">
        <v>203</v>
      </c>
      <c r="E400" s="236" t="s">
        <v>677</v>
      </c>
      <c r="F400" s="237" t="s">
        <v>678</v>
      </c>
      <c r="G400" s="238" t="s">
        <v>325</v>
      </c>
      <c r="H400" s="239">
        <v>184</v>
      </c>
      <c r="I400" s="240"/>
      <c r="J400" s="241">
        <f>ROUND(I400*H400,2)</f>
        <v>0</v>
      </c>
      <c r="K400" s="237" t="s">
        <v>36</v>
      </c>
      <c r="L400" s="242"/>
      <c r="M400" s="243" t="s">
        <v>36</v>
      </c>
      <c r="N400" s="244" t="s">
        <v>51</v>
      </c>
      <c r="O400" s="36"/>
      <c r="P400" s="192">
        <f>O400*H400</f>
        <v>0</v>
      </c>
      <c r="Q400" s="192">
        <v>0.0411</v>
      </c>
      <c r="R400" s="192">
        <f>Q400*H400</f>
        <v>7.562399999999999</v>
      </c>
      <c r="S400" s="192">
        <v>0</v>
      </c>
      <c r="T400" s="193">
        <f>S400*H400</f>
        <v>0</v>
      </c>
      <c r="AR400" s="17" t="s">
        <v>182</v>
      </c>
      <c r="AT400" s="17" t="s">
        <v>203</v>
      </c>
      <c r="AU400" s="17" t="s">
        <v>22</v>
      </c>
      <c r="AY400" s="17" t="s">
        <v>132</v>
      </c>
      <c r="BE400" s="194">
        <f>IF(N400="základní",J400,0)</f>
        <v>0</v>
      </c>
      <c r="BF400" s="194">
        <f>IF(N400="snížená",J400,0)</f>
        <v>0</v>
      </c>
      <c r="BG400" s="194">
        <f>IF(N400="zákl. přenesená",J400,0)</f>
        <v>0</v>
      </c>
      <c r="BH400" s="194">
        <f>IF(N400="sníž. přenesená",J400,0)</f>
        <v>0</v>
      </c>
      <c r="BI400" s="194">
        <f>IF(N400="nulová",J400,0)</f>
        <v>0</v>
      </c>
      <c r="BJ400" s="17" t="s">
        <v>23</v>
      </c>
      <c r="BK400" s="194">
        <f>ROUND(I400*H400,2)</f>
        <v>0</v>
      </c>
      <c r="BL400" s="17" t="s">
        <v>139</v>
      </c>
      <c r="BM400" s="17" t="s">
        <v>679</v>
      </c>
    </row>
    <row r="401" spans="2:47" s="1" customFormat="1" ht="27">
      <c r="B401" s="35"/>
      <c r="C401" s="57"/>
      <c r="D401" s="195" t="s">
        <v>173</v>
      </c>
      <c r="E401" s="57"/>
      <c r="F401" s="196" t="s">
        <v>327</v>
      </c>
      <c r="G401" s="57"/>
      <c r="H401" s="57"/>
      <c r="I401" s="153"/>
      <c r="J401" s="57"/>
      <c r="K401" s="57"/>
      <c r="L401" s="55"/>
      <c r="M401" s="72"/>
      <c r="N401" s="36"/>
      <c r="O401" s="36"/>
      <c r="P401" s="36"/>
      <c r="Q401" s="36"/>
      <c r="R401" s="36"/>
      <c r="S401" s="36"/>
      <c r="T401" s="73"/>
      <c r="AT401" s="17" t="s">
        <v>173</v>
      </c>
      <c r="AU401" s="17" t="s">
        <v>22</v>
      </c>
    </row>
    <row r="402" spans="2:51" s="11" customFormat="1" ht="13.5">
      <c r="B402" s="197"/>
      <c r="C402" s="198"/>
      <c r="D402" s="210" t="s">
        <v>143</v>
      </c>
      <c r="E402" s="220" t="s">
        <v>36</v>
      </c>
      <c r="F402" s="221" t="s">
        <v>680</v>
      </c>
      <c r="G402" s="198"/>
      <c r="H402" s="222">
        <v>184</v>
      </c>
      <c r="I402" s="202"/>
      <c r="J402" s="198"/>
      <c r="K402" s="198"/>
      <c r="L402" s="203"/>
      <c r="M402" s="204"/>
      <c r="N402" s="205"/>
      <c r="O402" s="205"/>
      <c r="P402" s="205"/>
      <c r="Q402" s="205"/>
      <c r="R402" s="205"/>
      <c r="S402" s="205"/>
      <c r="T402" s="206"/>
      <c r="AT402" s="207" t="s">
        <v>143</v>
      </c>
      <c r="AU402" s="207" t="s">
        <v>22</v>
      </c>
      <c r="AV402" s="11" t="s">
        <v>22</v>
      </c>
      <c r="AW402" s="11" t="s">
        <v>43</v>
      </c>
      <c r="AX402" s="11" t="s">
        <v>23</v>
      </c>
      <c r="AY402" s="207" t="s">
        <v>132</v>
      </c>
    </row>
    <row r="403" spans="2:65" s="1" customFormat="1" ht="31.5" customHeight="1">
      <c r="B403" s="35"/>
      <c r="C403" s="235" t="s">
        <v>681</v>
      </c>
      <c r="D403" s="235" t="s">
        <v>203</v>
      </c>
      <c r="E403" s="236" t="s">
        <v>682</v>
      </c>
      <c r="F403" s="237" t="s">
        <v>683</v>
      </c>
      <c r="G403" s="238" t="s">
        <v>325</v>
      </c>
      <c r="H403" s="239">
        <v>108</v>
      </c>
      <c r="I403" s="240"/>
      <c r="J403" s="241">
        <f>ROUND(I403*H403,2)</f>
        <v>0</v>
      </c>
      <c r="K403" s="237" t="s">
        <v>138</v>
      </c>
      <c r="L403" s="242"/>
      <c r="M403" s="243" t="s">
        <v>36</v>
      </c>
      <c r="N403" s="244" t="s">
        <v>51</v>
      </c>
      <c r="O403" s="36"/>
      <c r="P403" s="192">
        <f>O403*H403</f>
        <v>0</v>
      </c>
      <c r="Q403" s="192">
        <v>0.0483</v>
      </c>
      <c r="R403" s="192">
        <f>Q403*H403</f>
        <v>5.2164</v>
      </c>
      <c r="S403" s="192">
        <v>0</v>
      </c>
      <c r="T403" s="193">
        <f>S403*H403</f>
        <v>0</v>
      </c>
      <c r="AR403" s="17" t="s">
        <v>182</v>
      </c>
      <c r="AT403" s="17" t="s">
        <v>203</v>
      </c>
      <c r="AU403" s="17" t="s">
        <v>22</v>
      </c>
      <c r="AY403" s="17" t="s">
        <v>132</v>
      </c>
      <c r="BE403" s="194">
        <f>IF(N403="základní",J403,0)</f>
        <v>0</v>
      </c>
      <c r="BF403" s="194">
        <f>IF(N403="snížená",J403,0)</f>
        <v>0</v>
      </c>
      <c r="BG403" s="194">
        <f>IF(N403="zákl. přenesená",J403,0)</f>
        <v>0</v>
      </c>
      <c r="BH403" s="194">
        <f>IF(N403="sníž. přenesená",J403,0)</f>
        <v>0</v>
      </c>
      <c r="BI403" s="194">
        <f>IF(N403="nulová",J403,0)</f>
        <v>0</v>
      </c>
      <c r="BJ403" s="17" t="s">
        <v>23</v>
      </c>
      <c r="BK403" s="194">
        <f>ROUND(I403*H403,2)</f>
        <v>0</v>
      </c>
      <c r="BL403" s="17" t="s">
        <v>139</v>
      </c>
      <c r="BM403" s="17" t="s">
        <v>684</v>
      </c>
    </row>
    <row r="404" spans="2:51" s="11" customFormat="1" ht="13.5">
      <c r="B404" s="197"/>
      <c r="C404" s="198"/>
      <c r="D404" s="210" t="s">
        <v>143</v>
      </c>
      <c r="E404" s="220" t="s">
        <v>36</v>
      </c>
      <c r="F404" s="221" t="s">
        <v>685</v>
      </c>
      <c r="G404" s="198"/>
      <c r="H404" s="222">
        <v>108</v>
      </c>
      <c r="I404" s="202"/>
      <c r="J404" s="198"/>
      <c r="K404" s="198"/>
      <c r="L404" s="203"/>
      <c r="M404" s="204"/>
      <c r="N404" s="205"/>
      <c r="O404" s="205"/>
      <c r="P404" s="205"/>
      <c r="Q404" s="205"/>
      <c r="R404" s="205"/>
      <c r="S404" s="205"/>
      <c r="T404" s="206"/>
      <c r="AT404" s="207" t="s">
        <v>143</v>
      </c>
      <c r="AU404" s="207" t="s">
        <v>22</v>
      </c>
      <c r="AV404" s="11" t="s">
        <v>22</v>
      </c>
      <c r="AW404" s="11" t="s">
        <v>43</v>
      </c>
      <c r="AX404" s="11" t="s">
        <v>23</v>
      </c>
      <c r="AY404" s="207" t="s">
        <v>132</v>
      </c>
    </row>
    <row r="405" spans="2:65" s="1" customFormat="1" ht="44.25" customHeight="1">
      <c r="B405" s="35"/>
      <c r="C405" s="183" t="s">
        <v>686</v>
      </c>
      <c r="D405" s="183" t="s">
        <v>134</v>
      </c>
      <c r="E405" s="184" t="s">
        <v>687</v>
      </c>
      <c r="F405" s="185" t="s">
        <v>688</v>
      </c>
      <c r="G405" s="186" t="s">
        <v>296</v>
      </c>
      <c r="H405" s="187">
        <v>144</v>
      </c>
      <c r="I405" s="188"/>
      <c r="J405" s="189">
        <f>ROUND(I405*H405,2)</f>
        <v>0</v>
      </c>
      <c r="K405" s="185" t="s">
        <v>138</v>
      </c>
      <c r="L405" s="55"/>
      <c r="M405" s="190" t="s">
        <v>36</v>
      </c>
      <c r="N405" s="191" t="s">
        <v>51</v>
      </c>
      <c r="O405" s="36"/>
      <c r="P405" s="192">
        <f>O405*H405</f>
        <v>0</v>
      </c>
      <c r="Q405" s="192">
        <v>0.00022</v>
      </c>
      <c r="R405" s="192">
        <f>Q405*H405</f>
        <v>0.03168</v>
      </c>
      <c r="S405" s="192">
        <v>0</v>
      </c>
      <c r="T405" s="193">
        <f>S405*H405</f>
        <v>0</v>
      </c>
      <c r="AR405" s="17" t="s">
        <v>139</v>
      </c>
      <c r="AT405" s="17" t="s">
        <v>134</v>
      </c>
      <c r="AU405" s="17" t="s">
        <v>22</v>
      </c>
      <c r="AY405" s="17" t="s">
        <v>132</v>
      </c>
      <c r="BE405" s="194">
        <f>IF(N405="základní",J405,0)</f>
        <v>0</v>
      </c>
      <c r="BF405" s="194">
        <f>IF(N405="snížená",J405,0)</f>
        <v>0</v>
      </c>
      <c r="BG405" s="194">
        <f>IF(N405="zákl. přenesená",J405,0)</f>
        <v>0</v>
      </c>
      <c r="BH405" s="194">
        <f>IF(N405="sníž. přenesená",J405,0)</f>
        <v>0</v>
      </c>
      <c r="BI405" s="194">
        <f>IF(N405="nulová",J405,0)</f>
        <v>0</v>
      </c>
      <c r="BJ405" s="17" t="s">
        <v>23</v>
      </c>
      <c r="BK405" s="194">
        <f>ROUND(I405*H405,2)</f>
        <v>0</v>
      </c>
      <c r="BL405" s="17" t="s">
        <v>139</v>
      </c>
      <c r="BM405" s="17" t="s">
        <v>689</v>
      </c>
    </row>
    <row r="406" spans="2:47" s="1" customFormat="1" ht="40.5">
      <c r="B406" s="35"/>
      <c r="C406" s="57"/>
      <c r="D406" s="195" t="s">
        <v>141</v>
      </c>
      <c r="E406" s="57"/>
      <c r="F406" s="196" t="s">
        <v>690</v>
      </c>
      <c r="G406" s="57"/>
      <c r="H406" s="57"/>
      <c r="I406" s="153"/>
      <c r="J406" s="57"/>
      <c r="K406" s="57"/>
      <c r="L406" s="55"/>
      <c r="M406" s="72"/>
      <c r="N406" s="36"/>
      <c r="O406" s="36"/>
      <c r="P406" s="36"/>
      <c r="Q406" s="36"/>
      <c r="R406" s="36"/>
      <c r="S406" s="36"/>
      <c r="T406" s="73"/>
      <c r="AT406" s="17" t="s">
        <v>141</v>
      </c>
      <c r="AU406" s="17" t="s">
        <v>22</v>
      </c>
    </row>
    <row r="407" spans="2:51" s="11" customFormat="1" ht="13.5">
      <c r="B407" s="197"/>
      <c r="C407" s="198"/>
      <c r="D407" s="210" t="s">
        <v>143</v>
      </c>
      <c r="E407" s="220" t="s">
        <v>36</v>
      </c>
      <c r="F407" s="221" t="s">
        <v>691</v>
      </c>
      <c r="G407" s="198"/>
      <c r="H407" s="222">
        <v>144</v>
      </c>
      <c r="I407" s="202"/>
      <c r="J407" s="198"/>
      <c r="K407" s="198"/>
      <c r="L407" s="203"/>
      <c r="M407" s="204"/>
      <c r="N407" s="205"/>
      <c r="O407" s="205"/>
      <c r="P407" s="205"/>
      <c r="Q407" s="205"/>
      <c r="R407" s="205"/>
      <c r="S407" s="205"/>
      <c r="T407" s="206"/>
      <c r="AT407" s="207" t="s">
        <v>143</v>
      </c>
      <c r="AU407" s="207" t="s">
        <v>22</v>
      </c>
      <c r="AV407" s="11" t="s">
        <v>22</v>
      </c>
      <c r="AW407" s="11" t="s">
        <v>43</v>
      </c>
      <c r="AX407" s="11" t="s">
        <v>80</v>
      </c>
      <c r="AY407" s="207" t="s">
        <v>132</v>
      </c>
    </row>
    <row r="408" spans="2:65" s="1" customFormat="1" ht="31.5" customHeight="1">
      <c r="B408" s="35"/>
      <c r="C408" s="183" t="s">
        <v>692</v>
      </c>
      <c r="D408" s="183" t="s">
        <v>134</v>
      </c>
      <c r="E408" s="184" t="s">
        <v>693</v>
      </c>
      <c r="F408" s="185" t="s">
        <v>694</v>
      </c>
      <c r="G408" s="186" t="s">
        <v>296</v>
      </c>
      <c r="H408" s="187">
        <v>160</v>
      </c>
      <c r="I408" s="188"/>
      <c r="J408" s="189">
        <f>ROUND(I408*H408,2)</f>
        <v>0</v>
      </c>
      <c r="K408" s="185" t="s">
        <v>138</v>
      </c>
      <c r="L408" s="55"/>
      <c r="M408" s="190" t="s">
        <v>36</v>
      </c>
      <c r="N408" s="191" t="s">
        <v>51</v>
      </c>
      <c r="O408" s="36"/>
      <c r="P408" s="192">
        <f>O408*H408</f>
        <v>0</v>
      </c>
      <c r="Q408" s="192">
        <v>0</v>
      </c>
      <c r="R408" s="192">
        <f>Q408*H408</f>
        <v>0</v>
      </c>
      <c r="S408" s="192">
        <v>0</v>
      </c>
      <c r="T408" s="193">
        <f>S408*H408</f>
        <v>0</v>
      </c>
      <c r="AR408" s="17" t="s">
        <v>139</v>
      </c>
      <c r="AT408" s="17" t="s">
        <v>134</v>
      </c>
      <c r="AU408" s="17" t="s">
        <v>22</v>
      </c>
      <c r="AY408" s="17" t="s">
        <v>132</v>
      </c>
      <c r="BE408" s="194">
        <f>IF(N408="základní",J408,0)</f>
        <v>0</v>
      </c>
      <c r="BF408" s="194">
        <f>IF(N408="snížená",J408,0)</f>
        <v>0</v>
      </c>
      <c r="BG408" s="194">
        <f>IF(N408="zákl. přenesená",J408,0)</f>
        <v>0</v>
      </c>
      <c r="BH408" s="194">
        <f>IF(N408="sníž. přenesená",J408,0)</f>
        <v>0</v>
      </c>
      <c r="BI408" s="194">
        <f>IF(N408="nulová",J408,0)</f>
        <v>0</v>
      </c>
      <c r="BJ408" s="17" t="s">
        <v>23</v>
      </c>
      <c r="BK408" s="194">
        <f>ROUND(I408*H408,2)</f>
        <v>0</v>
      </c>
      <c r="BL408" s="17" t="s">
        <v>139</v>
      </c>
      <c r="BM408" s="17" t="s">
        <v>695</v>
      </c>
    </row>
    <row r="409" spans="2:47" s="1" customFormat="1" ht="67.5">
      <c r="B409" s="35"/>
      <c r="C409" s="57"/>
      <c r="D409" s="195" t="s">
        <v>141</v>
      </c>
      <c r="E409" s="57"/>
      <c r="F409" s="196" t="s">
        <v>696</v>
      </c>
      <c r="G409" s="57"/>
      <c r="H409" s="57"/>
      <c r="I409" s="153"/>
      <c r="J409" s="57"/>
      <c r="K409" s="57"/>
      <c r="L409" s="55"/>
      <c r="M409" s="72"/>
      <c r="N409" s="36"/>
      <c r="O409" s="36"/>
      <c r="P409" s="36"/>
      <c r="Q409" s="36"/>
      <c r="R409" s="36"/>
      <c r="S409" s="36"/>
      <c r="T409" s="73"/>
      <c r="AT409" s="17" t="s">
        <v>141</v>
      </c>
      <c r="AU409" s="17" t="s">
        <v>22</v>
      </c>
    </row>
    <row r="410" spans="2:51" s="11" customFormat="1" ht="13.5">
      <c r="B410" s="197"/>
      <c r="C410" s="198"/>
      <c r="D410" s="210" t="s">
        <v>143</v>
      </c>
      <c r="E410" s="220" t="s">
        <v>36</v>
      </c>
      <c r="F410" s="221" t="s">
        <v>697</v>
      </c>
      <c r="G410" s="198"/>
      <c r="H410" s="222">
        <v>160</v>
      </c>
      <c r="I410" s="202"/>
      <c r="J410" s="198"/>
      <c r="K410" s="198"/>
      <c r="L410" s="203"/>
      <c r="M410" s="204"/>
      <c r="N410" s="205"/>
      <c r="O410" s="205"/>
      <c r="P410" s="205"/>
      <c r="Q410" s="205"/>
      <c r="R410" s="205"/>
      <c r="S410" s="205"/>
      <c r="T410" s="206"/>
      <c r="AT410" s="207" t="s">
        <v>143</v>
      </c>
      <c r="AU410" s="207" t="s">
        <v>22</v>
      </c>
      <c r="AV410" s="11" t="s">
        <v>22</v>
      </c>
      <c r="AW410" s="11" t="s">
        <v>43</v>
      </c>
      <c r="AX410" s="11" t="s">
        <v>23</v>
      </c>
      <c r="AY410" s="207" t="s">
        <v>132</v>
      </c>
    </row>
    <row r="411" spans="2:65" s="1" customFormat="1" ht="22.5" customHeight="1">
      <c r="B411" s="35"/>
      <c r="C411" s="183" t="s">
        <v>698</v>
      </c>
      <c r="D411" s="183" t="s">
        <v>134</v>
      </c>
      <c r="E411" s="184" t="s">
        <v>699</v>
      </c>
      <c r="F411" s="185" t="s">
        <v>700</v>
      </c>
      <c r="G411" s="186" t="s">
        <v>296</v>
      </c>
      <c r="H411" s="187">
        <v>126</v>
      </c>
      <c r="I411" s="188"/>
      <c r="J411" s="189">
        <f>ROUND(I411*H411,2)</f>
        <v>0</v>
      </c>
      <c r="K411" s="185" t="s">
        <v>138</v>
      </c>
      <c r="L411" s="55"/>
      <c r="M411" s="190" t="s">
        <v>36</v>
      </c>
      <c r="N411" s="191" t="s">
        <v>51</v>
      </c>
      <c r="O411" s="36"/>
      <c r="P411" s="192">
        <f>O411*H411</f>
        <v>0</v>
      </c>
      <c r="Q411" s="192">
        <v>0</v>
      </c>
      <c r="R411" s="192">
        <f>Q411*H411</f>
        <v>0</v>
      </c>
      <c r="S411" s="192">
        <v>0</v>
      </c>
      <c r="T411" s="193">
        <f>S411*H411</f>
        <v>0</v>
      </c>
      <c r="AR411" s="17" t="s">
        <v>139</v>
      </c>
      <c r="AT411" s="17" t="s">
        <v>134</v>
      </c>
      <c r="AU411" s="17" t="s">
        <v>22</v>
      </c>
      <c r="AY411" s="17" t="s">
        <v>132</v>
      </c>
      <c r="BE411" s="194">
        <f>IF(N411="základní",J411,0)</f>
        <v>0</v>
      </c>
      <c r="BF411" s="194">
        <f>IF(N411="snížená",J411,0)</f>
        <v>0</v>
      </c>
      <c r="BG411" s="194">
        <f>IF(N411="zákl. přenesená",J411,0)</f>
        <v>0</v>
      </c>
      <c r="BH411" s="194">
        <f>IF(N411="sníž. přenesená",J411,0)</f>
        <v>0</v>
      </c>
      <c r="BI411" s="194">
        <f>IF(N411="nulová",J411,0)</f>
        <v>0</v>
      </c>
      <c r="BJ411" s="17" t="s">
        <v>23</v>
      </c>
      <c r="BK411" s="194">
        <f>ROUND(I411*H411,2)</f>
        <v>0</v>
      </c>
      <c r="BL411" s="17" t="s">
        <v>139</v>
      </c>
      <c r="BM411" s="17" t="s">
        <v>701</v>
      </c>
    </row>
    <row r="412" spans="2:47" s="1" customFormat="1" ht="27">
      <c r="B412" s="35"/>
      <c r="C412" s="57"/>
      <c r="D412" s="195" t="s">
        <v>141</v>
      </c>
      <c r="E412" s="57"/>
      <c r="F412" s="196" t="s">
        <v>702</v>
      </c>
      <c r="G412" s="57"/>
      <c r="H412" s="57"/>
      <c r="I412" s="153"/>
      <c r="J412" s="57"/>
      <c r="K412" s="57"/>
      <c r="L412" s="55"/>
      <c r="M412" s="72"/>
      <c r="N412" s="36"/>
      <c r="O412" s="36"/>
      <c r="P412" s="36"/>
      <c r="Q412" s="36"/>
      <c r="R412" s="36"/>
      <c r="S412" s="36"/>
      <c r="T412" s="73"/>
      <c r="AT412" s="17" t="s">
        <v>141</v>
      </c>
      <c r="AU412" s="17" t="s">
        <v>22</v>
      </c>
    </row>
    <row r="413" spans="2:51" s="11" customFormat="1" ht="13.5">
      <c r="B413" s="197"/>
      <c r="C413" s="198"/>
      <c r="D413" s="210" t="s">
        <v>143</v>
      </c>
      <c r="E413" s="220" t="s">
        <v>36</v>
      </c>
      <c r="F413" s="221" t="s">
        <v>703</v>
      </c>
      <c r="G413" s="198"/>
      <c r="H413" s="222">
        <v>126</v>
      </c>
      <c r="I413" s="202"/>
      <c r="J413" s="198"/>
      <c r="K413" s="198"/>
      <c r="L413" s="203"/>
      <c r="M413" s="204"/>
      <c r="N413" s="205"/>
      <c r="O413" s="205"/>
      <c r="P413" s="205"/>
      <c r="Q413" s="205"/>
      <c r="R413" s="205"/>
      <c r="S413" s="205"/>
      <c r="T413" s="206"/>
      <c r="AT413" s="207" t="s">
        <v>143</v>
      </c>
      <c r="AU413" s="207" t="s">
        <v>22</v>
      </c>
      <c r="AV413" s="11" t="s">
        <v>22</v>
      </c>
      <c r="AW413" s="11" t="s">
        <v>43</v>
      </c>
      <c r="AX413" s="11" t="s">
        <v>23</v>
      </c>
      <c r="AY413" s="207" t="s">
        <v>132</v>
      </c>
    </row>
    <row r="414" spans="2:65" s="1" customFormat="1" ht="22.5" customHeight="1">
      <c r="B414" s="35"/>
      <c r="C414" s="183" t="s">
        <v>704</v>
      </c>
      <c r="D414" s="183" t="s">
        <v>134</v>
      </c>
      <c r="E414" s="184" t="s">
        <v>705</v>
      </c>
      <c r="F414" s="185" t="s">
        <v>706</v>
      </c>
      <c r="G414" s="186" t="s">
        <v>296</v>
      </c>
      <c r="H414" s="187">
        <v>34</v>
      </c>
      <c r="I414" s="188"/>
      <c r="J414" s="189">
        <f>ROUND(I414*H414,2)</f>
        <v>0</v>
      </c>
      <c r="K414" s="185" t="s">
        <v>138</v>
      </c>
      <c r="L414" s="55"/>
      <c r="M414" s="190" t="s">
        <v>36</v>
      </c>
      <c r="N414" s="191" t="s">
        <v>51</v>
      </c>
      <c r="O414" s="36"/>
      <c r="P414" s="192">
        <f>O414*H414</f>
        <v>0</v>
      </c>
      <c r="Q414" s="192">
        <v>0</v>
      </c>
      <c r="R414" s="192">
        <f>Q414*H414</f>
        <v>0</v>
      </c>
      <c r="S414" s="192">
        <v>0</v>
      </c>
      <c r="T414" s="193">
        <f>S414*H414</f>
        <v>0</v>
      </c>
      <c r="AR414" s="17" t="s">
        <v>139</v>
      </c>
      <c r="AT414" s="17" t="s">
        <v>134</v>
      </c>
      <c r="AU414" s="17" t="s">
        <v>22</v>
      </c>
      <c r="AY414" s="17" t="s">
        <v>132</v>
      </c>
      <c r="BE414" s="194">
        <f>IF(N414="základní",J414,0)</f>
        <v>0</v>
      </c>
      <c r="BF414" s="194">
        <f>IF(N414="snížená",J414,0)</f>
        <v>0</v>
      </c>
      <c r="BG414" s="194">
        <f>IF(N414="zákl. přenesená",J414,0)</f>
        <v>0</v>
      </c>
      <c r="BH414" s="194">
        <f>IF(N414="sníž. přenesená",J414,0)</f>
        <v>0</v>
      </c>
      <c r="BI414" s="194">
        <f>IF(N414="nulová",J414,0)</f>
        <v>0</v>
      </c>
      <c r="BJ414" s="17" t="s">
        <v>23</v>
      </c>
      <c r="BK414" s="194">
        <f>ROUND(I414*H414,2)</f>
        <v>0</v>
      </c>
      <c r="BL414" s="17" t="s">
        <v>139</v>
      </c>
      <c r="BM414" s="17" t="s">
        <v>707</v>
      </c>
    </row>
    <row r="415" spans="2:47" s="1" customFormat="1" ht="27">
      <c r="B415" s="35"/>
      <c r="C415" s="57"/>
      <c r="D415" s="195" t="s">
        <v>141</v>
      </c>
      <c r="E415" s="57"/>
      <c r="F415" s="196" t="s">
        <v>702</v>
      </c>
      <c r="G415" s="57"/>
      <c r="H415" s="57"/>
      <c r="I415" s="153"/>
      <c r="J415" s="57"/>
      <c r="K415" s="57"/>
      <c r="L415" s="55"/>
      <c r="M415" s="72"/>
      <c r="N415" s="36"/>
      <c r="O415" s="36"/>
      <c r="P415" s="36"/>
      <c r="Q415" s="36"/>
      <c r="R415" s="36"/>
      <c r="S415" s="36"/>
      <c r="T415" s="73"/>
      <c r="AT415" s="17" t="s">
        <v>141</v>
      </c>
      <c r="AU415" s="17" t="s">
        <v>22</v>
      </c>
    </row>
    <row r="416" spans="2:51" s="11" customFormat="1" ht="13.5">
      <c r="B416" s="197"/>
      <c r="C416" s="198"/>
      <c r="D416" s="210" t="s">
        <v>143</v>
      </c>
      <c r="E416" s="220" t="s">
        <v>36</v>
      </c>
      <c r="F416" s="221" t="s">
        <v>708</v>
      </c>
      <c r="G416" s="198"/>
      <c r="H416" s="222">
        <v>34</v>
      </c>
      <c r="I416" s="202"/>
      <c r="J416" s="198"/>
      <c r="K416" s="198"/>
      <c r="L416" s="203"/>
      <c r="M416" s="204"/>
      <c r="N416" s="205"/>
      <c r="O416" s="205"/>
      <c r="P416" s="205"/>
      <c r="Q416" s="205"/>
      <c r="R416" s="205"/>
      <c r="S416" s="205"/>
      <c r="T416" s="206"/>
      <c r="AT416" s="207" t="s">
        <v>143</v>
      </c>
      <c r="AU416" s="207" t="s">
        <v>22</v>
      </c>
      <c r="AV416" s="11" t="s">
        <v>22</v>
      </c>
      <c r="AW416" s="11" t="s">
        <v>43</v>
      </c>
      <c r="AX416" s="11" t="s">
        <v>23</v>
      </c>
      <c r="AY416" s="207" t="s">
        <v>132</v>
      </c>
    </row>
    <row r="417" spans="2:65" s="1" customFormat="1" ht="22.5" customHeight="1">
      <c r="B417" s="35"/>
      <c r="C417" s="183" t="s">
        <v>709</v>
      </c>
      <c r="D417" s="183" t="s">
        <v>134</v>
      </c>
      <c r="E417" s="184" t="s">
        <v>710</v>
      </c>
      <c r="F417" s="185" t="s">
        <v>711</v>
      </c>
      <c r="G417" s="186" t="s">
        <v>296</v>
      </c>
      <c r="H417" s="187">
        <v>29</v>
      </c>
      <c r="I417" s="188"/>
      <c r="J417" s="189">
        <f>ROUND(I417*H417,2)</f>
        <v>0</v>
      </c>
      <c r="K417" s="185" t="s">
        <v>36</v>
      </c>
      <c r="L417" s="55"/>
      <c r="M417" s="190" t="s">
        <v>36</v>
      </c>
      <c r="N417" s="191" t="s">
        <v>51</v>
      </c>
      <c r="O417" s="36"/>
      <c r="P417" s="192">
        <f>O417*H417</f>
        <v>0</v>
      </c>
      <c r="Q417" s="192">
        <v>0.16371</v>
      </c>
      <c r="R417" s="192">
        <f>Q417*H417</f>
        <v>4.74759</v>
      </c>
      <c r="S417" s="192">
        <v>0</v>
      </c>
      <c r="T417" s="193">
        <f>S417*H417</f>
        <v>0</v>
      </c>
      <c r="AR417" s="17" t="s">
        <v>139</v>
      </c>
      <c r="AT417" s="17" t="s">
        <v>134</v>
      </c>
      <c r="AU417" s="17" t="s">
        <v>22</v>
      </c>
      <c r="AY417" s="17" t="s">
        <v>132</v>
      </c>
      <c r="BE417" s="194">
        <f>IF(N417="základní",J417,0)</f>
        <v>0</v>
      </c>
      <c r="BF417" s="194">
        <f>IF(N417="snížená",J417,0)</f>
        <v>0</v>
      </c>
      <c r="BG417" s="194">
        <f>IF(N417="zákl. přenesená",J417,0)</f>
        <v>0</v>
      </c>
      <c r="BH417" s="194">
        <f>IF(N417="sníž. přenesená",J417,0)</f>
        <v>0</v>
      </c>
      <c r="BI417" s="194">
        <f>IF(N417="nulová",J417,0)</f>
        <v>0</v>
      </c>
      <c r="BJ417" s="17" t="s">
        <v>23</v>
      </c>
      <c r="BK417" s="194">
        <f>ROUND(I417*H417,2)</f>
        <v>0</v>
      </c>
      <c r="BL417" s="17" t="s">
        <v>139</v>
      </c>
      <c r="BM417" s="17" t="s">
        <v>712</v>
      </c>
    </row>
    <row r="418" spans="2:47" s="1" customFormat="1" ht="27">
      <c r="B418" s="35"/>
      <c r="C418" s="57"/>
      <c r="D418" s="195" t="s">
        <v>173</v>
      </c>
      <c r="E418" s="57"/>
      <c r="F418" s="196" t="s">
        <v>327</v>
      </c>
      <c r="G418" s="57"/>
      <c r="H418" s="57"/>
      <c r="I418" s="153"/>
      <c r="J418" s="57"/>
      <c r="K418" s="57"/>
      <c r="L418" s="55"/>
      <c r="M418" s="72"/>
      <c r="N418" s="36"/>
      <c r="O418" s="36"/>
      <c r="P418" s="36"/>
      <c r="Q418" s="36"/>
      <c r="R418" s="36"/>
      <c r="S418" s="36"/>
      <c r="T418" s="73"/>
      <c r="AT418" s="17" t="s">
        <v>173</v>
      </c>
      <c r="AU418" s="17" t="s">
        <v>22</v>
      </c>
    </row>
    <row r="419" spans="2:51" s="11" customFormat="1" ht="13.5">
      <c r="B419" s="197"/>
      <c r="C419" s="198"/>
      <c r="D419" s="210" t="s">
        <v>143</v>
      </c>
      <c r="E419" s="220" t="s">
        <v>36</v>
      </c>
      <c r="F419" s="221" t="s">
        <v>304</v>
      </c>
      <c r="G419" s="198"/>
      <c r="H419" s="222">
        <v>29</v>
      </c>
      <c r="I419" s="202"/>
      <c r="J419" s="198"/>
      <c r="K419" s="198"/>
      <c r="L419" s="203"/>
      <c r="M419" s="204"/>
      <c r="N419" s="205"/>
      <c r="O419" s="205"/>
      <c r="P419" s="205"/>
      <c r="Q419" s="205"/>
      <c r="R419" s="205"/>
      <c r="S419" s="205"/>
      <c r="T419" s="206"/>
      <c r="AT419" s="207" t="s">
        <v>143</v>
      </c>
      <c r="AU419" s="207" t="s">
        <v>22</v>
      </c>
      <c r="AV419" s="11" t="s">
        <v>22</v>
      </c>
      <c r="AW419" s="11" t="s">
        <v>43</v>
      </c>
      <c r="AX419" s="11" t="s">
        <v>80</v>
      </c>
      <c r="AY419" s="207" t="s">
        <v>132</v>
      </c>
    </row>
    <row r="420" spans="2:65" s="1" customFormat="1" ht="22.5" customHeight="1">
      <c r="B420" s="35"/>
      <c r="C420" s="235" t="s">
        <v>713</v>
      </c>
      <c r="D420" s="235" t="s">
        <v>203</v>
      </c>
      <c r="E420" s="236" t="s">
        <v>714</v>
      </c>
      <c r="F420" s="237" t="s">
        <v>715</v>
      </c>
      <c r="G420" s="238" t="s">
        <v>325</v>
      </c>
      <c r="H420" s="239">
        <v>107.143</v>
      </c>
      <c r="I420" s="240"/>
      <c r="J420" s="241">
        <f>ROUND(I420*H420,2)</f>
        <v>0</v>
      </c>
      <c r="K420" s="237" t="s">
        <v>36</v>
      </c>
      <c r="L420" s="242"/>
      <c r="M420" s="243" t="s">
        <v>36</v>
      </c>
      <c r="N420" s="244" t="s">
        <v>51</v>
      </c>
      <c r="O420" s="36"/>
      <c r="P420" s="192">
        <f>O420*H420</f>
        <v>0</v>
      </c>
      <c r="Q420" s="192">
        <v>0.044</v>
      </c>
      <c r="R420" s="192">
        <f>Q420*H420</f>
        <v>4.7142919999999995</v>
      </c>
      <c r="S420" s="192">
        <v>0</v>
      </c>
      <c r="T420" s="193">
        <f>S420*H420</f>
        <v>0</v>
      </c>
      <c r="AR420" s="17" t="s">
        <v>182</v>
      </c>
      <c r="AT420" s="17" t="s">
        <v>203</v>
      </c>
      <c r="AU420" s="17" t="s">
        <v>22</v>
      </c>
      <c r="AY420" s="17" t="s">
        <v>132</v>
      </c>
      <c r="BE420" s="194">
        <f>IF(N420="základní",J420,0)</f>
        <v>0</v>
      </c>
      <c r="BF420" s="194">
        <f>IF(N420="snížená",J420,0)</f>
        <v>0</v>
      </c>
      <c r="BG420" s="194">
        <f>IF(N420="zákl. přenesená",J420,0)</f>
        <v>0</v>
      </c>
      <c r="BH420" s="194">
        <f>IF(N420="sníž. přenesená",J420,0)</f>
        <v>0</v>
      </c>
      <c r="BI420" s="194">
        <f>IF(N420="nulová",J420,0)</f>
        <v>0</v>
      </c>
      <c r="BJ420" s="17" t="s">
        <v>23</v>
      </c>
      <c r="BK420" s="194">
        <f>ROUND(I420*H420,2)</f>
        <v>0</v>
      </c>
      <c r="BL420" s="17" t="s">
        <v>139</v>
      </c>
      <c r="BM420" s="17" t="s">
        <v>716</v>
      </c>
    </row>
    <row r="421" spans="2:47" s="1" customFormat="1" ht="27">
      <c r="B421" s="35"/>
      <c r="C421" s="57"/>
      <c r="D421" s="195" t="s">
        <v>173</v>
      </c>
      <c r="E421" s="57"/>
      <c r="F421" s="196" t="s">
        <v>332</v>
      </c>
      <c r="G421" s="57"/>
      <c r="H421" s="57"/>
      <c r="I421" s="153"/>
      <c r="J421" s="57"/>
      <c r="K421" s="57"/>
      <c r="L421" s="55"/>
      <c r="M421" s="72"/>
      <c r="N421" s="36"/>
      <c r="O421" s="36"/>
      <c r="P421" s="36"/>
      <c r="Q421" s="36"/>
      <c r="R421" s="36"/>
      <c r="S421" s="36"/>
      <c r="T421" s="73"/>
      <c r="AT421" s="17" t="s">
        <v>173</v>
      </c>
      <c r="AU421" s="17" t="s">
        <v>22</v>
      </c>
    </row>
    <row r="422" spans="2:51" s="11" customFormat="1" ht="13.5">
      <c r="B422" s="197"/>
      <c r="C422" s="198"/>
      <c r="D422" s="210" t="s">
        <v>143</v>
      </c>
      <c r="E422" s="220" t="s">
        <v>36</v>
      </c>
      <c r="F422" s="221" t="s">
        <v>717</v>
      </c>
      <c r="G422" s="198"/>
      <c r="H422" s="222">
        <v>107.143</v>
      </c>
      <c r="I422" s="202"/>
      <c r="J422" s="198"/>
      <c r="K422" s="198"/>
      <c r="L422" s="203"/>
      <c r="M422" s="204"/>
      <c r="N422" s="205"/>
      <c r="O422" s="205"/>
      <c r="P422" s="205"/>
      <c r="Q422" s="205"/>
      <c r="R422" s="205"/>
      <c r="S422" s="205"/>
      <c r="T422" s="206"/>
      <c r="AT422" s="207" t="s">
        <v>143</v>
      </c>
      <c r="AU422" s="207" t="s">
        <v>22</v>
      </c>
      <c r="AV422" s="11" t="s">
        <v>22</v>
      </c>
      <c r="AW422" s="11" t="s">
        <v>43</v>
      </c>
      <c r="AX422" s="11" t="s">
        <v>80</v>
      </c>
      <c r="AY422" s="207" t="s">
        <v>132</v>
      </c>
    </row>
    <row r="423" spans="2:65" s="1" customFormat="1" ht="31.5" customHeight="1">
      <c r="B423" s="35"/>
      <c r="C423" s="183" t="s">
        <v>718</v>
      </c>
      <c r="D423" s="183" t="s">
        <v>134</v>
      </c>
      <c r="E423" s="184" t="s">
        <v>719</v>
      </c>
      <c r="F423" s="185" t="s">
        <v>720</v>
      </c>
      <c r="G423" s="186" t="s">
        <v>206</v>
      </c>
      <c r="H423" s="187">
        <v>0.22</v>
      </c>
      <c r="I423" s="188"/>
      <c r="J423" s="189">
        <f>ROUND(I423*H423,2)</f>
        <v>0</v>
      </c>
      <c r="K423" s="185" t="s">
        <v>138</v>
      </c>
      <c r="L423" s="55"/>
      <c r="M423" s="190" t="s">
        <v>36</v>
      </c>
      <c r="N423" s="191" t="s">
        <v>51</v>
      </c>
      <c r="O423" s="36"/>
      <c r="P423" s="192">
        <f>O423*H423</f>
        <v>0</v>
      </c>
      <c r="Q423" s="192">
        <v>0</v>
      </c>
      <c r="R423" s="192">
        <f>Q423*H423</f>
        <v>0</v>
      </c>
      <c r="S423" s="192">
        <v>1</v>
      </c>
      <c r="T423" s="193">
        <f>S423*H423</f>
        <v>0.22</v>
      </c>
      <c r="AR423" s="17" t="s">
        <v>139</v>
      </c>
      <c r="AT423" s="17" t="s">
        <v>134</v>
      </c>
      <c r="AU423" s="17" t="s">
        <v>22</v>
      </c>
      <c r="AY423" s="17" t="s">
        <v>132</v>
      </c>
      <c r="BE423" s="194">
        <f>IF(N423="základní",J423,0)</f>
        <v>0</v>
      </c>
      <c r="BF423" s="194">
        <f>IF(N423="snížená",J423,0)</f>
        <v>0</v>
      </c>
      <c r="BG423" s="194">
        <f>IF(N423="zákl. přenesená",J423,0)</f>
        <v>0</v>
      </c>
      <c r="BH423" s="194">
        <f>IF(N423="sníž. přenesená",J423,0)</f>
        <v>0</v>
      </c>
      <c r="BI423" s="194">
        <f>IF(N423="nulová",J423,0)</f>
        <v>0</v>
      </c>
      <c r="BJ423" s="17" t="s">
        <v>23</v>
      </c>
      <c r="BK423" s="194">
        <f>ROUND(I423*H423,2)</f>
        <v>0</v>
      </c>
      <c r="BL423" s="17" t="s">
        <v>139</v>
      </c>
      <c r="BM423" s="17" t="s">
        <v>721</v>
      </c>
    </row>
    <row r="424" spans="2:47" s="1" customFormat="1" ht="54">
      <c r="B424" s="35"/>
      <c r="C424" s="57"/>
      <c r="D424" s="210" t="s">
        <v>141</v>
      </c>
      <c r="E424" s="57"/>
      <c r="F424" s="223" t="s">
        <v>722</v>
      </c>
      <c r="G424" s="57"/>
      <c r="H424" s="57"/>
      <c r="I424" s="153"/>
      <c r="J424" s="57"/>
      <c r="K424" s="57"/>
      <c r="L424" s="55"/>
      <c r="M424" s="72"/>
      <c r="N424" s="36"/>
      <c r="O424" s="36"/>
      <c r="P424" s="36"/>
      <c r="Q424" s="36"/>
      <c r="R424" s="36"/>
      <c r="S424" s="36"/>
      <c r="T424" s="73"/>
      <c r="AT424" s="17" t="s">
        <v>141</v>
      </c>
      <c r="AU424" s="17" t="s">
        <v>22</v>
      </c>
    </row>
    <row r="425" spans="2:65" s="1" customFormat="1" ht="31.5" customHeight="1">
      <c r="B425" s="35"/>
      <c r="C425" s="183" t="s">
        <v>723</v>
      </c>
      <c r="D425" s="183" t="s">
        <v>134</v>
      </c>
      <c r="E425" s="184" t="s">
        <v>724</v>
      </c>
      <c r="F425" s="185" t="s">
        <v>725</v>
      </c>
      <c r="G425" s="186" t="s">
        <v>148</v>
      </c>
      <c r="H425" s="187">
        <v>13.5</v>
      </c>
      <c r="I425" s="188"/>
      <c r="J425" s="189">
        <f>ROUND(I425*H425,2)</f>
        <v>0</v>
      </c>
      <c r="K425" s="185" t="s">
        <v>138</v>
      </c>
      <c r="L425" s="55"/>
      <c r="M425" s="190" t="s">
        <v>36</v>
      </c>
      <c r="N425" s="191" t="s">
        <v>51</v>
      </c>
      <c r="O425" s="36"/>
      <c r="P425" s="192">
        <f>O425*H425</f>
        <v>0</v>
      </c>
      <c r="Q425" s="192">
        <v>0</v>
      </c>
      <c r="R425" s="192">
        <f>Q425*H425</f>
        <v>0</v>
      </c>
      <c r="S425" s="192">
        <v>0.009</v>
      </c>
      <c r="T425" s="193">
        <f>S425*H425</f>
        <v>0.1215</v>
      </c>
      <c r="AR425" s="17" t="s">
        <v>139</v>
      </c>
      <c r="AT425" s="17" t="s">
        <v>134</v>
      </c>
      <c r="AU425" s="17" t="s">
        <v>22</v>
      </c>
      <c r="AY425" s="17" t="s">
        <v>132</v>
      </c>
      <c r="BE425" s="194">
        <f>IF(N425="základní",J425,0)</f>
        <v>0</v>
      </c>
      <c r="BF425" s="194">
        <f>IF(N425="snížená",J425,0)</f>
        <v>0</v>
      </c>
      <c r="BG425" s="194">
        <f>IF(N425="zákl. přenesená",J425,0)</f>
        <v>0</v>
      </c>
      <c r="BH425" s="194">
        <f>IF(N425="sníž. přenesená",J425,0)</f>
        <v>0</v>
      </c>
      <c r="BI425" s="194">
        <f>IF(N425="nulová",J425,0)</f>
        <v>0</v>
      </c>
      <c r="BJ425" s="17" t="s">
        <v>23</v>
      </c>
      <c r="BK425" s="194">
        <f>ROUND(I425*H425,2)</f>
        <v>0</v>
      </c>
      <c r="BL425" s="17" t="s">
        <v>139</v>
      </c>
      <c r="BM425" s="17" t="s">
        <v>726</v>
      </c>
    </row>
    <row r="426" spans="2:47" s="1" customFormat="1" ht="67.5">
      <c r="B426" s="35"/>
      <c r="C426" s="57"/>
      <c r="D426" s="195" t="s">
        <v>141</v>
      </c>
      <c r="E426" s="57"/>
      <c r="F426" s="196" t="s">
        <v>727</v>
      </c>
      <c r="G426" s="57"/>
      <c r="H426" s="57"/>
      <c r="I426" s="153"/>
      <c r="J426" s="57"/>
      <c r="K426" s="57"/>
      <c r="L426" s="55"/>
      <c r="M426" s="72"/>
      <c r="N426" s="36"/>
      <c r="O426" s="36"/>
      <c r="P426" s="36"/>
      <c r="Q426" s="36"/>
      <c r="R426" s="36"/>
      <c r="S426" s="36"/>
      <c r="T426" s="73"/>
      <c r="AT426" s="17" t="s">
        <v>141</v>
      </c>
      <c r="AU426" s="17" t="s">
        <v>22</v>
      </c>
    </row>
    <row r="427" spans="2:63" s="10" customFormat="1" ht="22.35" customHeight="1">
      <c r="B427" s="166"/>
      <c r="C427" s="167"/>
      <c r="D427" s="180" t="s">
        <v>79</v>
      </c>
      <c r="E427" s="181" t="s">
        <v>673</v>
      </c>
      <c r="F427" s="181" t="s">
        <v>728</v>
      </c>
      <c r="G427" s="167"/>
      <c r="H427" s="167"/>
      <c r="I427" s="170"/>
      <c r="J427" s="182">
        <f>BK427</f>
        <v>0</v>
      </c>
      <c r="K427" s="167"/>
      <c r="L427" s="172"/>
      <c r="M427" s="173"/>
      <c r="N427" s="174"/>
      <c r="O427" s="174"/>
      <c r="P427" s="175">
        <f>SUM(P428:P458)</f>
        <v>0</v>
      </c>
      <c r="Q427" s="174"/>
      <c r="R427" s="175">
        <f>SUM(R428:R458)</f>
        <v>0</v>
      </c>
      <c r="S427" s="174"/>
      <c r="T427" s="176">
        <f>SUM(T428:T458)</f>
        <v>0</v>
      </c>
      <c r="AR427" s="177" t="s">
        <v>23</v>
      </c>
      <c r="AT427" s="178" t="s">
        <v>79</v>
      </c>
      <c r="AU427" s="178" t="s">
        <v>22</v>
      </c>
      <c r="AY427" s="177" t="s">
        <v>132</v>
      </c>
      <c r="BK427" s="179">
        <f>SUM(BK428:BK458)</f>
        <v>0</v>
      </c>
    </row>
    <row r="428" spans="2:65" s="1" customFormat="1" ht="31.5" customHeight="1">
      <c r="B428" s="35"/>
      <c r="C428" s="183" t="s">
        <v>729</v>
      </c>
      <c r="D428" s="183" t="s">
        <v>134</v>
      </c>
      <c r="E428" s="184" t="s">
        <v>730</v>
      </c>
      <c r="F428" s="185" t="s">
        <v>731</v>
      </c>
      <c r="G428" s="186" t="s">
        <v>206</v>
      </c>
      <c r="H428" s="187">
        <v>177.861</v>
      </c>
      <c r="I428" s="188"/>
      <c r="J428" s="189">
        <f>ROUND(I428*H428,2)</f>
        <v>0</v>
      </c>
      <c r="K428" s="185" t="s">
        <v>138</v>
      </c>
      <c r="L428" s="55"/>
      <c r="M428" s="190" t="s">
        <v>36</v>
      </c>
      <c r="N428" s="191" t="s">
        <v>51</v>
      </c>
      <c r="O428" s="36"/>
      <c r="P428" s="192">
        <f>O428*H428</f>
        <v>0</v>
      </c>
      <c r="Q428" s="192">
        <v>0</v>
      </c>
      <c r="R428" s="192">
        <f>Q428*H428</f>
        <v>0</v>
      </c>
      <c r="S428" s="192">
        <v>0</v>
      </c>
      <c r="T428" s="193">
        <f>S428*H428</f>
        <v>0</v>
      </c>
      <c r="AR428" s="17" t="s">
        <v>139</v>
      </c>
      <c r="AT428" s="17" t="s">
        <v>134</v>
      </c>
      <c r="AU428" s="17" t="s">
        <v>152</v>
      </c>
      <c r="AY428" s="17" t="s">
        <v>132</v>
      </c>
      <c r="BE428" s="194">
        <f>IF(N428="základní",J428,0)</f>
        <v>0</v>
      </c>
      <c r="BF428" s="194">
        <f>IF(N428="snížená",J428,0)</f>
        <v>0</v>
      </c>
      <c r="BG428" s="194">
        <f>IF(N428="zákl. přenesená",J428,0)</f>
        <v>0</v>
      </c>
      <c r="BH428" s="194">
        <f>IF(N428="sníž. přenesená",J428,0)</f>
        <v>0</v>
      </c>
      <c r="BI428" s="194">
        <f>IF(N428="nulová",J428,0)</f>
        <v>0</v>
      </c>
      <c r="BJ428" s="17" t="s">
        <v>23</v>
      </c>
      <c r="BK428" s="194">
        <f>ROUND(I428*H428,2)</f>
        <v>0</v>
      </c>
      <c r="BL428" s="17" t="s">
        <v>139</v>
      </c>
      <c r="BM428" s="17" t="s">
        <v>732</v>
      </c>
    </row>
    <row r="429" spans="2:47" s="1" customFormat="1" ht="94.5">
      <c r="B429" s="35"/>
      <c r="C429" s="57"/>
      <c r="D429" s="195" t="s">
        <v>141</v>
      </c>
      <c r="E429" s="57"/>
      <c r="F429" s="196" t="s">
        <v>733</v>
      </c>
      <c r="G429" s="57"/>
      <c r="H429" s="57"/>
      <c r="I429" s="153"/>
      <c r="J429" s="57"/>
      <c r="K429" s="57"/>
      <c r="L429" s="55"/>
      <c r="M429" s="72"/>
      <c r="N429" s="36"/>
      <c r="O429" s="36"/>
      <c r="P429" s="36"/>
      <c r="Q429" s="36"/>
      <c r="R429" s="36"/>
      <c r="S429" s="36"/>
      <c r="T429" s="73"/>
      <c r="AT429" s="17" t="s">
        <v>141</v>
      </c>
      <c r="AU429" s="17" t="s">
        <v>152</v>
      </c>
    </row>
    <row r="430" spans="2:51" s="11" customFormat="1" ht="13.5">
      <c r="B430" s="197"/>
      <c r="C430" s="198"/>
      <c r="D430" s="195" t="s">
        <v>143</v>
      </c>
      <c r="E430" s="199" t="s">
        <v>36</v>
      </c>
      <c r="F430" s="200" t="s">
        <v>734</v>
      </c>
      <c r="G430" s="198"/>
      <c r="H430" s="201">
        <v>177.861</v>
      </c>
      <c r="I430" s="202"/>
      <c r="J430" s="198"/>
      <c r="K430" s="198"/>
      <c r="L430" s="203"/>
      <c r="M430" s="204"/>
      <c r="N430" s="205"/>
      <c r="O430" s="205"/>
      <c r="P430" s="205"/>
      <c r="Q430" s="205"/>
      <c r="R430" s="205"/>
      <c r="S430" s="205"/>
      <c r="T430" s="206"/>
      <c r="AT430" s="207" t="s">
        <v>143</v>
      </c>
      <c r="AU430" s="207" t="s">
        <v>152</v>
      </c>
      <c r="AV430" s="11" t="s">
        <v>22</v>
      </c>
      <c r="AW430" s="11" t="s">
        <v>43</v>
      </c>
      <c r="AX430" s="11" t="s">
        <v>80</v>
      </c>
      <c r="AY430" s="207" t="s">
        <v>132</v>
      </c>
    </row>
    <row r="431" spans="2:51" s="12" customFormat="1" ht="13.5">
      <c r="B431" s="208"/>
      <c r="C431" s="209"/>
      <c r="D431" s="210" t="s">
        <v>143</v>
      </c>
      <c r="E431" s="211" t="s">
        <v>36</v>
      </c>
      <c r="F431" s="212" t="s">
        <v>145</v>
      </c>
      <c r="G431" s="209"/>
      <c r="H431" s="213">
        <v>177.861</v>
      </c>
      <c r="I431" s="214"/>
      <c r="J431" s="209"/>
      <c r="K431" s="209"/>
      <c r="L431" s="215"/>
      <c r="M431" s="216"/>
      <c r="N431" s="217"/>
      <c r="O431" s="217"/>
      <c r="P431" s="217"/>
      <c r="Q431" s="217"/>
      <c r="R431" s="217"/>
      <c r="S431" s="217"/>
      <c r="T431" s="218"/>
      <c r="AT431" s="219" t="s">
        <v>143</v>
      </c>
      <c r="AU431" s="219" t="s">
        <v>152</v>
      </c>
      <c r="AV431" s="12" t="s">
        <v>139</v>
      </c>
      <c r="AW431" s="12" t="s">
        <v>43</v>
      </c>
      <c r="AX431" s="12" t="s">
        <v>23</v>
      </c>
      <c r="AY431" s="219" t="s">
        <v>132</v>
      </c>
    </row>
    <row r="432" spans="2:65" s="1" customFormat="1" ht="31.5" customHeight="1">
      <c r="B432" s="35"/>
      <c r="C432" s="183" t="s">
        <v>735</v>
      </c>
      <c r="D432" s="183" t="s">
        <v>134</v>
      </c>
      <c r="E432" s="184" t="s">
        <v>736</v>
      </c>
      <c r="F432" s="185" t="s">
        <v>737</v>
      </c>
      <c r="G432" s="186" t="s">
        <v>206</v>
      </c>
      <c r="H432" s="187">
        <v>1602</v>
      </c>
      <c r="I432" s="188"/>
      <c r="J432" s="189">
        <f>ROUND(I432*H432,2)</f>
        <v>0</v>
      </c>
      <c r="K432" s="185" t="s">
        <v>138</v>
      </c>
      <c r="L432" s="55"/>
      <c r="M432" s="190" t="s">
        <v>36</v>
      </c>
      <c r="N432" s="191" t="s">
        <v>51</v>
      </c>
      <c r="O432" s="36"/>
      <c r="P432" s="192">
        <f>O432*H432</f>
        <v>0</v>
      </c>
      <c r="Q432" s="192">
        <v>0</v>
      </c>
      <c r="R432" s="192">
        <f>Q432*H432</f>
        <v>0</v>
      </c>
      <c r="S432" s="192">
        <v>0</v>
      </c>
      <c r="T432" s="193">
        <f>S432*H432</f>
        <v>0</v>
      </c>
      <c r="AR432" s="17" t="s">
        <v>139</v>
      </c>
      <c r="AT432" s="17" t="s">
        <v>134</v>
      </c>
      <c r="AU432" s="17" t="s">
        <v>152</v>
      </c>
      <c r="AY432" s="17" t="s">
        <v>132</v>
      </c>
      <c r="BE432" s="194">
        <f>IF(N432="základní",J432,0)</f>
        <v>0</v>
      </c>
      <c r="BF432" s="194">
        <f>IF(N432="snížená",J432,0)</f>
        <v>0</v>
      </c>
      <c r="BG432" s="194">
        <f>IF(N432="zákl. přenesená",J432,0)</f>
        <v>0</v>
      </c>
      <c r="BH432" s="194">
        <f>IF(N432="sníž. přenesená",J432,0)</f>
        <v>0</v>
      </c>
      <c r="BI432" s="194">
        <f>IF(N432="nulová",J432,0)</f>
        <v>0</v>
      </c>
      <c r="BJ432" s="17" t="s">
        <v>23</v>
      </c>
      <c r="BK432" s="194">
        <f>ROUND(I432*H432,2)</f>
        <v>0</v>
      </c>
      <c r="BL432" s="17" t="s">
        <v>139</v>
      </c>
      <c r="BM432" s="17" t="s">
        <v>738</v>
      </c>
    </row>
    <row r="433" spans="2:47" s="1" customFormat="1" ht="94.5">
      <c r="B433" s="35"/>
      <c r="C433" s="57"/>
      <c r="D433" s="195" t="s">
        <v>141</v>
      </c>
      <c r="E433" s="57"/>
      <c r="F433" s="196" t="s">
        <v>733</v>
      </c>
      <c r="G433" s="57"/>
      <c r="H433" s="57"/>
      <c r="I433" s="153"/>
      <c r="J433" s="57"/>
      <c r="K433" s="57"/>
      <c r="L433" s="55"/>
      <c r="M433" s="72"/>
      <c r="N433" s="36"/>
      <c r="O433" s="36"/>
      <c r="P433" s="36"/>
      <c r="Q433" s="36"/>
      <c r="R433" s="36"/>
      <c r="S433" s="36"/>
      <c r="T433" s="73"/>
      <c r="AT433" s="17" t="s">
        <v>141</v>
      </c>
      <c r="AU433" s="17" t="s">
        <v>152</v>
      </c>
    </row>
    <row r="434" spans="2:51" s="11" customFormat="1" ht="13.5">
      <c r="B434" s="197"/>
      <c r="C434" s="198"/>
      <c r="D434" s="210" t="s">
        <v>143</v>
      </c>
      <c r="E434" s="220" t="s">
        <v>36</v>
      </c>
      <c r="F434" s="221" t="s">
        <v>739</v>
      </c>
      <c r="G434" s="198"/>
      <c r="H434" s="222">
        <v>1602</v>
      </c>
      <c r="I434" s="202"/>
      <c r="J434" s="198"/>
      <c r="K434" s="198"/>
      <c r="L434" s="203"/>
      <c r="M434" s="204"/>
      <c r="N434" s="205"/>
      <c r="O434" s="205"/>
      <c r="P434" s="205"/>
      <c r="Q434" s="205"/>
      <c r="R434" s="205"/>
      <c r="S434" s="205"/>
      <c r="T434" s="206"/>
      <c r="AT434" s="207" t="s">
        <v>143</v>
      </c>
      <c r="AU434" s="207" t="s">
        <v>152</v>
      </c>
      <c r="AV434" s="11" t="s">
        <v>22</v>
      </c>
      <c r="AW434" s="11" t="s">
        <v>43</v>
      </c>
      <c r="AX434" s="11" t="s">
        <v>80</v>
      </c>
      <c r="AY434" s="207" t="s">
        <v>132</v>
      </c>
    </row>
    <row r="435" spans="2:65" s="1" customFormat="1" ht="31.5" customHeight="1">
      <c r="B435" s="35"/>
      <c r="C435" s="183" t="s">
        <v>740</v>
      </c>
      <c r="D435" s="183" t="s">
        <v>134</v>
      </c>
      <c r="E435" s="184" t="s">
        <v>741</v>
      </c>
      <c r="F435" s="185" t="s">
        <v>742</v>
      </c>
      <c r="G435" s="186" t="s">
        <v>206</v>
      </c>
      <c r="H435" s="187">
        <v>20.228</v>
      </c>
      <c r="I435" s="188"/>
      <c r="J435" s="189">
        <f>ROUND(I435*H435,2)</f>
        <v>0</v>
      </c>
      <c r="K435" s="185" t="s">
        <v>138</v>
      </c>
      <c r="L435" s="55"/>
      <c r="M435" s="190" t="s">
        <v>36</v>
      </c>
      <c r="N435" s="191" t="s">
        <v>51</v>
      </c>
      <c r="O435" s="36"/>
      <c r="P435" s="192">
        <f>O435*H435</f>
        <v>0</v>
      </c>
      <c r="Q435" s="192">
        <v>0</v>
      </c>
      <c r="R435" s="192">
        <f>Q435*H435</f>
        <v>0</v>
      </c>
      <c r="S435" s="192">
        <v>0</v>
      </c>
      <c r="T435" s="193">
        <f>S435*H435</f>
        <v>0</v>
      </c>
      <c r="AR435" s="17" t="s">
        <v>139</v>
      </c>
      <c r="AT435" s="17" t="s">
        <v>134</v>
      </c>
      <c r="AU435" s="17" t="s">
        <v>152</v>
      </c>
      <c r="AY435" s="17" t="s">
        <v>132</v>
      </c>
      <c r="BE435" s="194">
        <f>IF(N435="základní",J435,0)</f>
        <v>0</v>
      </c>
      <c r="BF435" s="194">
        <f>IF(N435="snížená",J435,0)</f>
        <v>0</v>
      </c>
      <c r="BG435" s="194">
        <f>IF(N435="zákl. přenesená",J435,0)</f>
        <v>0</v>
      </c>
      <c r="BH435" s="194">
        <f>IF(N435="sníž. přenesená",J435,0)</f>
        <v>0</v>
      </c>
      <c r="BI435" s="194">
        <f>IF(N435="nulová",J435,0)</f>
        <v>0</v>
      </c>
      <c r="BJ435" s="17" t="s">
        <v>23</v>
      </c>
      <c r="BK435" s="194">
        <f>ROUND(I435*H435,2)</f>
        <v>0</v>
      </c>
      <c r="BL435" s="17" t="s">
        <v>139</v>
      </c>
      <c r="BM435" s="17" t="s">
        <v>743</v>
      </c>
    </row>
    <row r="436" spans="2:47" s="1" customFormat="1" ht="94.5">
      <c r="B436" s="35"/>
      <c r="C436" s="57"/>
      <c r="D436" s="195" t="s">
        <v>141</v>
      </c>
      <c r="E436" s="57"/>
      <c r="F436" s="196" t="s">
        <v>733</v>
      </c>
      <c r="G436" s="57"/>
      <c r="H436" s="57"/>
      <c r="I436" s="153"/>
      <c r="J436" s="57"/>
      <c r="K436" s="57"/>
      <c r="L436" s="55"/>
      <c r="M436" s="72"/>
      <c r="N436" s="36"/>
      <c r="O436" s="36"/>
      <c r="P436" s="36"/>
      <c r="Q436" s="36"/>
      <c r="R436" s="36"/>
      <c r="S436" s="36"/>
      <c r="T436" s="73"/>
      <c r="AT436" s="17" t="s">
        <v>141</v>
      </c>
      <c r="AU436" s="17" t="s">
        <v>152</v>
      </c>
    </row>
    <row r="437" spans="2:51" s="13" customFormat="1" ht="13.5">
      <c r="B437" s="224"/>
      <c r="C437" s="225"/>
      <c r="D437" s="195" t="s">
        <v>143</v>
      </c>
      <c r="E437" s="226" t="s">
        <v>36</v>
      </c>
      <c r="F437" s="227" t="s">
        <v>744</v>
      </c>
      <c r="G437" s="225"/>
      <c r="H437" s="228" t="s">
        <v>36</v>
      </c>
      <c r="I437" s="229"/>
      <c r="J437" s="225"/>
      <c r="K437" s="225"/>
      <c r="L437" s="230"/>
      <c r="M437" s="231"/>
      <c r="N437" s="232"/>
      <c r="O437" s="232"/>
      <c r="P437" s="232"/>
      <c r="Q437" s="232"/>
      <c r="R437" s="232"/>
      <c r="S437" s="232"/>
      <c r="T437" s="233"/>
      <c r="AT437" s="234" t="s">
        <v>143</v>
      </c>
      <c r="AU437" s="234" t="s">
        <v>152</v>
      </c>
      <c r="AV437" s="13" t="s">
        <v>23</v>
      </c>
      <c r="AW437" s="13" t="s">
        <v>43</v>
      </c>
      <c r="AX437" s="13" t="s">
        <v>80</v>
      </c>
      <c r="AY437" s="234" t="s">
        <v>132</v>
      </c>
    </row>
    <row r="438" spans="2:51" s="11" customFormat="1" ht="13.5">
      <c r="B438" s="197"/>
      <c r="C438" s="198"/>
      <c r="D438" s="195" t="s">
        <v>143</v>
      </c>
      <c r="E438" s="199" t="s">
        <v>36</v>
      </c>
      <c r="F438" s="200" t="s">
        <v>745</v>
      </c>
      <c r="G438" s="198"/>
      <c r="H438" s="201">
        <v>15.008</v>
      </c>
      <c r="I438" s="202"/>
      <c r="J438" s="198"/>
      <c r="K438" s="198"/>
      <c r="L438" s="203"/>
      <c r="M438" s="204"/>
      <c r="N438" s="205"/>
      <c r="O438" s="205"/>
      <c r="P438" s="205"/>
      <c r="Q438" s="205"/>
      <c r="R438" s="205"/>
      <c r="S438" s="205"/>
      <c r="T438" s="206"/>
      <c r="AT438" s="207" t="s">
        <v>143</v>
      </c>
      <c r="AU438" s="207" t="s">
        <v>152</v>
      </c>
      <c r="AV438" s="11" t="s">
        <v>22</v>
      </c>
      <c r="AW438" s="11" t="s">
        <v>43</v>
      </c>
      <c r="AX438" s="11" t="s">
        <v>80</v>
      </c>
      <c r="AY438" s="207" t="s">
        <v>132</v>
      </c>
    </row>
    <row r="439" spans="2:51" s="11" customFormat="1" ht="13.5">
      <c r="B439" s="197"/>
      <c r="C439" s="198"/>
      <c r="D439" s="195" t="s">
        <v>143</v>
      </c>
      <c r="E439" s="199" t="s">
        <v>36</v>
      </c>
      <c r="F439" s="200" t="s">
        <v>746</v>
      </c>
      <c r="G439" s="198"/>
      <c r="H439" s="201">
        <v>0.22</v>
      </c>
      <c r="I439" s="202"/>
      <c r="J439" s="198"/>
      <c r="K439" s="198"/>
      <c r="L439" s="203"/>
      <c r="M439" s="204"/>
      <c r="N439" s="205"/>
      <c r="O439" s="205"/>
      <c r="P439" s="205"/>
      <c r="Q439" s="205"/>
      <c r="R439" s="205"/>
      <c r="S439" s="205"/>
      <c r="T439" s="206"/>
      <c r="AT439" s="207" t="s">
        <v>143</v>
      </c>
      <c r="AU439" s="207" t="s">
        <v>152</v>
      </c>
      <c r="AV439" s="11" t="s">
        <v>22</v>
      </c>
      <c r="AW439" s="11" t="s">
        <v>43</v>
      </c>
      <c r="AX439" s="11" t="s">
        <v>80</v>
      </c>
      <c r="AY439" s="207" t="s">
        <v>132</v>
      </c>
    </row>
    <row r="440" spans="2:51" s="13" customFormat="1" ht="13.5">
      <c r="B440" s="224"/>
      <c r="C440" s="225"/>
      <c r="D440" s="195" t="s">
        <v>143</v>
      </c>
      <c r="E440" s="226" t="s">
        <v>36</v>
      </c>
      <c r="F440" s="227" t="s">
        <v>747</v>
      </c>
      <c r="G440" s="225"/>
      <c r="H440" s="228" t="s">
        <v>36</v>
      </c>
      <c r="I440" s="229"/>
      <c r="J440" s="225"/>
      <c r="K440" s="225"/>
      <c r="L440" s="230"/>
      <c r="M440" s="231"/>
      <c r="N440" s="232"/>
      <c r="O440" s="232"/>
      <c r="P440" s="232"/>
      <c r="Q440" s="232"/>
      <c r="R440" s="232"/>
      <c r="S440" s="232"/>
      <c r="T440" s="233"/>
      <c r="AT440" s="234" t="s">
        <v>143</v>
      </c>
      <c r="AU440" s="234" t="s">
        <v>152</v>
      </c>
      <c r="AV440" s="13" t="s">
        <v>23</v>
      </c>
      <c r="AW440" s="13" t="s">
        <v>43</v>
      </c>
      <c r="AX440" s="13" t="s">
        <v>80</v>
      </c>
      <c r="AY440" s="234" t="s">
        <v>132</v>
      </c>
    </row>
    <row r="441" spans="2:51" s="11" customFormat="1" ht="13.5">
      <c r="B441" s="197"/>
      <c r="C441" s="198"/>
      <c r="D441" s="195" t="s">
        <v>143</v>
      </c>
      <c r="E441" s="199" t="s">
        <v>36</v>
      </c>
      <c r="F441" s="200" t="s">
        <v>161</v>
      </c>
      <c r="G441" s="198"/>
      <c r="H441" s="201">
        <v>5</v>
      </c>
      <c r="I441" s="202"/>
      <c r="J441" s="198"/>
      <c r="K441" s="198"/>
      <c r="L441" s="203"/>
      <c r="M441" s="204"/>
      <c r="N441" s="205"/>
      <c r="O441" s="205"/>
      <c r="P441" s="205"/>
      <c r="Q441" s="205"/>
      <c r="R441" s="205"/>
      <c r="S441" s="205"/>
      <c r="T441" s="206"/>
      <c r="AT441" s="207" t="s">
        <v>143</v>
      </c>
      <c r="AU441" s="207" t="s">
        <v>152</v>
      </c>
      <c r="AV441" s="11" t="s">
        <v>22</v>
      </c>
      <c r="AW441" s="11" t="s">
        <v>43</v>
      </c>
      <c r="AX441" s="11" t="s">
        <v>80</v>
      </c>
      <c r="AY441" s="207" t="s">
        <v>132</v>
      </c>
    </row>
    <row r="442" spans="2:51" s="12" customFormat="1" ht="13.5">
      <c r="B442" s="208"/>
      <c r="C442" s="209"/>
      <c r="D442" s="210" t="s">
        <v>143</v>
      </c>
      <c r="E442" s="211" t="s">
        <v>36</v>
      </c>
      <c r="F442" s="212" t="s">
        <v>145</v>
      </c>
      <c r="G442" s="209"/>
      <c r="H442" s="213">
        <v>20.228</v>
      </c>
      <c r="I442" s="214"/>
      <c r="J442" s="209"/>
      <c r="K442" s="209"/>
      <c r="L442" s="215"/>
      <c r="M442" s="216"/>
      <c r="N442" s="217"/>
      <c r="O442" s="217"/>
      <c r="P442" s="217"/>
      <c r="Q442" s="217"/>
      <c r="R442" s="217"/>
      <c r="S442" s="217"/>
      <c r="T442" s="218"/>
      <c r="AT442" s="219" t="s">
        <v>143</v>
      </c>
      <c r="AU442" s="219" t="s">
        <v>152</v>
      </c>
      <c r="AV442" s="12" t="s">
        <v>139</v>
      </c>
      <c r="AW442" s="12" t="s">
        <v>43</v>
      </c>
      <c r="AX442" s="12" t="s">
        <v>23</v>
      </c>
      <c r="AY442" s="219" t="s">
        <v>132</v>
      </c>
    </row>
    <row r="443" spans="2:65" s="1" customFormat="1" ht="22.5" customHeight="1">
      <c r="B443" s="35"/>
      <c r="C443" s="183" t="s">
        <v>748</v>
      </c>
      <c r="D443" s="183" t="s">
        <v>134</v>
      </c>
      <c r="E443" s="184" t="s">
        <v>749</v>
      </c>
      <c r="F443" s="185" t="s">
        <v>750</v>
      </c>
      <c r="G443" s="186" t="s">
        <v>206</v>
      </c>
      <c r="H443" s="187">
        <v>93.78</v>
      </c>
      <c r="I443" s="188"/>
      <c r="J443" s="189">
        <f>ROUND(I443*H443,2)</f>
        <v>0</v>
      </c>
      <c r="K443" s="185" t="s">
        <v>138</v>
      </c>
      <c r="L443" s="55"/>
      <c r="M443" s="190" t="s">
        <v>36</v>
      </c>
      <c r="N443" s="191" t="s">
        <v>51</v>
      </c>
      <c r="O443" s="36"/>
      <c r="P443" s="192">
        <f>O443*H443</f>
        <v>0</v>
      </c>
      <c r="Q443" s="192">
        <v>0</v>
      </c>
      <c r="R443" s="192">
        <f>Q443*H443</f>
        <v>0</v>
      </c>
      <c r="S443" s="192">
        <v>0</v>
      </c>
      <c r="T443" s="193">
        <f>S443*H443</f>
        <v>0</v>
      </c>
      <c r="AR443" s="17" t="s">
        <v>139</v>
      </c>
      <c r="AT443" s="17" t="s">
        <v>134</v>
      </c>
      <c r="AU443" s="17" t="s">
        <v>152</v>
      </c>
      <c r="AY443" s="17" t="s">
        <v>132</v>
      </c>
      <c r="BE443" s="194">
        <f>IF(N443="základní",J443,0)</f>
        <v>0</v>
      </c>
      <c r="BF443" s="194">
        <f>IF(N443="snížená",J443,0)</f>
        <v>0</v>
      </c>
      <c r="BG443" s="194">
        <f>IF(N443="zákl. přenesená",J443,0)</f>
        <v>0</v>
      </c>
      <c r="BH443" s="194">
        <f>IF(N443="sníž. přenesená",J443,0)</f>
        <v>0</v>
      </c>
      <c r="BI443" s="194">
        <f>IF(N443="nulová",J443,0)</f>
        <v>0</v>
      </c>
      <c r="BJ443" s="17" t="s">
        <v>23</v>
      </c>
      <c r="BK443" s="194">
        <f>ROUND(I443*H443,2)</f>
        <v>0</v>
      </c>
      <c r="BL443" s="17" t="s">
        <v>139</v>
      </c>
      <c r="BM443" s="17" t="s">
        <v>751</v>
      </c>
    </row>
    <row r="444" spans="2:51" s="11" customFormat="1" ht="13.5">
      <c r="B444" s="197"/>
      <c r="C444" s="198"/>
      <c r="D444" s="210" t="s">
        <v>143</v>
      </c>
      <c r="E444" s="220" t="s">
        <v>36</v>
      </c>
      <c r="F444" s="221" t="s">
        <v>752</v>
      </c>
      <c r="G444" s="198"/>
      <c r="H444" s="222">
        <v>93.78</v>
      </c>
      <c r="I444" s="202"/>
      <c r="J444" s="198"/>
      <c r="K444" s="198"/>
      <c r="L444" s="203"/>
      <c r="M444" s="204"/>
      <c r="N444" s="205"/>
      <c r="O444" s="205"/>
      <c r="P444" s="205"/>
      <c r="Q444" s="205"/>
      <c r="R444" s="205"/>
      <c r="S444" s="205"/>
      <c r="T444" s="206"/>
      <c r="AT444" s="207" t="s">
        <v>143</v>
      </c>
      <c r="AU444" s="207" t="s">
        <v>152</v>
      </c>
      <c r="AV444" s="11" t="s">
        <v>22</v>
      </c>
      <c r="AW444" s="11" t="s">
        <v>43</v>
      </c>
      <c r="AX444" s="11" t="s">
        <v>80</v>
      </c>
      <c r="AY444" s="207" t="s">
        <v>132</v>
      </c>
    </row>
    <row r="445" spans="2:65" s="1" customFormat="1" ht="22.5" customHeight="1">
      <c r="B445" s="35"/>
      <c r="C445" s="183" t="s">
        <v>753</v>
      </c>
      <c r="D445" s="183" t="s">
        <v>134</v>
      </c>
      <c r="E445" s="184" t="s">
        <v>754</v>
      </c>
      <c r="F445" s="185" t="s">
        <v>755</v>
      </c>
      <c r="G445" s="186" t="s">
        <v>206</v>
      </c>
      <c r="H445" s="187">
        <v>5.42</v>
      </c>
      <c r="I445" s="188"/>
      <c r="J445" s="189">
        <f>ROUND(I445*H445,2)</f>
        <v>0</v>
      </c>
      <c r="K445" s="185" t="s">
        <v>138</v>
      </c>
      <c r="L445" s="55"/>
      <c r="M445" s="190" t="s">
        <v>36</v>
      </c>
      <c r="N445" s="191" t="s">
        <v>51</v>
      </c>
      <c r="O445" s="36"/>
      <c r="P445" s="192">
        <f>O445*H445</f>
        <v>0</v>
      </c>
      <c r="Q445" s="192">
        <v>0</v>
      </c>
      <c r="R445" s="192">
        <f>Q445*H445</f>
        <v>0</v>
      </c>
      <c r="S445" s="192">
        <v>0</v>
      </c>
      <c r="T445" s="193">
        <f>S445*H445</f>
        <v>0</v>
      </c>
      <c r="AR445" s="17" t="s">
        <v>139</v>
      </c>
      <c r="AT445" s="17" t="s">
        <v>134</v>
      </c>
      <c r="AU445" s="17" t="s">
        <v>152</v>
      </c>
      <c r="AY445" s="17" t="s">
        <v>132</v>
      </c>
      <c r="BE445" s="194">
        <f>IF(N445="základní",J445,0)</f>
        <v>0</v>
      </c>
      <c r="BF445" s="194">
        <f>IF(N445="snížená",J445,0)</f>
        <v>0</v>
      </c>
      <c r="BG445" s="194">
        <f>IF(N445="zákl. přenesená",J445,0)</f>
        <v>0</v>
      </c>
      <c r="BH445" s="194">
        <f>IF(N445="sníž. přenesená",J445,0)</f>
        <v>0</v>
      </c>
      <c r="BI445" s="194">
        <f>IF(N445="nulová",J445,0)</f>
        <v>0</v>
      </c>
      <c r="BJ445" s="17" t="s">
        <v>23</v>
      </c>
      <c r="BK445" s="194">
        <f>ROUND(I445*H445,2)</f>
        <v>0</v>
      </c>
      <c r="BL445" s="17" t="s">
        <v>139</v>
      </c>
      <c r="BM445" s="17" t="s">
        <v>756</v>
      </c>
    </row>
    <row r="446" spans="2:47" s="1" customFormat="1" ht="67.5">
      <c r="B446" s="35"/>
      <c r="C446" s="57"/>
      <c r="D446" s="195" t="s">
        <v>141</v>
      </c>
      <c r="E446" s="57"/>
      <c r="F446" s="196" t="s">
        <v>757</v>
      </c>
      <c r="G446" s="57"/>
      <c r="H446" s="57"/>
      <c r="I446" s="153"/>
      <c r="J446" s="57"/>
      <c r="K446" s="57"/>
      <c r="L446" s="55"/>
      <c r="M446" s="72"/>
      <c r="N446" s="36"/>
      <c r="O446" s="36"/>
      <c r="P446" s="36"/>
      <c r="Q446" s="36"/>
      <c r="R446" s="36"/>
      <c r="S446" s="36"/>
      <c r="T446" s="73"/>
      <c r="AT446" s="17" t="s">
        <v>141</v>
      </c>
      <c r="AU446" s="17" t="s">
        <v>152</v>
      </c>
    </row>
    <row r="447" spans="2:51" s="11" customFormat="1" ht="13.5">
      <c r="B447" s="197"/>
      <c r="C447" s="198"/>
      <c r="D447" s="210" t="s">
        <v>143</v>
      </c>
      <c r="E447" s="220" t="s">
        <v>36</v>
      </c>
      <c r="F447" s="221" t="s">
        <v>758</v>
      </c>
      <c r="G447" s="198"/>
      <c r="H447" s="222">
        <v>5.42</v>
      </c>
      <c r="I447" s="202"/>
      <c r="J447" s="198"/>
      <c r="K447" s="198"/>
      <c r="L447" s="203"/>
      <c r="M447" s="204"/>
      <c r="N447" s="205"/>
      <c r="O447" s="205"/>
      <c r="P447" s="205"/>
      <c r="Q447" s="205"/>
      <c r="R447" s="205"/>
      <c r="S447" s="205"/>
      <c r="T447" s="206"/>
      <c r="AT447" s="207" t="s">
        <v>143</v>
      </c>
      <c r="AU447" s="207" t="s">
        <v>152</v>
      </c>
      <c r="AV447" s="11" t="s">
        <v>22</v>
      </c>
      <c r="AW447" s="11" t="s">
        <v>43</v>
      </c>
      <c r="AX447" s="11" t="s">
        <v>23</v>
      </c>
      <c r="AY447" s="207" t="s">
        <v>132</v>
      </c>
    </row>
    <row r="448" spans="2:65" s="1" customFormat="1" ht="22.5" customHeight="1">
      <c r="B448" s="35"/>
      <c r="C448" s="183" t="s">
        <v>759</v>
      </c>
      <c r="D448" s="183" t="s">
        <v>134</v>
      </c>
      <c r="E448" s="184" t="s">
        <v>760</v>
      </c>
      <c r="F448" s="185" t="s">
        <v>761</v>
      </c>
      <c r="G448" s="186" t="s">
        <v>206</v>
      </c>
      <c r="H448" s="187">
        <v>32.473</v>
      </c>
      <c r="I448" s="188"/>
      <c r="J448" s="189">
        <f>ROUND(I448*H448,2)</f>
        <v>0</v>
      </c>
      <c r="K448" s="185" t="s">
        <v>138</v>
      </c>
      <c r="L448" s="55"/>
      <c r="M448" s="190" t="s">
        <v>36</v>
      </c>
      <c r="N448" s="191" t="s">
        <v>51</v>
      </c>
      <c r="O448" s="36"/>
      <c r="P448" s="192">
        <f>O448*H448</f>
        <v>0</v>
      </c>
      <c r="Q448" s="192">
        <v>0</v>
      </c>
      <c r="R448" s="192">
        <f>Q448*H448</f>
        <v>0</v>
      </c>
      <c r="S448" s="192">
        <v>0</v>
      </c>
      <c r="T448" s="193">
        <f>S448*H448</f>
        <v>0</v>
      </c>
      <c r="AR448" s="17" t="s">
        <v>139</v>
      </c>
      <c r="AT448" s="17" t="s">
        <v>134</v>
      </c>
      <c r="AU448" s="17" t="s">
        <v>152</v>
      </c>
      <c r="AY448" s="17" t="s">
        <v>132</v>
      </c>
      <c r="BE448" s="194">
        <f>IF(N448="základní",J448,0)</f>
        <v>0</v>
      </c>
      <c r="BF448" s="194">
        <f>IF(N448="snížená",J448,0)</f>
        <v>0</v>
      </c>
      <c r="BG448" s="194">
        <f>IF(N448="zákl. přenesená",J448,0)</f>
        <v>0</v>
      </c>
      <c r="BH448" s="194">
        <f>IF(N448="sníž. přenesená",J448,0)</f>
        <v>0</v>
      </c>
      <c r="BI448" s="194">
        <f>IF(N448="nulová",J448,0)</f>
        <v>0</v>
      </c>
      <c r="BJ448" s="17" t="s">
        <v>23</v>
      </c>
      <c r="BK448" s="194">
        <f>ROUND(I448*H448,2)</f>
        <v>0</v>
      </c>
      <c r="BL448" s="17" t="s">
        <v>139</v>
      </c>
      <c r="BM448" s="17" t="s">
        <v>762</v>
      </c>
    </row>
    <row r="449" spans="2:47" s="1" customFormat="1" ht="67.5">
      <c r="B449" s="35"/>
      <c r="C449" s="57"/>
      <c r="D449" s="195" t="s">
        <v>141</v>
      </c>
      <c r="E449" s="57"/>
      <c r="F449" s="196" t="s">
        <v>757</v>
      </c>
      <c r="G449" s="57"/>
      <c r="H449" s="57"/>
      <c r="I449" s="153"/>
      <c r="J449" s="57"/>
      <c r="K449" s="57"/>
      <c r="L449" s="55"/>
      <c r="M449" s="72"/>
      <c r="N449" s="36"/>
      <c r="O449" s="36"/>
      <c r="P449" s="36"/>
      <c r="Q449" s="36"/>
      <c r="R449" s="36"/>
      <c r="S449" s="36"/>
      <c r="T449" s="73"/>
      <c r="AT449" s="17" t="s">
        <v>141</v>
      </c>
      <c r="AU449" s="17" t="s">
        <v>152</v>
      </c>
    </row>
    <row r="450" spans="2:51" s="11" customFormat="1" ht="13.5">
      <c r="B450" s="197"/>
      <c r="C450" s="198"/>
      <c r="D450" s="210" t="s">
        <v>143</v>
      </c>
      <c r="E450" s="220" t="s">
        <v>36</v>
      </c>
      <c r="F450" s="221" t="s">
        <v>763</v>
      </c>
      <c r="G450" s="198"/>
      <c r="H450" s="222">
        <v>32.473</v>
      </c>
      <c r="I450" s="202"/>
      <c r="J450" s="198"/>
      <c r="K450" s="198"/>
      <c r="L450" s="203"/>
      <c r="M450" s="204"/>
      <c r="N450" s="205"/>
      <c r="O450" s="205"/>
      <c r="P450" s="205"/>
      <c r="Q450" s="205"/>
      <c r="R450" s="205"/>
      <c r="S450" s="205"/>
      <c r="T450" s="206"/>
      <c r="AT450" s="207" t="s">
        <v>143</v>
      </c>
      <c r="AU450" s="207" t="s">
        <v>152</v>
      </c>
      <c r="AV450" s="11" t="s">
        <v>22</v>
      </c>
      <c r="AW450" s="11" t="s">
        <v>43</v>
      </c>
      <c r="AX450" s="11" t="s">
        <v>23</v>
      </c>
      <c r="AY450" s="207" t="s">
        <v>132</v>
      </c>
    </row>
    <row r="451" spans="2:65" s="1" customFormat="1" ht="22.5" customHeight="1">
      <c r="B451" s="35"/>
      <c r="C451" s="183" t="s">
        <v>764</v>
      </c>
      <c r="D451" s="183" t="s">
        <v>134</v>
      </c>
      <c r="E451" s="184" t="s">
        <v>765</v>
      </c>
      <c r="F451" s="185" t="s">
        <v>766</v>
      </c>
      <c r="G451" s="186" t="s">
        <v>206</v>
      </c>
      <c r="H451" s="187">
        <v>150.388</v>
      </c>
      <c r="I451" s="188"/>
      <c r="J451" s="189">
        <f>ROUND(I451*H451,2)</f>
        <v>0</v>
      </c>
      <c r="K451" s="185" t="s">
        <v>36</v>
      </c>
      <c r="L451" s="55"/>
      <c r="M451" s="190" t="s">
        <v>36</v>
      </c>
      <c r="N451" s="191" t="s">
        <v>51</v>
      </c>
      <c r="O451" s="36"/>
      <c r="P451" s="192">
        <f>O451*H451</f>
        <v>0</v>
      </c>
      <c r="Q451" s="192">
        <v>0</v>
      </c>
      <c r="R451" s="192">
        <f>Q451*H451</f>
        <v>0</v>
      </c>
      <c r="S451" s="192">
        <v>0</v>
      </c>
      <c r="T451" s="193">
        <f>S451*H451</f>
        <v>0</v>
      </c>
      <c r="AR451" s="17" t="s">
        <v>139</v>
      </c>
      <c r="AT451" s="17" t="s">
        <v>134</v>
      </c>
      <c r="AU451" s="17" t="s">
        <v>152</v>
      </c>
      <c r="AY451" s="17" t="s">
        <v>132</v>
      </c>
      <c r="BE451" s="194">
        <f>IF(N451="základní",J451,0)</f>
        <v>0</v>
      </c>
      <c r="BF451" s="194">
        <f>IF(N451="snížená",J451,0)</f>
        <v>0</v>
      </c>
      <c r="BG451" s="194">
        <f>IF(N451="zákl. přenesená",J451,0)</f>
        <v>0</v>
      </c>
      <c r="BH451" s="194">
        <f>IF(N451="sníž. přenesená",J451,0)</f>
        <v>0</v>
      </c>
      <c r="BI451" s="194">
        <f>IF(N451="nulová",J451,0)</f>
        <v>0</v>
      </c>
      <c r="BJ451" s="17" t="s">
        <v>23</v>
      </c>
      <c r="BK451" s="194">
        <f>ROUND(I451*H451,2)</f>
        <v>0</v>
      </c>
      <c r="BL451" s="17" t="s">
        <v>139</v>
      </c>
      <c r="BM451" s="17" t="s">
        <v>767</v>
      </c>
    </row>
    <row r="452" spans="2:47" s="1" customFormat="1" ht="27">
      <c r="B452" s="35"/>
      <c r="C452" s="57"/>
      <c r="D452" s="195" t="s">
        <v>173</v>
      </c>
      <c r="E452" s="57"/>
      <c r="F452" s="196" t="s">
        <v>768</v>
      </c>
      <c r="G452" s="57"/>
      <c r="H452" s="57"/>
      <c r="I452" s="153"/>
      <c r="J452" s="57"/>
      <c r="K452" s="57"/>
      <c r="L452" s="55"/>
      <c r="M452" s="72"/>
      <c r="N452" s="36"/>
      <c r="O452" s="36"/>
      <c r="P452" s="36"/>
      <c r="Q452" s="36"/>
      <c r="R452" s="36"/>
      <c r="S452" s="36"/>
      <c r="T452" s="73"/>
      <c r="AT452" s="17" t="s">
        <v>173</v>
      </c>
      <c r="AU452" s="17" t="s">
        <v>152</v>
      </c>
    </row>
    <row r="453" spans="2:51" s="13" customFormat="1" ht="13.5">
      <c r="B453" s="224"/>
      <c r="C453" s="225"/>
      <c r="D453" s="195" t="s">
        <v>143</v>
      </c>
      <c r="E453" s="226" t="s">
        <v>36</v>
      </c>
      <c r="F453" s="227" t="s">
        <v>769</v>
      </c>
      <c r="G453" s="225"/>
      <c r="H453" s="228" t="s">
        <v>36</v>
      </c>
      <c r="I453" s="229"/>
      <c r="J453" s="225"/>
      <c r="K453" s="225"/>
      <c r="L453" s="230"/>
      <c r="M453" s="231"/>
      <c r="N453" s="232"/>
      <c r="O453" s="232"/>
      <c r="P453" s="232"/>
      <c r="Q453" s="232"/>
      <c r="R453" s="232"/>
      <c r="S453" s="232"/>
      <c r="T453" s="233"/>
      <c r="AT453" s="234" t="s">
        <v>143</v>
      </c>
      <c r="AU453" s="234" t="s">
        <v>152</v>
      </c>
      <c r="AV453" s="13" t="s">
        <v>23</v>
      </c>
      <c r="AW453" s="13" t="s">
        <v>43</v>
      </c>
      <c r="AX453" s="13" t="s">
        <v>80</v>
      </c>
      <c r="AY453" s="234" t="s">
        <v>132</v>
      </c>
    </row>
    <row r="454" spans="2:51" s="11" customFormat="1" ht="13.5">
      <c r="B454" s="197"/>
      <c r="C454" s="198"/>
      <c r="D454" s="195" t="s">
        <v>143</v>
      </c>
      <c r="E454" s="199" t="s">
        <v>36</v>
      </c>
      <c r="F454" s="200" t="s">
        <v>770</v>
      </c>
      <c r="G454" s="198"/>
      <c r="H454" s="201">
        <v>150.388</v>
      </c>
      <c r="I454" s="202"/>
      <c r="J454" s="198"/>
      <c r="K454" s="198"/>
      <c r="L454" s="203"/>
      <c r="M454" s="204"/>
      <c r="N454" s="205"/>
      <c r="O454" s="205"/>
      <c r="P454" s="205"/>
      <c r="Q454" s="205"/>
      <c r="R454" s="205"/>
      <c r="S454" s="205"/>
      <c r="T454" s="206"/>
      <c r="AT454" s="207" t="s">
        <v>143</v>
      </c>
      <c r="AU454" s="207" t="s">
        <v>152</v>
      </c>
      <c r="AV454" s="11" t="s">
        <v>22</v>
      </c>
      <c r="AW454" s="11" t="s">
        <v>43</v>
      </c>
      <c r="AX454" s="11" t="s">
        <v>80</v>
      </c>
      <c r="AY454" s="207" t="s">
        <v>132</v>
      </c>
    </row>
    <row r="455" spans="2:51" s="12" customFormat="1" ht="13.5">
      <c r="B455" s="208"/>
      <c r="C455" s="209"/>
      <c r="D455" s="210" t="s">
        <v>143</v>
      </c>
      <c r="E455" s="211" t="s">
        <v>36</v>
      </c>
      <c r="F455" s="212" t="s">
        <v>145</v>
      </c>
      <c r="G455" s="209"/>
      <c r="H455" s="213">
        <v>150.388</v>
      </c>
      <c r="I455" s="214"/>
      <c r="J455" s="209"/>
      <c r="K455" s="209"/>
      <c r="L455" s="215"/>
      <c r="M455" s="216"/>
      <c r="N455" s="217"/>
      <c r="O455" s="217"/>
      <c r="P455" s="217"/>
      <c r="Q455" s="217"/>
      <c r="R455" s="217"/>
      <c r="S455" s="217"/>
      <c r="T455" s="218"/>
      <c r="AT455" s="219" t="s">
        <v>143</v>
      </c>
      <c r="AU455" s="219" t="s">
        <v>152</v>
      </c>
      <c r="AV455" s="12" t="s">
        <v>139</v>
      </c>
      <c r="AW455" s="12" t="s">
        <v>43</v>
      </c>
      <c r="AX455" s="12" t="s">
        <v>23</v>
      </c>
      <c r="AY455" s="219" t="s">
        <v>132</v>
      </c>
    </row>
    <row r="456" spans="2:65" s="1" customFormat="1" ht="31.5" customHeight="1">
      <c r="B456" s="35"/>
      <c r="C456" s="183" t="s">
        <v>771</v>
      </c>
      <c r="D456" s="183" t="s">
        <v>134</v>
      </c>
      <c r="E456" s="184" t="s">
        <v>772</v>
      </c>
      <c r="F456" s="185" t="s">
        <v>773</v>
      </c>
      <c r="G456" s="186" t="s">
        <v>206</v>
      </c>
      <c r="H456" s="187">
        <v>225</v>
      </c>
      <c r="I456" s="188"/>
      <c r="J456" s="189">
        <f>ROUND(I456*H456,2)</f>
        <v>0</v>
      </c>
      <c r="K456" s="185" t="s">
        <v>138</v>
      </c>
      <c r="L456" s="55"/>
      <c r="M456" s="190" t="s">
        <v>36</v>
      </c>
      <c r="N456" s="191" t="s">
        <v>51</v>
      </c>
      <c r="O456" s="36"/>
      <c r="P456" s="192">
        <f>O456*H456</f>
        <v>0</v>
      </c>
      <c r="Q456" s="192">
        <v>0</v>
      </c>
      <c r="R456" s="192">
        <f>Q456*H456</f>
        <v>0</v>
      </c>
      <c r="S456" s="192">
        <v>0</v>
      </c>
      <c r="T456" s="193">
        <f>S456*H456</f>
        <v>0</v>
      </c>
      <c r="AR456" s="17" t="s">
        <v>139</v>
      </c>
      <c r="AT456" s="17" t="s">
        <v>134</v>
      </c>
      <c r="AU456" s="17" t="s">
        <v>152</v>
      </c>
      <c r="AY456" s="17" t="s">
        <v>132</v>
      </c>
      <c r="BE456" s="194">
        <f>IF(N456="základní",J456,0)</f>
        <v>0</v>
      </c>
      <c r="BF456" s="194">
        <f>IF(N456="snížená",J456,0)</f>
        <v>0</v>
      </c>
      <c r="BG456" s="194">
        <f>IF(N456="zákl. přenesená",J456,0)</f>
        <v>0</v>
      </c>
      <c r="BH456" s="194">
        <f>IF(N456="sníž. přenesená",J456,0)</f>
        <v>0</v>
      </c>
      <c r="BI456" s="194">
        <f>IF(N456="nulová",J456,0)</f>
        <v>0</v>
      </c>
      <c r="BJ456" s="17" t="s">
        <v>23</v>
      </c>
      <c r="BK456" s="194">
        <f>ROUND(I456*H456,2)</f>
        <v>0</v>
      </c>
      <c r="BL456" s="17" t="s">
        <v>139</v>
      </c>
      <c r="BM456" s="17" t="s">
        <v>774</v>
      </c>
    </row>
    <row r="457" spans="2:47" s="1" customFormat="1" ht="27">
      <c r="B457" s="35"/>
      <c r="C457" s="57"/>
      <c r="D457" s="195" t="s">
        <v>141</v>
      </c>
      <c r="E457" s="57"/>
      <c r="F457" s="196" t="s">
        <v>775</v>
      </c>
      <c r="G457" s="57"/>
      <c r="H457" s="57"/>
      <c r="I457" s="153"/>
      <c r="J457" s="57"/>
      <c r="K457" s="57"/>
      <c r="L457" s="55"/>
      <c r="M457" s="72"/>
      <c r="N457" s="36"/>
      <c r="O457" s="36"/>
      <c r="P457" s="36"/>
      <c r="Q457" s="36"/>
      <c r="R457" s="36"/>
      <c r="S457" s="36"/>
      <c r="T457" s="73"/>
      <c r="AT457" s="17" t="s">
        <v>141</v>
      </c>
      <c r="AU457" s="17" t="s">
        <v>152</v>
      </c>
    </row>
    <row r="458" spans="2:51" s="11" customFormat="1" ht="13.5">
      <c r="B458" s="197"/>
      <c r="C458" s="198"/>
      <c r="D458" s="195" t="s">
        <v>143</v>
      </c>
      <c r="E458" s="199" t="s">
        <v>36</v>
      </c>
      <c r="F458" s="200" t="s">
        <v>776</v>
      </c>
      <c r="G458" s="198"/>
      <c r="H458" s="201">
        <v>225</v>
      </c>
      <c r="I458" s="202"/>
      <c r="J458" s="198"/>
      <c r="K458" s="198"/>
      <c r="L458" s="203"/>
      <c r="M458" s="248"/>
      <c r="N458" s="249"/>
      <c r="O458" s="249"/>
      <c r="P458" s="249"/>
      <c r="Q458" s="249"/>
      <c r="R458" s="249"/>
      <c r="S458" s="249"/>
      <c r="T458" s="250"/>
      <c r="AT458" s="207" t="s">
        <v>143</v>
      </c>
      <c r="AU458" s="207" t="s">
        <v>152</v>
      </c>
      <c r="AV458" s="11" t="s">
        <v>22</v>
      </c>
      <c r="AW458" s="11" t="s">
        <v>43</v>
      </c>
      <c r="AX458" s="11" t="s">
        <v>80</v>
      </c>
      <c r="AY458" s="207" t="s">
        <v>132</v>
      </c>
    </row>
    <row r="459" spans="2:12" s="1" customFormat="1" ht="6.95" customHeight="1">
      <c r="B459" s="50"/>
      <c r="C459" s="51"/>
      <c r="D459" s="51"/>
      <c r="E459" s="51"/>
      <c r="F459" s="51"/>
      <c r="G459" s="51"/>
      <c r="H459" s="51"/>
      <c r="I459" s="129"/>
      <c r="J459" s="51"/>
      <c r="K459" s="51"/>
      <c r="L459" s="55"/>
    </row>
  </sheetData>
  <sheetProtection algorithmName="SHA-512" hashValue="HXkXtAbEVsHSvDXhGnxSFTxN2YMLHIUBKFmiMZmlE6bYyHkIm9378E51vNCHfT+dQqDE5kzmhEsEkmkb34zH5w==" saltValue="Sc2Pv7Ot0MXN6r6JBTrCkw==" spinCount="100000" sheet="1" objects="1" scenarios="1" formatColumns="0" formatRows="0" sort="0" autoFilter="0"/>
  <autoFilter ref="C81:K81"/>
  <mergeCells count="9">
    <mergeCell ref="E72:H72"/>
    <mergeCell ref="E74:H74"/>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3"/>
      <c r="C1" s="303"/>
      <c r="D1" s="302" t="s">
        <v>1</v>
      </c>
      <c r="E1" s="303"/>
      <c r="F1" s="304" t="s">
        <v>1198</v>
      </c>
      <c r="G1" s="309" t="s">
        <v>1199</v>
      </c>
      <c r="H1" s="309"/>
      <c r="I1" s="310"/>
      <c r="J1" s="304" t="s">
        <v>1200</v>
      </c>
      <c r="K1" s="302" t="s">
        <v>101</v>
      </c>
      <c r="L1" s="304" t="s">
        <v>1201</v>
      </c>
      <c r="M1" s="304"/>
      <c r="N1" s="304"/>
      <c r="O1" s="304"/>
      <c r="P1" s="304"/>
      <c r="Q1" s="304"/>
      <c r="R1" s="304"/>
      <c r="S1" s="304"/>
      <c r="T1" s="304"/>
      <c r="U1" s="300"/>
      <c r="V1" s="30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8"/>
      <c r="M2" s="258"/>
      <c r="N2" s="258"/>
      <c r="O2" s="258"/>
      <c r="P2" s="258"/>
      <c r="Q2" s="258"/>
      <c r="R2" s="258"/>
      <c r="S2" s="258"/>
      <c r="T2" s="258"/>
      <c r="U2" s="258"/>
      <c r="V2" s="258"/>
      <c r="AT2" s="17" t="s">
        <v>91</v>
      </c>
    </row>
    <row r="3" spans="2:46" ht="6.95" customHeight="1">
      <c r="B3" s="18"/>
      <c r="C3" s="19"/>
      <c r="D3" s="19"/>
      <c r="E3" s="19"/>
      <c r="F3" s="19"/>
      <c r="G3" s="19"/>
      <c r="H3" s="19"/>
      <c r="I3" s="106"/>
      <c r="J3" s="19"/>
      <c r="K3" s="20"/>
      <c r="AT3" s="17" t="s">
        <v>22</v>
      </c>
    </row>
    <row r="4" spans="2:46" ht="36.95" customHeight="1">
      <c r="B4" s="21"/>
      <c r="C4" s="22"/>
      <c r="D4" s="23" t="s">
        <v>102</v>
      </c>
      <c r="E4" s="22"/>
      <c r="F4" s="22"/>
      <c r="G4" s="22"/>
      <c r="H4" s="22"/>
      <c r="I4" s="107"/>
      <c r="J4" s="22"/>
      <c r="K4" s="24"/>
      <c r="M4" s="25" t="s">
        <v>10</v>
      </c>
      <c r="AT4" s="17" t="s">
        <v>4</v>
      </c>
    </row>
    <row r="5" spans="2:11" ht="6.95" customHeight="1">
      <c r="B5" s="21"/>
      <c r="C5" s="22"/>
      <c r="D5" s="22"/>
      <c r="E5" s="22"/>
      <c r="F5" s="22"/>
      <c r="G5" s="22"/>
      <c r="H5" s="22"/>
      <c r="I5" s="107"/>
      <c r="J5" s="22"/>
      <c r="K5" s="24"/>
    </row>
    <row r="6" spans="2:11" ht="13.5">
      <c r="B6" s="21"/>
      <c r="C6" s="22"/>
      <c r="D6" s="30" t="s">
        <v>16</v>
      </c>
      <c r="E6" s="22"/>
      <c r="F6" s="22"/>
      <c r="G6" s="22"/>
      <c r="H6" s="22"/>
      <c r="I6" s="107"/>
      <c r="J6" s="22"/>
      <c r="K6" s="24"/>
    </row>
    <row r="7" spans="2:11" ht="22.5" customHeight="1">
      <c r="B7" s="21"/>
      <c r="C7" s="22"/>
      <c r="D7" s="22"/>
      <c r="E7" s="296" t="str">
        <f>'Rekapitulace stavby'!K6</f>
        <v>Rekonstrukce autobusových zastávek a zpevněných ploch u Partyzána, ul. Mezibořská</v>
      </c>
      <c r="F7" s="262"/>
      <c r="G7" s="262"/>
      <c r="H7" s="262"/>
      <c r="I7" s="107"/>
      <c r="J7" s="22"/>
      <c r="K7" s="24"/>
    </row>
    <row r="8" spans="2:11" s="1" customFormat="1" ht="13.5">
      <c r="B8" s="35"/>
      <c r="C8" s="36"/>
      <c r="D8" s="30" t="s">
        <v>103</v>
      </c>
      <c r="E8" s="36"/>
      <c r="F8" s="36"/>
      <c r="G8" s="36"/>
      <c r="H8" s="36"/>
      <c r="I8" s="108"/>
      <c r="J8" s="36"/>
      <c r="K8" s="39"/>
    </row>
    <row r="9" spans="2:11" s="1" customFormat="1" ht="36.95" customHeight="1">
      <c r="B9" s="35"/>
      <c r="C9" s="36"/>
      <c r="D9" s="36"/>
      <c r="E9" s="297" t="s">
        <v>777</v>
      </c>
      <c r="F9" s="269"/>
      <c r="G9" s="269"/>
      <c r="H9" s="269"/>
      <c r="I9" s="108"/>
      <c r="J9" s="36"/>
      <c r="K9" s="39"/>
    </row>
    <row r="10" spans="2:11" s="1" customFormat="1" ht="13.5">
      <c r="B10" s="35"/>
      <c r="C10" s="36"/>
      <c r="D10" s="36"/>
      <c r="E10" s="36"/>
      <c r="F10" s="36"/>
      <c r="G10" s="36"/>
      <c r="H10" s="36"/>
      <c r="I10" s="108"/>
      <c r="J10" s="36"/>
      <c r="K10" s="39"/>
    </row>
    <row r="11" spans="2:11" s="1" customFormat="1" ht="14.45" customHeight="1">
      <c r="B11" s="35"/>
      <c r="C11" s="36"/>
      <c r="D11" s="30" t="s">
        <v>19</v>
      </c>
      <c r="E11" s="36"/>
      <c r="F11" s="28" t="s">
        <v>88</v>
      </c>
      <c r="G11" s="36"/>
      <c r="H11" s="36"/>
      <c r="I11" s="109" t="s">
        <v>21</v>
      </c>
      <c r="J11" s="28" t="s">
        <v>36</v>
      </c>
      <c r="K11" s="39"/>
    </row>
    <row r="12" spans="2:11" s="1" customFormat="1" ht="14.45" customHeight="1">
      <c r="B12" s="35"/>
      <c r="C12" s="36"/>
      <c r="D12" s="30" t="s">
        <v>24</v>
      </c>
      <c r="E12" s="36"/>
      <c r="F12" s="28" t="s">
        <v>25</v>
      </c>
      <c r="G12" s="36"/>
      <c r="H12" s="36"/>
      <c r="I12" s="109" t="s">
        <v>26</v>
      </c>
      <c r="J12" s="110" t="str">
        <f>'Rekapitulace stavby'!AN8</f>
        <v>18.02.2016</v>
      </c>
      <c r="K12" s="39"/>
    </row>
    <row r="13" spans="2:11" s="1" customFormat="1" ht="10.9" customHeight="1">
      <c r="B13" s="35"/>
      <c r="C13" s="36"/>
      <c r="D13" s="36"/>
      <c r="E13" s="36"/>
      <c r="F13" s="36"/>
      <c r="G13" s="36"/>
      <c r="H13" s="36"/>
      <c r="I13" s="108"/>
      <c r="J13" s="36"/>
      <c r="K13" s="39"/>
    </row>
    <row r="14" spans="2:11" s="1" customFormat="1" ht="14.45" customHeight="1">
      <c r="B14" s="35"/>
      <c r="C14" s="36"/>
      <c r="D14" s="30" t="s">
        <v>34</v>
      </c>
      <c r="E14" s="36"/>
      <c r="F14" s="36"/>
      <c r="G14" s="36"/>
      <c r="H14" s="36"/>
      <c r="I14" s="109" t="s">
        <v>35</v>
      </c>
      <c r="J14" s="28" t="s">
        <v>36</v>
      </c>
      <c r="K14" s="39"/>
    </row>
    <row r="15" spans="2:11" s="1" customFormat="1" ht="18" customHeight="1">
      <c r="B15" s="35"/>
      <c r="C15" s="36"/>
      <c r="D15" s="36"/>
      <c r="E15" s="28" t="s">
        <v>37</v>
      </c>
      <c r="F15" s="36"/>
      <c r="G15" s="36"/>
      <c r="H15" s="36"/>
      <c r="I15" s="109" t="s">
        <v>38</v>
      </c>
      <c r="J15" s="28" t="s">
        <v>36</v>
      </c>
      <c r="K15" s="39"/>
    </row>
    <row r="16" spans="2:11" s="1" customFormat="1" ht="6.95" customHeight="1">
      <c r="B16" s="35"/>
      <c r="C16" s="36"/>
      <c r="D16" s="36"/>
      <c r="E16" s="36"/>
      <c r="F16" s="36"/>
      <c r="G16" s="36"/>
      <c r="H16" s="36"/>
      <c r="I16" s="108"/>
      <c r="J16" s="36"/>
      <c r="K16" s="39"/>
    </row>
    <row r="17" spans="2:11" s="1" customFormat="1" ht="14.45" customHeight="1">
      <c r="B17" s="35"/>
      <c r="C17" s="36"/>
      <c r="D17" s="30" t="s">
        <v>39</v>
      </c>
      <c r="E17" s="36"/>
      <c r="F17" s="36"/>
      <c r="G17" s="36"/>
      <c r="H17" s="36"/>
      <c r="I17" s="109" t="s">
        <v>35</v>
      </c>
      <c r="J17" s="28" t="str">
        <f>IF('Rekapitulace stavby'!AN13="Vyplň údaj","",IF('Rekapitulace stavby'!AN13="","",'Rekapitulace stavby'!AN13))</f>
        <v/>
      </c>
      <c r="K17" s="39"/>
    </row>
    <row r="18" spans="2:11" s="1" customFormat="1" ht="18" customHeight="1">
      <c r="B18" s="35"/>
      <c r="C18" s="36"/>
      <c r="D18" s="36"/>
      <c r="E18" s="28" t="str">
        <f>IF('Rekapitulace stavby'!E14="Vyplň údaj","",IF('Rekapitulace stavby'!E14="","",'Rekapitulace stavby'!E14))</f>
        <v/>
      </c>
      <c r="F18" s="36"/>
      <c r="G18" s="36"/>
      <c r="H18" s="36"/>
      <c r="I18" s="109" t="s">
        <v>38</v>
      </c>
      <c r="J18" s="28" t="str">
        <f>IF('Rekapitulace stavby'!AN14="Vyplň údaj","",IF('Rekapitulace stavby'!AN14="","",'Rekapitulace stavby'!AN14))</f>
        <v/>
      </c>
      <c r="K18" s="39"/>
    </row>
    <row r="19" spans="2:11" s="1" customFormat="1" ht="6.95" customHeight="1">
      <c r="B19" s="35"/>
      <c r="C19" s="36"/>
      <c r="D19" s="36"/>
      <c r="E19" s="36"/>
      <c r="F19" s="36"/>
      <c r="G19" s="36"/>
      <c r="H19" s="36"/>
      <c r="I19" s="108"/>
      <c r="J19" s="36"/>
      <c r="K19" s="39"/>
    </row>
    <row r="20" spans="2:11" s="1" customFormat="1" ht="14.45" customHeight="1">
      <c r="B20" s="35"/>
      <c r="C20" s="36"/>
      <c r="D20" s="30" t="s">
        <v>41</v>
      </c>
      <c r="E20" s="36"/>
      <c r="F20" s="36"/>
      <c r="G20" s="36"/>
      <c r="H20" s="36"/>
      <c r="I20" s="109" t="s">
        <v>35</v>
      </c>
      <c r="J20" s="28" t="s">
        <v>36</v>
      </c>
      <c r="K20" s="39"/>
    </row>
    <row r="21" spans="2:11" s="1" customFormat="1" ht="18" customHeight="1">
      <c r="B21" s="35"/>
      <c r="C21" s="36"/>
      <c r="D21" s="36"/>
      <c r="E21" s="28" t="s">
        <v>42</v>
      </c>
      <c r="F21" s="36"/>
      <c r="G21" s="36"/>
      <c r="H21" s="36"/>
      <c r="I21" s="109" t="s">
        <v>38</v>
      </c>
      <c r="J21" s="28" t="s">
        <v>36</v>
      </c>
      <c r="K21" s="39"/>
    </row>
    <row r="22" spans="2:11" s="1" customFormat="1" ht="6.95" customHeight="1">
      <c r="B22" s="35"/>
      <c r="C22" s="36"/>
      <c r="D22" s="36"/>
      <c r="E22" s="36"/>
      <c r="F22" s="36"/>
      <c r="G22" s="36"/>
      <c r="H22" s="36"/>
      <c r="I22" s="108"/>
      <c r="J22" s="36"/>
      <c r="K22" s="39"/>
    </row>
    <row r="23" spans="2:11" s="1" customFormat="1" ht="14.45" customHeight="1">
      <c r="B23" s="35"/>
      <c r="C23" s="36"/>
      <c r="D23" s="30" t="s">
        <v>44</v>
      </c>
      <c r="E23" s="36"/>
      <c r="F23" s="36"/>
      <c r="G23" s="36"/>
      <c r="H23" s="36"/>
      <c r="I23" s="108"/>
      <c r="J23" s="36"/>
      <c r="K23" s="39"/>
    </row>
    <row r="24" spans="2:11" s="6" customFormat="1" ht="22.5" customHeight="1">
      <c r="B24" s="111"/>
      <c r="C24" s="112"/>
      <c r="D24" s="112"/>
      <c r="E24" s="265" t="s">
        <v>36</v>
      </c>
      <c r="F24" s="298"/>
      <c r="G24" s="298"/>
      <c r="H24" s="298"/>
      <c r="I24" s="113"/>
      <c r="J24" s="112"/>
      <c r="K24" s="114"/>
    </row>
    <row r="25" spans="2:11" s="1" customFormat="1" ht="6.95" customHeight="1">
      <c r="B25" s="35"/>
      <c r="C25" s="36"/>
      <c r="D25" s="36"/>
      <c r="E25" s="36"/>
      <c r="F25" s="36"/>
      <c r="G25" s="36"/>
      <c r="H25" s="36"/>
      <c r="I25" s="108"/>
      <c r="J25" s="36"/>
      <c r="K25" s="39"/>
    </row>
    <row r="26" spans="2:11" s="1" customFormat="1" ht="6.95" customHeight="1">
      <c r="B26" s="35"/>
      <c r="C26" s="36"/>
      <c r="D26" s="80"/>
      <c r="E26" s="80"/>
      <c r="F26" s="80"/>
      <c r="G26" s="80"/>
      <c r="H26" s="80"/>
      <c r="I26" s="115"/>
      <c r="J26" s="80"/>
      <c r="K26" s="116"/>
    </row>
    <row r="27" spans="2:11" s="1" customFormat="1" ht="25.35" customHeight="1">
      <c r="B27" s="35"/>
      <c r="C27" s="36"/>
      <c r="D27" s="117" t="s">
        <v>46</v>
      </c>
      <c r="E27" s="36"/>
      <c r="F27" s="36"/>
      <c r="G27" s="36"/>
      <c r="H27" s="36"/>
      <c r="I27" s="108"/>
      <c r="J27" s="118">
        <f>ROUND(J84,2)</f>
        <v>0</v>
      </c>
      <c r="K27" s="39"/>
    </row>
    <row r="28" spans="2:11" s="1" customFormat="1" ht="6.95" customHeight="1">
      <c r="B28" s="35"/>
      <c r="C28" s="36"/>
      <c r="D28" s="80"/>
      <c r="E28" s="80"/>
      <c r="F28" s="80"/>
      <c r="G28" s="80"/>
      <c r="H28" s="80"/>
      <c r="I28" s="115"/>
      <c r="J28" s="80"/>
      <c r="K28" s="116"/>
    </row>
    <row r="29" spans="2:11" s="1" customFormat="1" ht="14.45" customHeight="1">
      <c r="B29" s="35"/>
      <c r="C29" s="36"/>
      <c r="D29" s="36"/>
      <c r="E29" s="36"/>
      <c r="F29" s="40" t="s">
        <v>48</v>
      </c>
      <c r="G29" s="36"/>
      <c r="H29" s="36"/>
      <c r="I29" s="119" t="s">
        <v>47</v>
      </c>
      <c r="J29" s="40" t="s">
        <v>49</v>
      </c>
      <c r="K29" s="39"/>
    </row>
    <row r="30" spans="2:11" s="1" customFormat="1" ht="14.45" customHeight="1">
      <c r="B30" s="35"/>
      <c r="C30" s="36"/>
      <c r="D30" s="43" t="s">
        <v>50</v>
      </c>
      <c r="E30" s="43" t="s">
        <v>51</v>
      </c>
      <c r="F30" s="120">
        <f>ROUND(SUM(BE84:BE127),2)</f>
        <v>0</v>
      </c>
      <c r="G30" s="36"/>
      <c r="H30" s="36"/>
      <c r="I30" s="121">
        <v>0.21</v>
      </c>
      <c r="J30" s="120">
        <f>ROUND(ROUND((SUM(BE84:BE127)),2)*I30,2)</f>
        <v>0</v>
      </c>
      <c r="K30" s="39"/>
    </row>
    <row r="31" spans="2:11" s="1" customFormat="1" ht="14.45" customHeight="1">
      <c r="B31" s="35"/>
      <c r="C31" s="36"/>
      <c r="D31" s="36"/>
      <c r="E31" s="43" t="s">
        <v>52</v>
      </c>
      <c r="F31" s="120">
        <f>ROUND(SUM(BF84:BF127),2)</f>
        <v>0</v>
      </c>
      <c r="G31" s="36"/>
      <c r="H31" s="36"/>
      <c r="I31" s="121">
        <v>0.15</v>
      </c>
      <c r="J31" s="120">
        <f>ROUND(ROUND((SUM(BF84:BF127)),2)*I31,2)</f>
        <v>0</v>
      </c>
      <c r="K31" s="39"/>
    </row>
    <row r="32" spans="2:11" s="1" customFormat="1" ht="14.45" customHeight="1" hidden="1">
      <c r="B32" s="35"/>
      <c r="C32" s="36"/>
      <c r="D32" s="36"/>
      <c r="E32" s="43" t="s">
        <v>53</v>
      </c>
      <c r="F32" s="120">
        <f>ROUND(SUM(BG84:BG127),2)</f>
        <v>0</v>
      </c>
      <c r="G32" s="36"/>
      <c r="H32" s="36"/>
      <c r="I32" s="121">
        <v>0.21</v>
      </c>
      <c r="J32" s="120">
        <v>0</v>
      </c>
      <c r="K32" s="39"/>
    </row>
    <row r="33" spans="2:11" s="1" customFormat="1" ht="14.45" customHeight="1" hidden="1">
      <c r="B33" s="35"/>
      <c r="C33" s="36"/>
      <c r="D33" s="36"/>
      <c r="E33" s="43" t="s">
        <v>54</v>
      </c>
      <c r="F33" s="120">
        <f>ROUND(SUM(BH84:BH127),2)</f>
        <v>0</v>
      </c>
      <c r="G33" s="36"/>
      <c r="H33" s="36"/>
      <c r="I33" s="121">
        <v>0.15</v>
      </c>
      <c r="J33" s="120">
        <v>0</v>
      </c>
      <c r="K33" s="39"/>
    </row>
    <row r="34" spans="2:11" s="1" customFormat="1" ht="14.45" customHeight="1" hidden="1">
      <c r="B34" s="35"/>
      <c r="C34" s="36"/>
      <c r="D34" s="36"/>
      <c r="E34" s="43" t="s">
        <v>55</v>
      </c>
      <c r="F34" s="120">
        <f>ROUND(SUM(BI84:BI127),2)</f>
        <v>0</v>
      </c>
      <c r="G34" s="36"/>
      <c r="H34" s="36"/>
      <c r="I34" s="121">
        <v>0</v>
      </c>
      <c r="J34" s="120">
        <v>0</v>
      </c>
      <c r="K34" s="39"/>
    </row>
    <row r="35" spans="2:11" s="1" customFormat="1" ht="6.95" customHeight="1">
      <c r="B35" s="35"/>
      <c r="C35" s="36"/>
      <c r="D35" s="36"/>
      <c r="E35" s="36"/>
      <c r="F35" s="36"/>
      <c r="G35" s="36"/>
      <c r="H35" s="36"/>
      <c r="I35" s="108"/>
      <c r="J35" s="36"/>
      <c r="K35" s="39"/>
    </row>
    <row r="36" spans="2:11" s="1" customFormat="1" ht="25.35" customHeight="1">
      <c r="B36" s="35"/>
      <c r="C36" s="122"/>
      <c r="D36" s="123" t="s">
        <v>56</v>
      </c>
      <c r="E36" s="74"/>
      <c r="F36" s="74"/>
      <c r="G36" s="124" t="s">
        <v>57</v>
      </c>
      <c r="H36" s="125" t="s">
        <v>58</v>
      </c>
      <c r="I36" s="126"/>
      <c r="J36" s="127">
        <f>SUM(J27:J34)</f>
        <v>0</v>
      </c>
      <c r="K36" s="128"/>
    </row>
    <row r="37" spans="2:11" s="1" customFormat="1" ht="14.45" customHeight="1">
      <c r="B37" s="50"/>
      <c r="C37" s="51"/>
      <c r="D37" s="51"/>
      <c r="E37" s="51"/>
      <c r="F37" s="51"/>
      <c r="G37" s="51"/>
      <c r="H37" s="51"/>
      <c r="I37" s="129"/>
      <c r="J37" s="51"/>
      <c r="K37" s="52"/>
    </row>
    <row r="41" spans="2:11" s="1" customFormat="1" ht="6.95" customHeight="1">
      <c r="B41" s="130"/>
      <c r="C41" s="131"/>
      <c r="D41" s="131"/>
      <c r="E41" s="131"/>
      <c r="F41" s="131"/>
      <c r="G41" s="131"/>
      <c r="H41" s="131"/>
      <c r="I41" s="132"/>
      <c r="J41" s="131"/>
      <c r="K41" s="133"/>
    </row>
    <row r="42" spans="2:11" s="1" customFormat="1" ht="36.95" customHeight="1">
      <c r="B42" s="35"/>
      <c r="C42" s="23" t="s">
        <v>105</v>
      </c>
      <c r="D42" s="36"/>
      <c r="E42" s="36"/>
      <c r="F42" s="36"/>
      <c r="G42" s="36"/>
      <c r="H42" s="36"/>
      <c r="I42" s="108"/>
      <c r="J42" s="36"/>
      <c r="K42" s="39"/>
    </row>
    <row r="43" spans="2:11" s="1" customFormat="1" ht="6.95" customHeight="1">
      <c r="B43" s="35"/>
      <c r="C43" s="36"/>
      <c r="D43" s="36"/>
      <c r="E43" s="36"/>
      <c r="F43" s="36"/>
      <c r="G43" s="36"/>
      <c r="H43" s="36"/>
      <c r="I43" s="108"/>
      <c r="J43" s="36"/>
      <c r="K43" s="39"/>
    </row>
    <row r="44" spans="2:11" s="1" customFormat="1" ht="14.45" customHeight="1">
      <c r="B44" s="35"/>
      <c r="C44" s="30" t="s">
        <v>16</v>
      </c>
      <c r="D44" s="36"/>
      <c r="E44" s="36"/>
      <c r="F44" s="36"/>
      <c r="G44" s="36"/>
      <c r="H44" s="36"/>
      <c r="I44" s="108"/>
      <c r="J44" s="36"/>
      <c r="K44" s="39"/>
    </row>
    <row r="45" spans="2:11" s="1" customFormat="1" ht="22.5" customHeight="1">
      <c r="B45" s="35"/>
      <c r="C45" s="36"/>
      <c r="D45" s="36"/>
      <c r="E45" s="296" t="str">
        <f>E7</f>
        <v>Rekonstrukce autobusových zastávek a zpevněných ploch u Partyzána, ul. Mezibořská</v>
      </c>
      <c r="F45" s="269"/>
      <c r="G45" s="269"/>
      <c r="H45" s="269"/>
      <c r="I45" s="108"/>
      <c r="J45" s="36"/>
      <c r="K45" s="39"/>
    </row>
    <row r="46" spans="2:11" s="1" customFormat="1" ht="14.45" customHeight="1">
      <c r="B46" s="35"/>
      <c r="C46" s="30" t="s">
        <v>103</v>
      </c>
      <c r="D46" s="36"/>
      <c r="E46" s="36"/>
      <c r="F46" s="36"/>
      <c r="G46" s="36"/>
      <c r="H46" s="36"/>
      <c r="I46" s="108"/>
      <c r="J46" s="36"/>
      <c r="K46" s="39"/>
    </row>
    <row r="47" spans="2:11" s="1" customFormat="1" ht="23.25" customHeight="1">
      <c r="B47" s="35"/>
      <c r="C47" s="36"/>
      <c r="D47" s="36"/>
      <c r="E47" s="297" t="str">
        <f>E9</f>
        <v>SO-02 - Opěrná stěna</v>
      </c>
      <c r="F47" s="269"/>
      <c r="G47" s="269"/>
      <c r="H47" s="269"/>
      <c r="I47" s="108"/>
      <c r="J47" s="36"/>
      <c r="K47" s="39"/>
    </row>
    <row r="48" spans="2:11" s="1" customFormat="1" ht="6.95" customHeight="1">
      <c r="B48" s="35"/>
      <c r="C48" s="36"/>
      <c r="D48" s="36"/>
      <c r="E48" s="36"/>
      <c r="F48" s="36"/>
      <c r="G48" s="36"/>
      <c r="H48" s="36"/>
      <c r="I48" s="108"/>
      <c r="J48" s="36"/>
      <c r="K48" s="39"/>
    </row>
    <row r="49" spans="2:11" s="1" customFormat="1" ht="18" customHeight="1">
      <c r="B49" s="35"/>
      <c r="C49" s="30" t="s">
        <v>24</v>
      </c>
      <c r="D49" s="36"/>
      <c r="E49" s="36"/>
      <c r="F49" s="28" t="str">
        <f>F12</f>
        <v>Litvínov</v>
      </c>
      <c r="G49" s="36"/>
      <c r="H49" s="36"/>
      <c r="I49" s="109" t="s">
        <v>26</v>
      </c>
      <c r="J49" s="110" t="str">
        <f>IF(J12="","",J12)</f>
        <v>18.02.2016</v>
      </c>
      <c r="K49" s="39"/>
    </row>
    <row r="50" spans="2:11" s="1" customFormat="1" ht="6.95" customHeight="1">
      <c r="B50" s="35"/>
      <c r="C50" s="36"/>
      <c r="D50" s="36"/>
      <c r="E50" s="36"/>
      <c r="F50" s="36"/>
      <c r="G50" s="36"/>
      <c r="H50" s="36"/>
      <c r="I50" s="108"/>
      <c r="J50" s="36"/>
      <c r="K50" s="39"/>
    </row>
    <row r="51" spans="2:11" s="1" customFormat="1" ht="13.5">
      <c r="B51" s="35"/>
      <c r="C51" s="30" t="s">
        <v>34</v>
      </c>
      <c r="D51" s="36"/>
      <c r="E51" s="36"/>
      <c r="F51" s="28" t="str">
        <f>E15</f>
        <v>Město Litvínov</v>
      </c>
      <c r="G51" s="36"/>
      <c r="H51" s="36"/>
      <c r="I51" s="109" t="s">
        <v>41</v>
      </c>
      <c r="J51" s="28" t="str">
        <f>E21</f>
        <v>Ing. Lucie Dvořáková</v>
      </c>
      <c r="K51" s="39"/>
    </row>
    <row r="52" spans="2:11" s="1" customFormat="1" ht="14.45" customHeight="1">
      <c r="B52" s="35"/>
      <c r="C52" s="30" t="s">
        <v>39</v>
      </c>
      <c r="D52" s="36"/>
      <c r="E52" s="36"/>
      <c r="F52" s="28" t="str">
        <f>IF(E18="","",E18)</f>
        <v/>
      </c>
      <c r="G52" s="36"/>
      <c r="H52" s="36"/>
      <c r="I52" s="108"/>
      <c r="J52" s="36"/>
      <c r="K52" s="39"/>
    </row>
    <row r="53" spans="2:11" s="1" customFormat="1" ht="10.35" customHeight="1">
      <c r="B53" s="35"/>
      <c r="C53" s="36"/>
      <c r="D53" s="36"/>
      <c r="E53" s="36"/>
      <c r="F53" s="36"/>
      <c r="G53" s="36"/>
      <c r="H53" s="36"/>
      <c r="I53" s="108"/>
      <c r="J53" s="36"/>
      <c r="K53" s="39"/>
    </row>
    <row r="54" spans="2:11" s="1" customFormat="1" ht="29.25" customHeight="1">
      <c r="B54" s="35"/>
      <c r="C54" s="134" t="s">
        <v>106</v>
      </c>
      <c r="D54" s="122"/>
      <c r="E54" s="122"/>
      <c r="F54" s="122"/>
      <c r="G54" s="122"/>
      <c r="H54" s="122"/>
      <c r="I54" s="135"/>
      <c r="J54" s="136" t="s">
        <v>107</v>
      </c>
      <c r="K54" s="137"/>
    </row>
    <row r="55" spans="2:11" s="1" customFormat="1" ht="10.35" customHeight="1">
      <c r="B55" s="35"/>
      <c r="C55" s="36"/>
      <c r="D55" s="36"/>
      <c r="E55" s="36"/>
      <c r="F55" s="36"/>
      <c r="G55" s="36"/>
      <c r="H55" s="36"/>
      <c r="I55" s="108"/>
      <c r="J55" s="36"/>
      <c r="K55" s="39"/>
    </row>
    <row r="56" spans="2:47" s="1" customFormat="1" ht="29.25" customHeight="1">
      <c r="B56" s="35"/>
      <c r="C56" s="138" t="s">
        <v>108</v>
      </c>
      <c r="D56" s="36"/>
      <c r="E56" s="36"/>
      <c r="F56" s="36"/>
      <c r="G56" s="36"/>
      <c r="H56" s="36"/>
      <c r="I56" s="108"/>
      <c r="J56" s="118">
        <f>J84</f>
        <v>0</v>
      </c>
      <c r="K56" s="39"/>
      <c r="AU56" s="17" t="s">
        <v>109</v>
      </c>
    </row>
    <row r="57" spans="2:11" s="7" customFormat="1" ht="24.95" customHeight="1">
      <c r="B57" s="139"/>
      <c r="C57" s="140"/>
      <c r="D57" s="141" t="s">
        <v>110</v>
      </c>
      <c r="E57" s="142"/>
      <c r="F57" s="142"/>
      <c r="G57" s="142"/>
      <c r="H57" s="142"/>
      <c r="I57" s="143"/>
      <c r="J57" s="144">
        <f>J85</f>
        <v>0</v>
      </c>
      <c r="K57" s="145"/>
    </row>
    <row r="58" spans="2:11" s="8" customFormat="1" ht="19.9" customHeight="1">
      <c r="B58" s="146"/>
      <c r="C58" s="147"/>
      <c r="D58" s="148" t="s">
        <v>111</v>
      </c>
      <c r="E58" s="149"/>
      <c r="F58" s="149"/>
      <c r="G58" s="149"/>
      <c r="H58" s="149"/>
      <c r="I58" s="150"/>
      <c r="J58" s="151">
        <f>J86</f>
        <v>0</v>
      </c>
      <c r="K58" s="152"/>
    </row>
    <row r="59" spans="2:11" s="8" customFormat="1" ht="19.9" customHeight="1">
      <c r="B59" s="146"/>
      <c r="C59" s="147"/>
      <c r="D59" s="148" t="s">
        <v>778</v>
      </c>
      <c r="E59" s="149"/>
      <c r="F59" s="149"/>
      <c r="G59" s="149"/>
      <c r="H59" s="149"/>
      <c r="I59" s="150"/>
      <c r="J59" s="151">
        <f>J95</f>
        <v>0</v>
      </c>
      <c r="K59" s="152"/>
    </row>
    <row r="60" spans="2:11" s="8" customFormat="1" ht="19.9" customHeight="1">
      <c r="B60" s="146"/>
      <c r="C60" s="147"/>
      <c r="D60" s="148" t="s">
        <v>779</v>
      </c>
      <c r="E60" s="149"/>
      <c r="F60" s="149"/>
      <c r="G60" s="149"/>
      <c r="H60" s="149"/>
      <c r="I60" s="150"/>
      <c r="J60" s="151">
        <f>J99</f>
        <v>0</v>
      </c>
      <c r="K60" s="152"/>
    </row>
    <row r="61" spans="2:11" s="8" customFormat="1" ht="19.9" customHeight="1">
      <c r="B61" s="146"/>
      <c r="C61" s="147"/>
      <c r="D61" s="148" t="s">
        <v>112</v>
      </c>
      <c r="E61" s="149"/>
      <c r="F61" s="149"/>
      <c r="G61" s="149"/>
      <c r="H61" s="149"/>
      <c r="I61" s="150"/>
      <c r="J61" s="151">
        <f>J109</f>
        <v>0</v>
      </c>
      <c r="K61" s="152"/>
    </row>
    <row r="62" spans="2:11" s="8" customFormat="1" ht="19.9" customHeight="1">
      <c r="B62" s="146"/>
      <c r="C62" s="147"/>
      <c r="D62" s="148" t="s">
        <v>113</v>
      </c>
      <c r="E62" s="149"/>
      <c r="F62" s="149"/>
      <c r="G62" s="149"/>
      <c r="H62" s="149"/>
      <c r="I62" s="150"/>
      <c r="J62" s="151">
        <f>J113</f>
        <v>0</v>
      </c>
      <c r="K62" s="152"/>
    </row>
    <row r="63" spans="2:11" s="8" customFormat="1" ht="19.9" customHeight="1">
      <c r="B63" s="146"/>
      <c r="C63" s="147"/>
      <c r="D63" s="148" t="s">
        <v>114</v>
      </c>
      <c r="E63" s="149"/>
      <c r="F63" s="149"/>
      <c r="G63" s="149"/>
      <c r="H63" s="149"/>
      <c r="I63" s="150"/>
      <c r="J63" s="151">
        <f>J120</f>
        <v>0</v>
      </c>
      <c r="K63" s="152"/>
    </row>
    <row r="64" spans="2:11" s="8" customFormat="1" ht="14.85" customHeight="1">
      <c r="B64" s="146"/>
      <c r="C64" s="147"/>
      <c r="D64" s="148" t="s">
        <v>115</v>
      </c>
      <c r="E64" s="149"/>
      <c r="F64" s="149"/>
      <c r="G64" s="149"/>
      <c r="H64" s="149"/>
      <c r="I64" s="150"/>
      <c r="J64" s="151">
        <f>J124</f>
        <v>0</v>
      </c>
      <c r="K64" s="152"/>
    </row>
    <row r="65" spans="2:11" s="1" customFormat="1" ht="21.75" customHeight="1">
      <c r="B65" s="35"/>
      <c r="C65" s="36"/>
      <c r="D65" s="36"/>
      <c r="E65" s="36"/>
      <c r="F65" s="36"/>
      <c r="G65" s="36"/>
      <c r="H65" s="36"/>
      <c r="I65" s="108"/>
      <c r="J65" s="36"/>
      <c r="K65" s="39"/>
    </row>
    <row r="66" spans="2:11" s="1" customFormat="1" ht="6.95" customHeight="1">
      <c r="B66" s="50"/>
      <c r="C66" s="51"/>
      <c r="D66" s="51"/>
      <c r="E66" s="51"/>
      <c r="F66" s="51"/>
      <c r="G66" s="51"/>
      <c r="H66" s="51"/>
      <c r="I66" s="129"/>
      <c r="J66" s="51"/>
      <c r="K66" s="52"/>
    </row>
    <row r="70" spans="2:12" s="1" customFormat="1" ht="6.95" customHeight="1">
      <c r="B70" s="53"/>
      <c r="C70" s="54"/>
      <c r="D70" s="54"/>
      <c r="E70" s="54"/>
      <c r="F70" s="54"/>
      <c r="G70" s="54"/>
      <c r="H70" s="54"/>
      <c r="I70" s="132"/>
      <c r="J70" s="54"/>
      <c r="K70" s="54"/>
      <c r="L70" s="55"/>
    </row>
    <row r="71" spans="2:12" s="1" customFormat="1" ht="36.95" customHeight="1">
      <c r="B71" s="35"/>
      <c r="C71" s="56" t="s">
        <v>116</v>
      </c>
      <c r="D71" s="57"/>
      <c r="E71" s="57"/>
      <c r="F71" s="57"/>
      <c r="G71" s="57"/>
      <c r="H71" s="57"/>
      <c r="I71" s="153"/>
      <c r="J71" s="57"/>
      <c r="K71" s="57"/>
      <c r="L71" s="55"/>
    </row>
    <row r="72" spans="2:12" s="1" customFormat="1" ht="6.95" customHeight="1">
      <c r="B72" s="35"/>
      <c r="C72" s="57"/>
      <c r="D72" s="57"/>
      <c r="E72" s="57"/>
      <c r="F72" s="57"/>
      <c r="G72" s="57"/>
      <c r="H72" s="57"/>
      <c r="I72" s="153"/>
      <c r="J72" s="57"/>
      <c r="K72" s="57"/>
      <c r="L72" s="55"/>
    </row>
    <row r="73" spans="2:12" s="1" customFormat="1" ht="14.45" customHeight="1">
      <c r="B73" s="35"/>
      <c r="C73" s="59" t="s">
        <v>16</v>
      </c>
      <c r="D73" s="57"/>
      <c r="E73" s="57"/>
      <c r="F73" s="57"/>
      <c r="G73" s="57"/>
      <c r="H73" s="57"/>
      <c r="I73" s="153"/>
      <c r="J73" s="57"/>
      <c r="K73" s="57"/>
      <c r="L73" s="55"/>
    </row>
    <row r="74" spans="2:12" s="1" customFormat="1" ht="22.5" customHeight="1">
      <c r="B74" s="35"/>
      <c r="C74" s="57"/>
      <c r="D74" s="57"/>
      <c r="E74" s="299" t="str">
        <f>E7</f>
        <v>Rekonstrukce autobusových zastávek a zpevněných ploch u Partyzána, ul. Mezibořská</v>
      </c>
      <c r="F74" s="280"/>
      <c r="G74" s="280"/>
      <c r="H74" s="280"/>
      <c r="I74" s="153"/>
      <c r="J74" s="57"/>
      <c r="K74" s="57"/>
      <c r="L74" s="55"/>
    </row>
    <row r="75" spans="2:12" s="1" customFormat="1" ht="14.45" customHeight="1">
      <c r="B75" s="35"/>
      <c r="C75" s="59" t="s">
        <v>103</v>
      </c>
      <c r="D75" s="57"/>
      <c r="E75" s="57"/>
      <c r="F75" s="57"/>
      <c r="G75" s="57"/>
      <c r="H75" s="57"/>
      <c r="I75" s="153"/>
      <c r="J75" s="57"/>
      <c r="K75" s="57"/>
      <c r="L75" s="55"/>
    </row>
    <row r="76" spans="2:12" s="1" customFormat="1" ht="23.25" customHeight="1">
      <c r="B76" s="35"/>
      <c r="C76" s="57"/>
      <c r="D76" s="57"/>
      <c r="E76" s="277" t="str">
        <f>E9</f>
        <v>SO-02 - Opěrná stěna</v>
      </c>
      <c r="F76" s="280"/>
      <c r="G76" s="280"/>
      <c r="H76" s="280"/>
      <c r="I76" s="153"/>
      <c r="J76" s="57"/>
      <c r="K76" s="57"/>
      <c r="L76" s="55"/>
    </row>
    <row r="77" spans="2:12" s="1" customFormat="1" ht="6.95" customHeight="1">
      <c r="B77" s="35"/>
      <c r="C77" s="57"/>
      <c r="D77" s="57"/>
      <c r="E77" s="57"/>
      <c r="F77" s="57"/>
      <c r="G77" s="57"/>
      <c r="H77" s="57"/>
      <c r="I77" s="153"/>
      <c r="J77" s="57"/>
      <c r="K77" s="57"/>
      <c r="L77" s="55"/>
    </row>
    <row r="78" spans="2:12" s="1" customFormat="1" ht="18" customHeight="1">
      <c r="B78" s="35"/>
      <c r="C78" s="59" t="s">
        <v>24</v>
      </c>
      <c r="D78" s="57"/>
      <c r="E78" s="57"/>
      <c r="F78" s="154" t="str">
        <f>F12</f>
        <v>Litvínov</v>
      </c>
      <c r="G78" s="57"/>
      <c r="H78" s="57"/>
      <c r="I78" s="155" t="s">
        <v>26</v>
      </c>
      <c r="J78" s="67" t="str">
        <f>IF(J12="","",J12)</f>
        <v>18.02.2016</v>
      </c>
      <c r="K78" s="57"/>
      <c r="L78" s="55"/>
    </row>
    <row r="79" spans="2:12" s="1" customFormat="1" ht="6.95" customHeight="1">
      <c r="B79" s="35"/>
      <c r="C79" s="57"/>
      <c r="D79" s="57"/>
      <c r="E79" s="57"/>
      <c r="F79" s="57"/>
      <c r="G79" s="57"/>
      <c r="H79" s="57"/>
      <c r="I79" s="153"/>
      <c r="J79" s="57"/>
      <c r="K79" s="57"/>
      <c r="L79" s="55"/>
    </row>
    <row r="80" spans="2:12" s="1" customFormat="1" ht="13.5">
      <c r="B80" s="35"/>
      <c r="C80" s="59" t="s">
        <v>34</v>
      </c>
      <c r="D80" s="57"/>
      <c r="E80" s="57"/>
      <c r="F80" s="154" t="str">
        <f>E15</f>
        <v>Město Litvínov</v>
      </c>
      <c r="G80" s="57"/>
      <c r="H80" s="57"/>
      <c r="I80" s="155" t="s">
        <v>41</v>
      </c>
      <c r="J80" s="154" t="str">
        <f>E21</f>
        <v>Ing. Lucie Dvořáková</v>
      </c>
      <c r="K80" s="57"/>
      <c r="L80" s="55"/>
    </row>
    <row r="81" spans="2:12" s="1" customFormat="1" ht="14.45" customHeight="1">
      <c r="B81" s="35"/>
      <c r="C81" s="59" t="s">
        <v>39</v>
      </c>
      <c r="D81" s="57"/>
      <c r="E81" s="57"/>
      <c r="F81" s="154" t="str">
        <f>IF(E18="","",E18)</f>
        <v/>
      </c>
      <c r="G81" s="57"/>
      <c r="H81" s="57"/>
      <c r="I81" s="153"/>
      <c r="J81" s="57"/>
      <c r="K81" s="57"/>
      <c r="L81" s="55"/>
    </row>
    <row r="82" spans="2:12" s="1" customFormat="1" ht="10.35" customHeight="1">
      <c r="B82" s="35"/>
      <c r="C82" s="57"/>
      <c r="D82" s="57"/>
      <c r="E82" s="57"/>
      <c r="F82" s="57"/>
      <c r="G82" s="57"/>
      <c r="H82" s="57"/>
      <c r="I82" s="153"/>
      <c r="J82" s="57"/>
      <c r="K82" s="57"/>
      <c r="L82" s="55"/>
    </row>
    <row r="83" spans="2:20" s="9" customFormat="1" ht="29.25" customHeight="1">
      <c r="B83" s="156"/>
      <c r="C83" s="157" t="s">
        <v>117</v>
      </c>
      <c r="D83" s="158" t="s">
        <v>65</v>
      </c>
      <c r="E83" s="158" t="s">
        <v>61</v>
      </c>
      <c r="F83" s="158" t="s">
        <v>118</v>
      </c>
      <c r="G83" s="158" t="s">
        <v>119</v>
      </c>
      <c r="H83" s="158" t="s">
        <v>120</v>
      </c>
      <c r="I83" s="159" t="s">
        <v>121</v>
      </c>
      <c r="J83" s="158" t="s">
        <v>107</v>
      </c>
      <c r="K83" s="160" t="s">
        <v>122</v>
      </c>
      <c r="L83" s="161"/>
      <c r="M83" s="76" t="s">
        <v>123</v>
      </c>
      <c r="N83" s="77" t="s">
        <v>50</v>
      </c>
      <c r="O83" s="77" t="s">
        <v>124</v>
      </c>
      <c r="P83" s="77" t="s">
        <v>125</v>
      </c>
      <c r="Q83" s="77" t="s">
        <v>126</v>
      </c>
      <c r="R83" s="77" t="s">
        <v>127</v>
      </c>
      <c r="S83" s="77" t="s">
        <v>128</v>
      </c>
      <c r="T83" s="78" t="s">
        <v>129</v>
      </c>
    </row>
    <row r="84" spans="2:63" s="1" customFormat="1" ht="29.25" customHeight="1">
      <c r="B84" s="35"/>
      <c r="C84" s="82" t="s">
        <v>108</v>
      </c>
      <c r="D84" s="57"/>
      <c r="E84" s="57"/>
      <c r="F84" s="57"/>
      <c r="G84" s="57"/>
      <c r="H84" s="57"/>
      <c r="I84" s="153"/>
      <c r="J84" s="162">
        <f>BK84</f>
        <v>0</v>
      </c>
      <c r="K84" s="57"/>
      <c r="L84" s="55"/>
      <c r="M84" s="79"/>
      <c r="N84" s="80"/>
      <c r="O84" s="80"/>
      <c r="P84" s="163">
        <f>P85</f>
        <v>0</v>
      </c>
      <c r="Q84" s="80"/>
      <c r="R84" s="163">
        <f>R85</f>
        <v>167.06656411000003</v>
      </c>
      <c r="S84" s="80"/>
      <c r="T84" s="164">
        <f>T85</f>
        <v>0</v>
      </c>
      <c r="AT84" s="17" t="s">
        <v>79</v>
      </c>
      <c r="AU84" s="17" t="s">
        <v>109</v>
      </c>
      <c r="BK84" s="165">
        <f>BK85</f>
        <v>0</v>
      </c>
    </row>
    <row r="85" spans="2:63" s="10" customFormat="1" ht="37.35" customHeight="1">
      <c r="B85" s="166"/>
      <c r="C85" s="167"/>
      <c r="D85" s="168" t="s">
        <v>79</v>
      </c>
      <c r="E85" s="169" t="s">
        <v>130</v>
      </c>
      <c r="F85" s="169" t="s">
        <v>131</v>
      </c>
      <c r="G85" s="167"/>
      <c r="H85" s="167"/>
      <c r="I85" s="170"/>
      <c r="J85" s="171">
        <f>BK85</f>
        <v>0</v>
      </c>
      <c r="K85" s="167"/>
      <c r="L85" s="172"/>
      <c r="M85" s="173"/>
      <c r="N85" s="174"/>
      <c r="O85" s="174"/>
      <c r="P85" s="175">
        <f>P86+P95+P99+P109+P113+P120</f>
        <v>0</v>
      </c>
      <c r="Q85" s="174"/>
      <c r="R85" s="175">
        <f>R86+R95+R99+R109+R113+R120</f>
        <v>167.06656411000003</v>
      </c>
      <c r="S85" s="174"/>
      <c r="T85" s="176">
        <f>T86+T95+T99+T109+T113+T120</f>
        <v>0</v>
      </c>
      <c r="AR85" s="177" t="s">
        <v>23</v>
      </c>
      <c r="AT85" s="178" t="s">
        <v>79</v>
      </c>
      <c r="AU85" s="178" t="s">
        <v>80</v>
      </c>
      <c r="AY85" s="177" t="s">
        <v>132</v>
      </c>
      <c r="BK85" s="179">
        <f>BK86+BK95+BK99+BK109+BK113+BK120</f>
        <v>0</v>
      </c>
    </row>
    <row r="86" spans="2:63" s="10" customFormat="1" ht="19.9" customHeight="1">
      <c r="B86" s="166"/>
      <c r="C86" s="167"/>
      <c r="D86" s="180" t="s">
        <v>79</v>
      </c>
      <c r="E86" s="181" t="s">
        <v>23</v>
      </c>
      <c r="F86" s="181" t="s">
        <v>133</v>
      </c>
      <c r="G86" s="167"/>
      <c r="H86" s="167"/>
      <c r="I86" s="170"/>
      <c r="J86" s="182">
        <f>BK86</f>
        <v>0</v>
      </c>
      <c r="K86" s="167"/>
      <c r="L86" s="172"/>
      <c r="M86" s="173"/>
      <c r="N86" s="174"/>
      <c r="O86" s="174"/>
      <c r="P86" s="175">
        <f>SUM(P87:P94)</f>
        <v>0</v>
      </c>
      <c r="Q86" s="174"/>
      <c r="R86" s="175">
        <f>SUM(R87:R94)</f>
        <v>78.878975</v>
      </c>
      <c r="S86" s="174"/>
      <c r="T86" s="176">
        <f>SUM(T87:T94)</f>
        <v>0</v>
      </c>
      <c r="AR86" s="177" t="s">
        <v>23</v>
      </c>
      <c r="AT86" s="178" t="s">
        <v>79</v>
      </c>
      <c r="AU86" s="178" t="s">
        <v>23</v>
      </c>
      <c r="AY86" s="177" t="s">
        <v>132</v>
      </c>
      <c r="BK86" s="179">
        <f>SUM(BK87:BK94)</f>
        <v>0</v>
      </c>
    </row>
    <row r="87" spans="2:65" s="1" customFormat="1" ht="31.5" customHeight="1">
      <c r="B87" s="35"/>
      <c r="C87" s="183" t="s">
        <v>23</v>
      </c>
      <c r="D87" s="183" t="s">
        <v>134</v>
      </c>
      <c r="E87" s="184" t="s">
        <v>780</v>
      </c>
      <c r="F87" s="185" t="s">
        <v>781</v>
      </c>
      <c r="G87" s="186" t="s">
        <v>148</v>
      </c>
      <c r="H87" s="187">
        <v>63.5</v>
      </c>
      <c r="I87" s="188"/>
      <c r="J87" s="189">
        <f>ROUND(I87*H87,2)</f>
        <v>0</v>
      </c>
      <c r="K87" s="185" t="s">
        <v>138</v>
      </c>
      <c r="L87" s="55"/>
      <c r="M87" s="190" t="s">
        <v>36</v>
      </c>
      <c r="N87" s="191" t="s">
        <v>51</v>
      </c>
      <c r="O87" s="36"/>
      <c r="P87" s="192">
        <f>O87*H87</f>
        <v>0</v>
      </c>
      <c r="Q87" s="192">
        <v>0.00085</v>
      </c>
      <c r="R87" s="192">
        <f>Q87*H87</f>
        <v>0.053974999999999995</v>
      </c>
      <c r="S87" s="192">
        <v>0</v>
      </c>
      <c r="T87" s="193">
        <f>S87*H87</f>
        <v>0</v>
      </c>
      <c r="AR87" s="17" t="s">
        <v>139</v>
      </c>
      <c r="AT87" s="17" t="s">
        <v>134</v>
      </c>
      <c r="AU87" s="17" t="s">
        <v>22</v>
      </c>
      <c r="AY87" s="17" t="s">
        <v>132</v>
      </c>
      <c r="BE87" s="194">
        <f>IF(N87="základní",J87,0)</f>
        <v>0</v>
      </c>
      <c r="BF87" s="194">
        <f>IF(N87="snížená",J87,0)</f>
        <v>0</v>
      </c>
      <c r="BG87" s="194">
        <f>IF(N87="zákl. přenesená",J87,0)</f>
        <v>0</v>
      </c>
      <c r="BH87" s="194">
        <f>IF(N87="sníž. přenesená",J87,0)</f>
        <v>0</v>
      </c>
      <c r="BI87" s="194">
        <f>IF(N87="nulová",J87,0)</f>
        <v>0</v>
      </c>
      <c r="BJ87" s="17" t="s">
        <v>23</v>
      </c>
      <c r="BK87" s="194">
        <f>ROUND(I87*H87,2)</f>
        <v>0</v>
      </c>
      <c r="BL87" s="17" t="s">
        <v>139</v>
      </c>
      <c r="BM87" s="17" t="s">
        <v>782</v>
      </c>
    </row>
    <row r="88" spans="2:51" s="11" customFormat="1" ht="13.5">
      <c r="B88" s="197"/>
      <c r="C88" s="198"/>
      <c r="D88" s="210" t="s">
        <v>143</v>
      </c>
      <c r="E88" s="220" t="s">
        <v>36</v>
      </c>
      <c r="F88" s="221" t="s">
        <v>783</v>
      </c>
      <c r="G88" s="198"/>
      <c r="H88" s="222">
        <v>63.5</v>
      </c>
      <c r="I88" s="202"/>
      <c r="J88" s="198"/>
      <c r="K88" s="198"/>
      <c r="L88" s="203"/>
      <c r="M88" s="204"/>
      <c r="N88" s="205"/>
      <c r="O88" s="205"/>
      <c r="P88" s="205"/>
      <c r="Q88" s="205"/>
      <c r="R88" s="205"/>
      <c r="S88" s="205"/>
      <c r="T88" s="206"/>
      <c r="AT88" s="207" t="s">
        <v>143</v>
      </c>
      <c r="AU88" s="207" t="s">
        <v>22</v>
      </c>
      <c r="AV88" s="11" t="s">
        <v>22</v>
      </c>
      <c r="AW88" s="11" t="s">
        <v>43</v>
      </c>
      <c r="AX88" s="11" t="s">
        <v>23</v>
      </c>
      <c r="AY88" s="207" t="s">
        <v>132</v>
      </c>
    </row>
    <row r="89" spans="2:65" s="1" customFormat="1" ht="31.5" customHeight="1">
      <c r="B89" s="35"/>
      <c r="C89" s="183" t="s">
        <v>22</v>
      </c>
      <c r="D89" s="183" t="s">
        <v>134</v>
      </c>
      <c r="E89" s="184" t="s">
        <v>784</v>
      </c>
      <c r="F89" s="185" t="s">
        <v>785</v>
      </c>
      <c r="G89" s="186" t="s">
        <v>148</v>
      </c>
      <c r="H89" s="187">
        <v>63.5</v>
      </c>
      <c r="I89" s="188"/>
      <c r="J89" s="189">
        <f>ROUND(I89*H89,2)</f>
        <v>0</v>
      </c>
      <c r="K89" s="185" t="s">
        <v>138</v>
      </c>
      <c r="L89" s="55"/>
      <c r="M89" s="190" t="s">
        <v>36</v>
      </c>
      <c r="N89" s="191" t="s">
        <v>51</v>
      </c>
      <c r="O89" s="36"/>
      <c r="P89" s="192">
        <f>O89*H89</f>
        <v>0</v>
      </c>
      <c r="Q89" s="192">
        <v>0</v>
      </c>
      <c r="R89" s="192">
        <f>Q89*H89</f>
        <v>0</v>
      </c>
      <c r="S89" s="192">
        <v>0</v>
      </c>
      <c r="T89" s="193">
        <f>S89*H89</f>
        <v>0</v>
      </c>
      <c r="AR89" s="17" t="s">
        <v>139</v>
      </c>
      <c r="AT89" s="17" t="s">
        <v>134</v>
      </c>
      <c r="AU89" s="17" t="s">
        <v>22</v>
      </c>
      <c r="AY89" s="17" t="s">
        <v>132</v>
      </c>
      <c r="BE89" s="194">
        <f>IF(N89="základní",J89,0)</f>
        <v>0</v>
      </c>
      <c r="BF89" s="194">
        <f>IF(N89="snížená",J89,0)</f>
        <v>0</v>
      </c>
      <c r="BG89" s="194">
        <f>IF(N89="zákl. přenesená",J89,0)</f>
        <v>0</v>
      </c>
      <c r="BH89" s="194">
        <f>IF(N89="sníž. přenesená",J89,0)</f>
        <v>0</v>
      </c>
      <c r="BI89" s="194">
        <f>IF(N89="nulová",J89,0)</f>
        <v>0</v>
      </c>
      <c r="BJ89" s="17" t="s">
        <v>23</v>
      </c>
      <c r="BK89" s="194">
        <f>ROUND(I89*H89,2)</f>
        <v>0</v>
      </c>
      <c r="BL89" s="17" t="s">
        <v>139</v>
      </c>
      <c r="BM89" s="17" t="s">
        <v>786</v>
      </c>
    </row>
    <row r="90" spans="2:51" s="11" customFormat="1" ht="13.5">
      <c r="B90" s="197"/>
      <c r="C90" s="198"/>
      <c r="D90" s="210" t="s">
        <v>143</v>
      </c>
      <c r="E90" s="220" t="s">
        <v>36</v>
      </c>
      <c r="F90" s="221" t="s">
        <v>787</v>
      </c>
      <c r="G90" s="198"/>
      <c r="H90" s="222">
        <v>63.5</v>
      </c>
      <c r="I90" s="202"/>
      <c r="J90" s="198"/>
      <c r="K90" s="198"/>
      <c r="L90" s="203"/>
      <c r="M90" s="204"/>
      <c r="N90" s="205"/>
      <c r="O90" s="205"/>
      <c r="P90" s="205"/>
      <c r="Q90" s="205"/>
      <c r="R90" s="205"/>
      <c r="S90" s="205"/>
      <c r="T90" s="206"/>
      <c r="AT90" s="207" t="s">
        <v>143</v>
      </c>
      <c r="AU90" s="207" t="s">
        <v>22</v>
      </c>
      <c r="AV90" s="11" t="s">
        <v>22</v>
      </c>
      <c r="AW90" s="11" t="s">
        <v>43</v>
      </c>
      <c r="AX90" s="11" t="s">
        <v>23</v>
      </c>
      <c r="AY90" s="207" t="s">
        <v>132</v>
      </c>
    </row>
    <row r="91" spans="2:65" s="1" customFormat="1" ht="31.5" customHeight="1">
      <c r="B91" s="35"/>
      <c r="C91" s="183" t="s">
        <v>152</v>
      </c>
      <c r="D91" s="183" t="s">
        <v>134</v>
      </c>
      <c r="E91" s="184" t="s">
        <v>196</v>
      </c>
      <c r="F91" s="185" t="s">
        <v>197</v>
      </c>
      <c r="G91" s="186" t="s">
        <v>170</v>
      </c>
      <c r="H91" s="187">
        <v>31.53</v>
      </c>
      <c r="I91" s="188"/>
      <c r="J91" s="189">
        <f>ROUND(I91*H91,2)</f>
        <v>0</v>
      </c>
      <c r="K91" s="185" t="s">
        <v>138</v>
      </c>
      <c r="L91" s="55"/>
      <c r="M91" s="190" t="s">
        <v>36</v>
      </c>
      <c r="N91" s="191" t="s">
        <v>51</v>
      </c>
      <c r="O91" s="36"/>
      <c r="P91" s="192">
        <f>O91*H91</f>
        <v>0</v>
      </c>
      <c r="Q91" s="192">
        <v>0</v>
      </c>
      <c r="R91" s="192">
        <f>Q91*H91</f>
        <v>0</v>
      </c>
      <c r="S91" s="192">
        <v>0</v>
      </c>
      <c r="T91" s="193">
        <f>S91*H91</f>
        <v>0</v>
      </c>
      <c r="AR91" s="17" t="s">
        <v>139</v>
      </c>
      <c r="AT91" s="17" t="s">
        <v>134</v>
      </c>
      <c r="AU91" s="17" t="s">
        <v>22</v>
      </c>
      <c r="AY91" s="17" t="s">
        <v>132</v>
      </c>
      <c r="BE91" s="194">
        <f>IF(N91="základní",J91,0)</f>
        <v>0</v>
      </c>
      <c r="BF91" s="194">
        <f>IF(N91="snížená",J91,0)</f>
        <v>0</v>
      </c>
      <c r="BG91" s="194">
        <f>IF(N91="zákl. přenesená",J91,0)</f>
        <v>0</v>
      </c>
      <c r="BH91" s="194">
        <f>IF(N91="sníž. přenesená",J91,0)</f>
        <v>0</v>
      </c>
      <c r="BI91" s="194">
        <f>IF(N91="nulová",J91,0)</f>
        <v>0</v>
      </c>
      <c r="BJ91" s="17" t="s">
        <v>23</v>
      </c>
      <c r="BK91" s="194">
        <f>ROUND(I91*H91,2)</f>
        <v>0</v>
      </c>
      <c r="BL91" s="17" t="s">
        <v>139</v>
      </c>
      <c r="BM91" s="17" t="s">
        <v>788</v>
      </c>
    </row>
    <row r="92" spans="2:51" s="11" customFormat="1" ht="13.5">
      <c r="B92" s="197"/>
      <c r="C92" s="198"/>
      <c r="D92" s="210" t="s">
        <v>143</v>
      </c>
      <c r="E92" s="220" t="s">
        <v>36</v>
      </c>
      <c r="F92" s="221" t="s">
        <v>789</v>
      </c>
      <c r="G92" s="198"/>
      <c r="H92" s="222">
        <v>31.53</v>
      </c>
      <c r="I92" s="202"/>
      <c r="J92" s="198"/>
      <c r="K92" s="198"/>
      <c r="L92" s="203"/>
      <c r="M92" s="204"/>
      <c r="N92" s="205"/>
      <c r="O92" s="205"/>
      <c r="P92" s="205"/>
      <c r="Q92" s="205"/>
      <c r="R92" s="205"/>
      <c r="S92" s="205"/>
      <c r="T92" s="206"/>
      <c r="AT92" s="207" t="s">
        <v>143</v>
      </c>
      <c r="AU92" s="207" t="s">
        <v>22</v>
      </c>
      <c r="AV92" s="11" t="s">
        <v>22</v>
      </c>
      <c r="AW92" s="11" t="s">
        <v>43</v>
      </c>
      <c r="AX92" s="11" t="s">
        <v>23</v>
      </c>
      <c r="AY92" s="207" t="s">
        <v>132</v>
      </c>
    </row>
    <row r="93" spans="2:65" s="1" customFormat="1" ht="44.25" customHeight="1">
      <c r="B93" s="35"/>
      <c r="C93" s="235" t="s">
        <v>139</v>
      </c>
      <c r="D93" s="235" t="s">
        <v>203</v>
      </c>
      <c r="E93" s="236" t="s">
        <v>790</v>
      </c>
      <c r="F93" s="237" t="s">
        <v>791</v>
      </c>
      <c r="G93" s="238" t="s">
        <v>206</v>
      </c>
      <c r="H93" s="239">
        <v>78.825</v>
      </c>
      <c r="I93" s="240"/>
      <c r="J93" s="241">
        <f>ROUND(I93*H93,2)</f>
        <v>0</v>
      </c>
      <c r="K93" s="237" t="s">
        <v>138</v>
      </c>
      <c r="L93" s="242"/>
      <c r="M93" s="243" t="s">
        <v>36</v>
      </c>
      <c r="N93" s="244" t="s">
        <v>51</v>
      </c>
      <c r="O93" s="36"/>
      <c r="P93" s="192">
        <f>O93*H93</f>
        <v>0</v>
      </c>
      <c r="Q93" s="192">
        <v>1</v>
      </c>
      <c r="R93" s="192">
        <f>Q93*H93</f>
        <v>78.825</v>
      </c>
      <c r="S93" s="192">
        <v>0</v>
      </c>
      <c r="T93" s="193">
        <f>S93*H93</f>
        <v>0</v>
      </c>
      <c r="AR93" s="17" t="s">
        <v>182</v>
      </c>
      <c r="AT93" s="17" t="s">
        <v>203</v>
      </c>
      <c r="AU93" s="17" t="s">
        <v>22</v>
      </c>
      <c r="AY93" s="17" t="s">
        <v>132</v>
      </c>
      <c r="BE93" s="194">
        <f>IF(N93="základní",J93,0)</f>
        <v>0</v>
      </c>
      <c r="BF93" s="194">
        <f>IF(N93="snížená",J93,0)</f>
        <v>0</v>
      </c>
      <c r="BG93" s="194">
        <f>IF(N93="zákl. přenesená",J93,0)</f>
        <v>0</v>
      </c>
      <c r="BH93" s="194">
        <f>IF(N93="sníž. přenesená",J93,0)</f>
        <v>0</v>
      </c>
      <c r="BI93" s="194">
        <f>IF(N93="nulová",J93,0)</f>
        <v>0</v>
      </c>
      <c r="BJ93" s="17" t="s">
        <v>23</v>
      </c>
      <c r="BK93" s="194">
        <f>ROUND(I93*H93,2)</f>
        <v>0</v>
      </c>
      <c r="BL93" s="17" t="s">
        <v>139</v>
      </c>
      <c r="BM93" s="17" t="s">
        <v>792</v>
      </c>
    </row>
    <row r="94" spans="2:51" s="11" customFormat="1" ht="13.5">
      <c r="B94" s="197"/>
      <c r="C94" s="198"/>
      <c r="D94" s="195" t="s">
        <v>143</v>
      </c>
      <c r="E94" s="199" t="s">
        <v>36</v>
      </c>
      <c r="F94" s="200" t="s">
        <v>793</v>
      </c>
      <c r="G94" s="198"/>
      <c r="H94" s="201">
        <v>78.825</v>
      </c>
      <c r="I94" s="202"/>
      <c r="J94" s="198"/>
      <c r="K94" s="198"/>
      <c r="L94" s="203"/>
      <c r="M94" s="204"/>
      <c r="N94" s="205"/>
      <c r="O94" s="205"/>
      <c r="P94" s="205"/>
      <c r="Q94" s="205"/>
      <c r="R94" s="205"/>
      <c r="S94" s="205"/>
      <c r="T94" s="206"/>
      <c r="AT94" s="207" t="s">
        <v>143</v>
      </c>
      <c r="AU94" s="207" t="s">
        <v>22</v>
      </c>
      <c r="AV94" s="11" t="s">
        <v>22</v>
      </c>
      <c r="AW94" s="11" t="s">
        <v>43</v>
      </c>
      <c r="AX94" s="11" t="s">
        <v>23</v>
      </c>
      <c r="AY94" s="207" t="s">
        <v>132</v>
      </c>
    </row>
    <row r="95" spans="2:63" s="10" customFormat="1" ht="29.85" customHeight="1">
      <c r="B95" s="166"/>
      <c r="C95" s="167"/>
      <c r="D95" s="180" t="s">
        <v>79</v>
      </c>
      <c r="E95" s="181" t="s">
        <v>22</v>
      </c>
      <c r="F95" s="181" t="s">
        <v>794</v>
      </c>
      <c r="G95" s="167"/>
      <c r="H95" s="167"/>
      <c r="I95" s="170"/>
      <c r="J95" s="182">
        <f>BK95</f>
        <v>0</v>
      </c>
      <c r="K95" s="167"/>
      <c r="L95" s="172"/>
      <c r="M95" s="173"/>
      <c r="N95" s="174"/>
      <c r="O95" s="174"/>
      <c r="P95" s="175">
        <f>SUM(P96:P98)</f>
        <v>0</v>
      </c>
      <c r="Q95" s="174"/>
      <c r="R95" s="175">
        <f>SUM(R96:R98)</f>
        <v>44.75531315</v>
      </c>
      <c r="S95" s="174"/>
      <c r="T95" s="176">
        <f>SUM(T96:T98)</f>
        <v>0</v>
      </c>
      <c r="AR95" s="177" t="s">
        <v>23</v>
      </c>
      <c r="AT95" s="178" t="s">
        <v>79</v>
      </c>
      <c r="AU95" s="178" t="s">
        <v>23</v>
      </c>
      <c r="AY95" s="177" t="s">
        <v>132</v>
      </c>
      <c r="BK95" s="179">
        <f>SUM(BK96:BK98)</f>
        <v>0</v>
      </c>
    </row>
    <row r="96" spans="2:65" s="1" customFormat="1" ht="22.5" customHeight="1">
      <c r="B96" s="35"/>
      <c r="C96" s="183" t="s">
        <v>161</v>
      </c>
      <c r="D96" s="183" t="s">
        <v>134</v>
      </c>
      <c r="E96" s="184" t="s">
        <v>795</v>
      </c>
      <c r="F96" s="185" t="s">
        <v>796</v>
      </c>
      <c r="G96" s="186" t="s">
        <v>170</v>
      </c>
      <c r="H96" s="187">
        <v>18.235</v>
      </c>
      <c r="I96" s="188"/>
      <c r="J96" s="189">
        <f>ROUND(I96*H96,2)</f>
        <v>0</v>
      </c>
      <c r="K96" s="185" t="s">
        <v>138</v>
      </c>
      <c r="L96" s="55"/>
      <c r="M96" s="190" t="s">
        <v>36</v>
      </c>
      <c r="N96" s="191" t="s">
        <v>51</v>
      </c>
      <c r="O96" s="36"/>
      <c r="P96" s="192">
        <f>O96*H96</f>
        <v>0</v>
      </c>
      <c r="Q96" s="192">
        <v>2.45329</v>
      </c>
      <c r="R96" s="192">
        <f>Q96*H96</f>
        <v>44.73574315</v>
      </c>
      <c r="S96" s="192">
        <v>0</v>
      </c>
      <c r="T96" s="193">
        <f>S96*H96</f>
        <v>0</v>
      </c>
      <c r="AR96" s="17" t="s">
        <v>139</v>
      </c>
      <c r="AT96" s="17" t="s">
        <v>134</v>
      </c>
      <c r="AU96" s="17" t="s">
        <v>22</v>
      </c>
      <c r="AY96" s="17" t="s">
        <v>132</v>
      </c>
      <c r="BE96" s="194">
        <f>IF(N96="základní",J96,0)</f>
        <v>0</v>
      </c>
      <c r="BF96" s="194">
        <f>IF(N96="snížená",J96,0)</f>
        <v>0</v>
      </c>
      <c r="BG96" s="194">
        <f>IF(N96="zákl. přenesená",J96,0)</f>
        <v>0</v>
      </c>
      <c r="BH96" s="194">
        <f>IF(N96="sníž. přenesená",J96,0)</f>
        <v>0</v>
      </c>
      <c r="BI96" s="194">
        <f>IF(N96="nulová",J96,0)</f>
        <v>0</v>
      </c>
      <c r="BJ96" s="17" t="s">
        <v>23</v>
      </c>
      <c r="BK96" s="194">
        <f>ROUND(I96*H96,2)</f>
        <v>0</v>
      </c>
      <c r="BL96" s="17" t="s">
        <v>139</v>
      </c>
      <c r="BM96" s="17" t="s">
        <v>797</v>
      </c>
    </row>
    <row r="97" spans="2:51" s="11" customFormat="1" ht="13.5">
      <c r="B97" s="197"/>
      <c r="C97" s="198"/>
      <c r="D97" s="210" t="s">
        <v>143</v>
      </c>
      <c r="E97" s="220" t="s">
        <v>36</v>
      </c>
      <c r="F97" s="221" t="s">
        <v>798</v>
      </c>
      <c r="G97" s="198"/>
      <c r="H97" s="222">
        <v>18.235</v>
      </c>
      <c r="I97" s="202"/>
      <c r="J97" s="198"/>
      <c r="K97" s="198"/>
      <c r="L97" s="203"/>
      <c r="M97" s="204"/>
      <c r="N97" s="205"/>
      <c r="O97" s="205"/>
      <c r="P97" s="205"/>
      <c r="Q97" s="205"/>
      <c r="R97" s="205"/>
      <c r="S97" s="205"/>
      <c r="T97" s="206"/>
      <c r="AT97" s="207" t="s">
        <v>143</v>
      </c>
      <c r="AU97" s="207" t="s">
        <v>22</v>
      </c>
      <c r="AV97" s="11" t="s">
        <v>22</v>
      </c>
      <c r="AW97" s="11" t="s">
        <v>43</v>
      </c>
      <c r="AX97" s="11" t="s">
        <v>23</v>
      </c>
      <c r="AY97" s="207" t="s">
        <v>132</v>
      </c>
    </row>
    <row r="98" spans="2:65" s="1" customFormat="1" ht="44.25" customHeight="1">
      <c r="B98" s="35"/>
      <c r="C98" s="183" t="s">
        <v>167</v>
      </c>
      <c r="D98" s="183" t="s">
        <v>134</v>
      </c>
      <c r="E98" s="184" t="s">
        <v>799</v>
      </c>
      <c r="F98" s="185" t="s">
        <v>800</v>
      </c>
      <c r="G98" s="186" t="s">
        <v>148</v>
      </c>
      <c r="H98" s="187">
        <v>19</v>
      </c>
      <c r="I98" s="188"/>
      <c r="J98" s="189">
        <f>ROUND(I98*H98,2)</f>
        <v>0</v>
      </c>
      <c r="K98" s="185" t="s">
        <v>138</v>
      </c>
      <c r="L98" s="55"/>
      <c r="M98" s="190" t="s">
        <v>36</v>
      </c>
      <c r="N98" s="191" t="s">
        <v>51</v>
      </c>
      <c r="O98" s="36"/>
      <c r="P98" s="192">
        <f>O98*H98</f>
        <v>0</v>
      </c>
      <c r="Q98" s="192">
        <v>0.00103</v>
      </c>
      <c r="R98" s="192">
        <f>Q98*H98</f>
        <v>0.01957</v>
      </c>
      <c r="S98" s="192">
        <v>0</v>
      </c>
      <c r="T98" s="193">
        <f>S98*H98</f>
        <v>0</v>
      </c>
      <c r="AR98" s="17" t="s">
        <v>139</v>
      </c>
      <c r="AT98" s="17" t="s">
        <v>134</v>
      </c>
      <c r="AU98" s="17" t="s">
        <v>22</v>
      </c>
      <c r="AY98" s="17" t="s">
        <v>132</v>
      </c>
      <c r="BE98" s="194">
        <f>IF(N98="základní",J98,0)</f>
        <v>0</v>
      </c>
      <c r="BF98" s="194">
        <f>IF(N98="snížená",J98,0)</f>
        <v>0</v>
      </c>
      <c r="BG98" s="194">
        <f>IF(N98="zákl. přenesená",J98,0)</f>
        <v>0</v>
      </c>
      <c r="BH98" s="194">
        <f>IF(N98="sníž. přenesená",J98,0)</f>
        <v>0</v>
      </c>
      <c r="BI98" s="194">
        <f>IF(N98="nulová",J98,0)</f>
        <v>0</v>
      </c>
      <c r="BJ98" s="17" t="s">
        <v>23</v>
      </c>
      <c r="BK98" s="194">
        <f>ROUND(I98*H98,2)</f>
        <v>0</v>
      </c>
      <c r="BL98" s="17" t="s">
        <v>139</v>
      </c>
      <c r="BM98" s="17" t="s">
        <v>801</v>
      </c>
    </row>
    <row r="99" spans="2:63" s="10" customFormat="1" ht="29.85" customHeight="1">
      <c r="B99" s="166"/>
      <c r="C99" s="167"/>
      <c r="D99" s="180" t="s">
        <v>79</v>
      </c>
      <c r="E99" s="181" t="s">
        <v>152</v>
      </c>
      <c r="F99" s="181" t="s">
        <v>802</v>
      </c>
      <c r="G99" s="167"/>
      <c r="H99" s="167"/>
      <c r="I99" s="170"/>
      <c r="J99" s="182">
        <f>BK99</f>
        <v>0</v>
      </c>
      <c r="K99" s="167"/>
      <c r="L99" s="172"/>
      <c r="M99" s="173"/>
      <c r="N99" s="174"/>
      <c r="O99" s="174"/>
      <c r="P99" s="175">
        <f>SUM(P100:P108)</f>
        <v>0</v>
      </c>
      <c r="Q99" s="174"/>
      <c r="R99" s="175">
        <f>SUM(R100:R108)</f>
        <v>37.147534459999996</v>
      </c>
      <c r="S99" s="174"/>
      <c r="T99" s="176">
        <f>SUM(T100:T108)</f>
        <v>0</v>
      </c>
      <c r="AR99" s="177" t="s">
        <v>23</v>
      </c>
      <c r="AT99" s="178" t="s">
        <v>79</v>
      </c>
      <c r="AU99" s="178" t="s">
        <v>23</v>
      </c>
      <c r="AY99" s="177" t="s">
        <v>132</v>
      </c>
      <c r="BK99" s="179">
        <f>SUM(BK100:BK108)</f>
        <v>0</v>
      </c>
    </row>
    <row r="100" spans="2:65" s="1" customFormat="1" ht="31.5" customHeight="1">
      <c r="B100" s="35"/>
      <c r="C100" s="183" t="s">
        <v>177</v>
      </c>
      <c r="D100" s="183" t="s">
        <v>134</v>
      </c>
      <c r="E100" s="184" t="s">
        <v>803</v>
      </c>
      <c r="F100" s="185" t="s">
        <v>804</v>
      </c>
      <c r="G100" s="186" t="s">
        <v>206</v>
      </c>
      <c r="H100" s="187">
        <v>0.473</v>
      </c>
      <c r="I100" s="188"/>
      <c r="J100" s="189">
        <f>ROUND(I100*H100,2)</f>
        <v>0</v>
      </c>
      <c r="K100" s="185" t="s">
        <v>138</v>
      </c>
      <c r="L100" s="55"/>
      <c r="M100" s="190" t="s">
        <v>36</v>
      </c>
      <c r="N100" s="191" t="s">
        <v>51</v>
      </c>
      <c r="O100" s="36"/>
      <c r="P100" s="192">
        <f>O100*H100</f>
        <v>0</v>
      </c>
      <c r="Q100" s="192">
        <v>1.03802</v>
      </c>
      <c r="R100" s="192">
        <f>Q100*H100</f>
        <v>0.4909834599999999</v>
      </c>
      <c r="S100" s="192">
        <v>0</v>
      </c>
      <c r="T100" s="193">
        <f>S100*H100</f>
        <v>0</v>
      </c>
      <c r="AR100" s="17" t="s">
        <v>139</v>
      </c>
      <c r="AT100" s="17" t="s">
        <v>134</v>
      </c>
      <c r="AU100" s="17" t="s">
        <v>22</v>
      </c>
      <c r="AY100" s="17" t="s">
        <v>132</v>
      </c>
      <c r="BE100" s="194">
        <f>IF(N100="základní",J100,0)</f>
        <v>0</v>
      </c>
      <c r="BF100" s="194">
        <f>IF(N100="snížená",J100,0)</f>
        <v>0</v>
      </c>
      <c r="BG100" s="194">
        <f>IF(N100="zákl. přenesená",J100,0)</f>
        <v>0</v>
      </c>
      <c r="BH100" s="194">
        <f>IF(N100="sníž. přenesená",J100,0)</f>
        <v>0</v>
      </c>
      <c r="BI100" s="194">
        <f>IF(N100="nulová",J100,0)</f>
        <v>0</v>
      </c>
      <c r="BJ100" s="17" t="s">
        <v>23</v>
      </c>
      <c r="BK100" s="194">
        <f>ROUND(I100*H100,2)</f>
        <v>0</v>
      </c>
      <c r="BL100" s="17" t="s">
        <v>139</v>
      </c>
      <c r="BM100" s="17" t="s">
        <v>805</v>
      </c>
    </row>
    <row r="101" spans="2:47" s="1" customFormat="1" ht="27">
      <c r="B101" s="35"/>
      <c r="C101" s="57"/>
      <c r="D101" s="210" t="s">
        <v>173</v>
      </c>
      <c r="E101" s="57"/>
      <c r="F101" s="223" t="s">
        <v>806</v>
      </c>
      <c r="G101" s="57"/>
      <c r="H101" s="57"/>
      <c r="I101" s="153"/>
      <c r="J101" s="57"/>
      <c r="K101" s="57"/>
      <c r="L101" s="55"/>
      <c r="M101" s="72"/>
      <c r="N101" s="36"/>
      <c r="O101" s="36"/>
      <c r="P101" s="36"/>
      <c r="Q101" s="36"/>
      <c r="R101" s="36"/>
      <c r="S101" s="36"/>
      <c r="T101" s="73"/>
      <c r="AT101" s="17" t="s">
        <v>173</v>
      </c>
      <c r="AU101" s="17" t="s">
        <v>22</v>
      </c>
    </row>
    <row r="102" spans="2:65" s="1" customFormat="1" ht="22.5" customHeight="1">
      <c r="B102" s="35"/>
      <c r="C102" s="183" t="s">
        <v>182</v>
      </c>
      <c r="D102" s="183" t="s">
        <v>134</v>
      </c>
      <c r="E102" s="184" t="s">
        <v>807</v>
      </c>
      <c r="F102" s="185" t="s">
        <v>808</v>
      </c>
      <c r="G102" s="186" t="s">
        <v>170</v>
      </c>
      <c r="H102" s="187">
        <v>5.3</v>
      </c>
      <c r="I102" s="188"/>
      <c r="J102" s="189">
        <f>ROUND(I102*H102,2)</f>
        <v>0</v>
      </c>
      <c r="K102" s="185" t="s">
        <v>138</v>
      </c>
      <c r="L102" s="55"/>
      <c r="M102" s="190" t="s">
        <v>36</v>
      </c>
      <c r="N102" s="191" t="s">
        <v>51</v>
      </c>
      <c r="O102" s="36"/>
      <c r="P102" s="192">
        <f>O102*H102</f>
        <v>0</v>
      </c>
      <c r="Q102" s="192">
        <v>2.5961</v>
      </c>
      <c r="R102" s="192">
        <f>Q102*H102</f>
        <v>13.759329999999999</v>
      </c>
      <c r="S102" s="192">
        <v>0</v>
      </c>
      <c r="T102" s="193">
        <f>S102*H102</f>
        <v>0</v>
      </c>
      <c r="AR102" s="17" t="s">
        <v>139</v>
      </c>
      <c r="AT102" s="17" t="s">
        <v>134</v>
      </c>
      <c r="AU102" s="17" t="s">
        <v>22</v>
      </c>
      <c r="AY102" s="17" t="s">
        <v>132</v>
      </c>
      <c r="BE102" s="194">
        <f>IF(N102="základní",J102,0)</f>
        <v>0</v>
      </c>
      <c r="BF102" s="194">
        <f>IF(N102="snížená",J102,0)</f>
        <v>0</v>
      </c>
      <c r="BG102" s="194">
        <f>IF(N102="zákl. přenesená",J102,0)</f>
        <v>0</v>
      </c>
      <c r="BH102" s="194">
        <f>IF(N102="sníž. přenesená",J102,0)</f>
        <v>0</v>
      </c>
      <c r="BI102" s="194">
        <f>IF(N102="nulová",J102,0)</f>
        <v>0</v>
      </c>
      <c r="BJ102" s="17" t="s">
        <v>23</v>
      </c>
      <c r="BK102" s="194">
        <f>ROUND(I102*H102,2)</f>
        <v>0</v>
      </c>
      <c r="BL102" s="17" t="s">
        <v>139</v>
      </c>
      <c r="BM102" s="17" t="s">
        <v>809</v>
      </c>
    </row>
    <row r="103" spans="2:65" s="1" customFormat="1" ht="57" customHeight="1">
      <c r="B103" s="35"/>
      <c r="C103" s="183" t="s">
        <v>191</v>
      </c>
      <c r="D103" s="183" t="s">
        <v>134</v>
      </c>
      <c r="E103" s="184" t="s">
        <v>323</v>
      </c>
      <c r="F103" s="185" t="s">
        <v>810</v>
      </c>
      <c r="G103" s="186" t="s">
        <v>148</v>
      </c>
      <c r="H103" s="187">
        <v>61</v>
      </c>
      <c r="I103" s="188"/>
      <c r="J103" s="189">
        <f>ROUND(I103*H103,2)</f>
        <v>0</v>
      </c>
      <c r="K103" s="185" t="s">
        <v>36</v>
      </c>
      <c r="L103" s="55"/>
      <c r="M103" s="190" t="s">
        <v>36</v>
      </c>
      <c r="N103" s="191" t="s">
        <v>51</v>
      </c>
      <c r="O103" s="36"/>
      <c r="P103" s="192">
        <f>O103*H103</f>
        <v>0</v>
      </c>
      <c r="Q103" s="192">
        <v>0.35284</v>
      </c>
      <c r="R103" s="192">
        <f>Q103*H103</f>
        <v>21.523239999999998</v>
      </c>
      <c r="S103" s="192">
        <v>0</v>
      </c>
      <c r="T103" s="193">
        <f>S103*H103</f>
        <v>0</v>
      </c>
      <c r="AR103" s="17" t="s">
        <v>139</v>
      </c>
      <c r="AT103" s="17" t="s">
        <v>134</v>
      </c>
      <c r="AU103" s="17" t="s">
        <v>22</v>
      </c>
      <c r="AY103" s="17" t="s">
        <v>132</v>
      </c>
      <c r="BE103" s="194">
        <f>IF(N103="základní",J103,0)</f>
        <v>0</v>
      </c>
      <c r="BF103" s="194">
        <f>IF(N103="snížená",J103,0)</f>
        <v>0</v>
      </c>
      <c r="BG103" s="194">
        <f>IF(N103="zákl. přenesená",J103,0)</f>
        <v>0</v>
      </c>
      <c r="BH103" s="194">
        <f>IF(N103="sníž. přenesená",J103,0)</f>
        <v>0</v>
      </c>
      <c r="BI103" s="194">
        <f>IF(N103="nulová",J103,0)</f>
        <v>0</v>
      </c>
      <c r="BJ103" s="17" t="s">
        <v>23</v>
      </c>
      <c r="BK103" s="194">
        <f>ROUND(I103*H103,2)</f>
        <v>0</v>
      </c>
      <c r="BL103" s="17" t="s">
        <v>139</v>
      </c>
      <c r="BM103" s="17" t="s">
        <v>811</v>
      </c>
    </row>
    <row r="104" spans="2:47" s="1" customFormat="1" ht="27">
      <c r="B104" s="35"/>
      <c r="C104" s="57"/>
      <c r="D104" s="195" t="s">
        <v>173</v>
      </c>
      <c r="E104" s="57"/>
      <c r="F104" s="196" t="s">
        <v>812</v>
      </c>
      <c r="G104" s="57"/>
      <c r="H104" s="57"/>
      <c r="I104" s="153"/>
      <c r="J104" s="57"/>
      <c r="K104" s="57"/>
      <c r="L104" s="55"/>
      <c r="M104" s="72"/>
      <c r="N104" s="36"/>
      <c r="O104" s="36"/>
      <c r="P104" s="36"/>
      <c r="Q104" s="36"/>
      <c r="R104" s="36"/>
      <c r="S104" s="36"/>
      <c r="T104" s="73"/>
      <c r="AT104" s="17" t="s">
        <v>173</v>
      </c>
      <c r="AU104" s="17" t="s">
        <v>22</v>
      </c>
    </row>
    <row r="105" spans="2:51" s="11" customFormat="1" ht="13.5">
      <c r="B105" s="197"/>
      <c r="C105" s="198"/>
      <c r="D105" s="210" t="s">
        <v>143</v>
      </c>
      <c r="E105" s="220" t="s">
        <v>36</v>
      </c>
      <c r="F105" s="221" t="s">
        <v>470</v>
      </c>
      <c r="G105" s="198"/>
      <c r="H105" s="222">
        <v>61</v>
      </c>
      <c r="I105" s="202"/>
      <c r="J105" s="198"/>
      <c r="K105" s="198"/>
      <c r="L105" s="203"/>
      <c r="M105" s="204"/>
      <c r="N105" s="205"/>
      <c r="O105" s="205"/>
      <c r="P105" s="205"/>
      <c r="Q105" s="205"/>
      <c r="R105" s="205"/>
      <c r="S105" s="205"/>
      <c r="T105" s="206"/>
      <c r="AT105" s="207" t="s">
        <v>143</v>
      </c>
      <c r="AU105" s="207" t="s">
        <v>22</v>
      </c>
      <c r="AV105" s="11" t="s">
        <v>22</v>
      </c>
      <c r="AW105" s="11" t="s">
        <v>43</v>
      </c>
      <c r="AX105" s="11" t="s">
        <v>23</v>
      </c>
      <c r="AY105" s="207" t="s">
        <v>132</v>
      </c>
    </row>
    <row r="106" spans="2:65" s="1" customFormat="1" ht="31.5" customHeight="1">
      <c r="B106" s="35"/>
      <c r="C106" s="183" t="s">
        <v>28</v>
      </c>
      <c r="D106" s="183" t="s">
        <v>134</v>
      </c>
      <c r="E106" s="184" t="s">
        <v>813</v>
      </c>
      <c r="F106" s="185" t="s">
        <v>814</v>
      </c>
      <c r="G106" s="186" t="s">
        <v>296</v>
      </c>
      <c r="H106" s="187">
        <v>29.65</v>
      </c>
      <c r="I106" s="188"/>
      <c r="J106" s="189">
        <f>ROUND(I106*H106,2)</f>
        <v>0</v>
      </c>
      <c r="K106" s="185" t="s">
        <v>36</v>
      </c>
      <c r="L106" s="55"/>
      <c r="M106" s="190" t="s">
        <v>36</v>
      </c>
      <c r="N106" s="191" t="s">
        <v>51</v>
      </c>
      <c r="O106" s="36"/>
      <c r="P106" s="192">
        <f>O106*H106</f>
        <v>0</v>
      </c>
      <c r="Q106" s="192">
        <v>0.04634</v>
      </c>
      <c r="R106" s="192">
        <f>Q106*H106</f>
        <v>1.373981</v>
      </c>
      <c r="S106" s="192">
        <v>0</v>
      </c>
      <c r="T106" s="193">
        <f>S106*H106</f>
        <v>0</v>
      </c>
      <c r="AR106" s="17" t="s">
        <v>139</v>
      </c>
      <c r="AT106" s="17" t="s">
        <v>134</v>
      </c>
      <c r="AU106" s="17" t="s">
        <v>22</v>
      </c>
      <c r="AY106" s="17" t="s">
        <v>132</v>
      </c>
      <c r="BE106" s="194">
        <f>IF(N106="základní",J106,0)</f>
        <v>0</v>
      </c>
      <c r="BF106" s="194">
        <f>IF(N106="snížená",J106,0)</f>
        <v>0</v>
      </c>
      <c r="BG106" s="194">
        <f>IF(N106="zákl. přenesená",J106,0)</f>
        <v>0</v>
      </c>
      <c r="BH106" s="194">
        <f>IF(N106="sníž. přenesená",J106,0)</f>
        <v>0</v>
      </c>
      <c r="BI106" s="194">
        <f>IF(N106="nulová",J106,0)</f>
        <v>0</v>
      </c>
      <c r="BJ106" s="17" t="s">
        <v>23</v>
      </c>
      <c r="BK106" s="194">
        <f>ROUND(I106*H106,2)</f>
        <v>0</v>
      </c>
      <c r="BL106" s="17" t="s">
        <v>139</v>
      </c>
      <c r="BM106" s="17" t="s">
        <v>815</v>
      </c>
    </row>
    <row r="107" spans="2:47" s="1" customFormat="1" ht="27">
      <c r="B107" s="35"/>
      <c r="C107" s="57"/>
      <c r="D107" s="195" t="s">
        <v>173</v>
      </c>
      <c r="E107" s="57"/>
      <c r="F107" s="196" t="s">
        <v>816</v>
      </c>
      <c r="G107" s="57"/>
      <c r="H107" s="57"/>
      <c r="I107" s="153"/>
      <c r="J107" s="57"/>
      <c r="K107" s="57"/>
      <c r="L107" s="55"/>
      <c r="M107" s="72"/>
      <c r="N107" s="36"/>
      <c r="O107" s="36"/>
      <c r="P107" s="36"/>
      <c r="Q107" s="36"/>
      <c r="R107" s="36"/>
      <c r="S107" s="36"/>
      <c r="T107" s="73"/>
      <c r="AT107" s="17" t="s">
        <v>173</v>
      </c>
      <c r="AU107" s="17" t="s">
        <v>22</v>
      </c>
    </row>
    <row r="108" spans="2:51" s="11" customFormat="1" ht="13.5">
      <c r="B108" s="197"/>
      <c r="C108" s="198"/>
      <c r="D108" s="195" t="s">
        <v>143</v>
      </c>
      <c r="E108" s="199" t="s">
        <v>36</v>
      </c>
      <c r="F108" s="200" t="s">
        <v>817</v>
      </c>
      <c r="G108" s="198"/>
      <c r="H108" s="201">
        <v>29.65</v>
      </c>
      <c r="I108" s="202"/>
      <c r="J108" s="198"/>
      <c r="K108" s="198"/>
      <c r="L108" s="203"/>
      <c r="M108" s="204"/>
      <c r="N108" s="205"/>
      <c r="O108" s="205"/>
      <c r="P108" s="205"/>
      <c r="Q108" s="205"/>
      <c r="R108" s="205"/>
      <c r="S108" s="205"/>
      <c r="T108" s="206"/>
      <c r="AT108" s="207" t="s">
        <v>143</v>
      </c>
      <c r="AU108" s="207" t="s">
        <v>22</v>
      </c>
      <c r="AV108" s="11" t="s">
        <v>22</v>
      </c>
      <c r="AW108" s="11" t="s">
        <v>43</v>
      </c>
      <c r="AX108" s="11" t="s">
        <v>23</v>
      </c>
      <c r="AY108" s="207" t="s">
        <v>132</v>
      </c>
    </row>
    <row r="109" spans="2:63" s="10" customFormat="1" ht="29.85" customHeight="1">
      <c r="B109" s="166"/>
      <c r="C109" s="167"/>
      <c r="D109" s="180" t="s">
        <v>79</v>
      </c>
      <c r="E109" s="181" t="s">
        <v>161</v>
      </c>
      <c r="F109" s="181" t="s">
        <v>365</v>
      </c>
      <c r="G109" s="167"/>
      <c r="H109" s="167"/>
      <c r="I109" s="170"/>
      <c r="J109" s="182">
        <f>BK109</f>
        <v>0</v>
      </c>
      <c r="K109" s="167"/>
      <c r="L109" s="172"/>
      <c r="M109" s="173"/>
      <c r="N109" s="174"/>
      <c r="O109" s="174"/>
      <c r="P109" s="175">
        <f>SUM(P110:P112)</f>
        <v>0</v>
      </c>
      <c r="Q109" s="174"/>
      <c r="R109" s="175">
        <f>SUM(R110:R112)</f>
        <v>0</v>
      </c>
      <c r="S109" s="174"/>
      <c r="T109" s="176">
        <f>SUM(T110:T112)</f>
        <v>0</v>
      </c>
      <c r="AR109" s="177" t="s">
        <v>23</v>
      </c>
      <c r="AT109" s="178" t="s">
        <v>79</v>
      </c>
      <c r="AU109" s="178" t="s">
        <v>23</v>
      </c>
      <c r="AY109" s="177" t="s">
        <v>132</v>
      </c>
      <c r="BK109" s="179">
        <f>SUM(BK110:BK112)</f>
        <v>0</v>
      </c>
    </row>
    <row r="110" spans="2:65" s="1" customFormat="1" ht="22.5" customHeight="1">
      <c r="B110" s="35"/>
      <c r="C110" s="183" t="s">
        <v>202</v>
      </c>
      <c r="D110" s="183" t="s">
        <v>134</v>
      </c>
      <c r="E110" s="184" t="s">
        <v>477</v>
      </c>
      <c r="F110" s="185" t="s">
        <v>478</v>
      </c>
      <c r="G110" s="186" t="s">
        <v>148</v>
      </c>
      <c r="H110" s="187">
        <v>44.47</v>
      </c>
      <c r="I110" s="188"/>
      <c r="J110" s="189">
        <f>ROUND(I110*H110,2)</f>
        <v>0</v>
      </c>
      <c r="K110" s="185" t="s">
        <v>138</v>
      </c>
      <c r="L110" s="55"/>
      <c r="M110" s="190" t="s">
        <v>36</v>
      </c>
      <c r="N110" s="191" t="s">
        <v>51</v>
      </c>
      <c r="O110" s="36"/>
      <c r="P110" s="192">
        <f>O110*H110</f>
        <v>0</v>
      </c>
      <c r="Q110" s="192">
        <v>0</v>
      </c>
      <c r="R110" s="192">
        <f>Q110*H110</f>
        <v>0</v>
      </c>
      <c r="S110" s="192">
        <v>0</v>
      </c>
      <c r="T110" s="193">
        <f>S110*H110</f>
        <v>0</v>
      </c>
      <c r="AR110" s="17" t="s">
        <v>139</v>
      </c>
      <c r="AT110" s="17" t="s">
        <v>134</v>
      </c>
      <c r="AU110" s="17" t="s">
        <v>22</v>
      </c>
      <c r="AY110" s="17" t="s">
        <v>132</v>
      </c>
      <c r="BE110" s="194">
        <f>IF(N110="základní",J110,0)</f>
        <v>0</v>
      </c>
      <c r="BF110" s="194">
        <f>IF(N110="snížená",J110,0)</f>
        <v>0</v>
      </c>
      <c r="BG110" s="194">
        <f>IF(N110="zákl. přenesená",J110,0)</f>
        <v>0</v>
      </c>
      <c r="BH110" s="194">
        <f>IF(N110="sníž. přenesená",J110,0)</f>
        <v>0</v>
      </c>
      <c r="BI110" s="194">
        <f>IF(N110="nulová",J110,0)</f>
        <v>0</v>
      </c>
      <c r="BJ110" s="17" t="s">
        <v>23</v>
      </c>
      <c r="BK110" s="194">
        <f>ROUND(I110*H110,2)</f>
        <v>0</v>
      </c>
      <c r="BL110" s="17" t="s">
        <v>139</v>
      </c>
      <c r="BM110" s="17" t="s">
        <v>479</v>
      </c>
    </row>
    <row r="111" spans="2:47" s="1" customFormat="1" ht="162">
      <c r="B111" s="35"/>
      <c r="C111" s="57"/>
      <c r="D111" s="195" t="s">
        <v>141</v>
      </c>
      <c r="E111" s="57"/>
      <c r="F111" s="196" t="s">
        <v>480</v>
      </c>
      <c r="G111" s="57"/>
      <c r="H111" s="57"/>
      <c r="I111" s="153"/>
      <c r="J111" s="57"/>
      <c r="K111" s="57"/>
      <c r="L111" s="55"/>
      <c r="M111" s="72"/>
      <c r="N111" s="36"/>
      <c r="O111" s="36"/>
      <c r="P111" s="36"/>
      <c r="Q111" s="36"/>
      <c r="R111" s="36"/>
      <c r="S111" s="36"/>
      <c r="T111" s="73"/>
      <c r="AT111" s="17" t="s">
        <v>141</v>
      </c>
      <c r="AU111" s="17" t="s">
        <v>22</v>
      </c>
    </row>
    <row r="112" spans="2:51" s="11" customFormat="1" ht="13.5">
      <c r="B112" s="197"/>
      <c r="C112" s="198"/>
      <c r="D112" s="195" t="s">
        <v>143</v>
      </c>
      <c r="E112" s="199" t="s">
        <v>36</v>
      </c>
      <c r="F112" s="200" t="s">
        <v>818</v>
      </c>
      <c r="G112" s="198"/>
      <c r="H112" s="201">
        <v>44.47</v>
      </c>
      <c r="I112" s="202"/>
      <c r="J112" s="198"/>
      <c r="K112" s="198"/>
      <c r="L112" s="203"/>
      <c r="M112" s="204"/>
      <c r="N112" s="205"/>
      <c r="O112" s="205"/>
      <c r="P112" s="205"/>
      <c r="Q112" s="205"/>
      <c r="R112" s="205"/>
      <c r="S112" s="205"/>
      <c r="T112" s="206"/>
      <c r="AT112" s="207" t="s">
        <v>143</v>
      </c>
      <c r="AU112" s="207" t="s">
        <v>22</v>
      </c>
      <c r="AV112" s="11" t="s">
        <v>22</v>
      </c>
      <c r="AW112" s="11" t="s">
        <v>43</v>
      </c>
      <c r="AX112" s="11" t="s">
        <v>23</v>
      </c>
      <c r="AY112" s="207" t="s">
        <v>132</v>
      </c>
    </row>
    <row r="113" spans="2:63" s="10" customFormat="1" ht="29.85" customHeight="1">
      <c r="B113" s="166"/>
      <c r="C113" s="167"/>
      <c r="D113" s="180" t="s">
        <v>79</v>
      </c>
      <c r="E113" s="181" t="s">
        <v>182</v>
      </c>
      <c r="F113" s="181" t="s">
        <v>488</v>
      </c>
      <c r="G113" s="167"/>
      <c r="H113" s="167"/>
      <c r="I113" s="170"/>
      <c r="J113" s="182">
        <f>BK113</f>
        <v>0</v>
      </c>
      <c r="K113" s="167"/>
      <c r="L113" s="172"/>
      <c r="M113" s="173"/>
      <c r="N113" s="174"/>
      <c r="O113" s="174"/>
      <c r="P113" s="175">
        <f>SUM(P114:P119)</f>
        <v>0</v>
      </c>
      <c r="Q113" s="174"/>
      <c r="R113" s="175">
        <f>SUM(R114:R119)</f>
        <v>0.06684</v>
      </c>
      <c r="S113" s="174"/>
      <c r="T113" s="176">
        <f>SUM(T114:T119)</f>
        <v>0</v>
      </c>
      <c r="AR113" s="177" t="s">
        <v>23</v>
      </c>
      <c r="AT113" s="178" t="s">
        <v>79</v>
      </c>
      <c r="AU113" s="178" t="s">
        <v>23</v>
      </c>
      <c r="AY113" s="177" t="s">
        <v>132</v>
      </c>
      <c r="BK113" s="179">
        <f>SUM(BK114:BK119)</f>
        <v>0</v>
      </c>
    </row>
    <row r="114" spans="2:65" s="1" customFormat="1" ht="22.5" customHeight="1">
      <c r="B114" s="35"/>
      <c r="C114" s="183" t="s">
        <v>210</v>
      </c>
      <c r="D114" s="183" t="s">
        <v>134</v>
      </c>
      <c r="E114" s="184" t="s">
        <v>819</v>
      </c>
      <c r="F114" s="185" t="s">
        <v>820</v>
      </c>
      <c r="G114" s="186" t="s">
        <v>296</v>
      </c>
      <c r="H114" s="187">
        <v>30</v>
      </c>
      <c r="I114" s="188"/>
      <c r="J114" s="189">
        <f>ROUND(I114*H114,2)</f>
        <v>0</v>
      </c>
      <c r="K114" s="185" t="s">
        <v>138</v>
      </c>
      <c r="L114" s="55"/>
      <c r="M114" s="190" t="s">
        <v>36</v>
      </c>
      <c r="N114" s="191" t="s">
        <v>51</v>
      </c>
      <c r="O114" s="36"/>
      <c r="P114" s="192">
        <f>O114*H114</f>
        <v>0</v>
      </c>
      <c r="Q114" s="192">
        <v>0</v>
      </c>
      <c r="R114" s="192">
        <f>Q114*H114</f>
        <v>0</v>
      </c>
      <c r="S114" s="192">
        <v>0</v>
      </c>
      <c r="T114" s="193">
        <f>S114*H114</f>
        <v>0</v>
      </c>
      <c r="AR114" s="17" t="s">
        <v>139</v>
      </c>
      <c r="AT114" s="17" t="s">
        <v>134</v>
      </c>
      <c r="AU114" s="17" t="s">
        <v>22</v>
      </c>
      <c r="AY114" s="17" t="s">
        <v>132</v>
      </c>
      <c r="BE114" s="194">
        <f>IF(N114="základní",J114,0)</f>
        <v>0</v>
      </c>
      <c r="BF114" s="194">
        <f>IF(N114="snížená",J114,0)</f>
        <v>0</v>
      </c>
      <c r="BG114" s="194">
        <f>IF(N114="zákl. přenesená",J114,0)</f>
        <v>0</v>
      </c>
      <c r="BH114" s="194">
        <f>IF(N114="sníž. přenesená",J114,0)</f>
        <v>0</v>
      </c>
      <c r="BI114" s="194">
        <f>IF(N114="nulová",J114,0)</f>
        <v>0</v>
      </c>
      <c r="BJ114" s="17" t="s">
        <v>23</v>
      </c>
      <c r="BK114" s="194">
        <f>ROUND(I114*H114,2)</f>
        <v>0</v>
      </c>
      <c r="BL114" s="17" t="s">
        <v>139</v>
      </c>
      <c r="BM114" s="17" t="s">
        <v>821</v>
      </c>
    </row>
    <row r="115" spans="2:51" s="11" customFormat="1" ht="13.5">
      <c r="B115" s="197"/>
      <c r="C115" s="198"/>
      <c r="D115" s="210" t="s">
        <v>143</v>
      </c>
      <c r="E115" s="220" t="s">
        <v>36</v>
      </c>
      <c r="F115" s="221" t="s">
        <v>308</v>
      </c>
      <c r="G115" s="198"/>
      <c r="H115" s="222">
        <v>30</v>
      </c>
      <c r="I115" s="202"/>
      <c r="J115" s="198"/>
      <c r="K115" s="198"/>
      <c r="L115" s="203"/>
      <c r="M115" s="204"/>
      <c r="N115" s="205"/>
      <c r="O115" s="205"/>
      <c r="P115" s="205"/>
      <c r="Q115" s="205"/>
      <c r="R115" s="205"/>
      <c r="S115" s="205"/>
      <c r="T115" s="206"/>
      <c r="AT115" s="207" t="s">
        <v>143</v>
      </c>
      <c r="AU115" s="207" t="s">
        <v>22</v>
      </c>
      <c r="AV115" s="11" t="s">
        <v>22</v>
      </c>
      <c r="AW115" s="11" t="s">
        <v>43</v>
      </c>
      <c r="AX115" s="11" t="s">
        <v>23</v>
      </c>
      <c r="AY115" s="207" t="s">
        <v>132</v>
      </c>
    </row>
    <row r="116" spans="2:65" s="1" customFormat="1" ht="31.5" customHeight="1">
      <c r="B116" s="35"/>
      <c r="C116" s="235" t="s">
        <v>216</v>
      </c>
      <c r="D116" s="235" t="s">
        <v>203</v>
      </c>
      <c r="E116" s="236" t="s">
        <v>822</v>
      </c>
      <c r="F116" s="237" t="s">
        <v>823</v>
      </c>
      <c r="G116" s="238" t="s">
        <v>296</v>
      </c>
      <c r="H116" s="239">
        <v>30</v>
      </c>
      <c r="I116" s="240"/>
      <c r="J116" s="241">
        <f>ROUND(I116*H116,2)</f>
        <v>0</v>
      </c>
      <c r="K116" s="237" t="s">
        <v>138</v>
      </c>
      <c r="L116" s="242"/>
      <c r="M116" s="243" t="s">
        <v>36</v>
      </c>
      <c r="N116" s="244" t="s">
        <v>51</v>
      </c>
      <c r="O116" s="36"/>
      <c r="P116" s="192">
        <f>O116*H116</f>
        <v>0</v>
      </c>
      <c r="Q116" s="192">
        <v>0.00048</v>
      </c>
      <c r="R116" s="192">
        <f>Q116*H116</f>
        <v>0.0144</v>
      </c>
      <c r="S116" s="192">
        <v>0</v>
      </c>
      <c r="T116" s="193">
        <f>S116*H116</f>
        <v>0</v>
      </c>
      <c r="AR116" s="17" t="s">
        <v>182</v>
      </c>
      <c r="AT116" s="17" t="s">
        <v>203</v>
      </c>
      <c r="AU116" s="17" t="s">
        <v>22</v>
      </c>
      <c r="AY116" s="17" t="s">
        <v>132</v>
      </c>
      <c r="BE116" s="194">
        <f>IF(N116="základní",J116,0)</f>
        <v>0</v>
      </c>
      <c r="BF116" s="194">
        <f>IF(N116="snížená",J116,0)</f>
        <v>0</v>
      </c>
      <c r="BG116" s="194">
        <f>IF(N116="zákl. přenesená",J116,0)</f>
        <v>0</v>
      </c>
      <c r="BH116" s="194">
        <f>IF(N116="sníž. přenesená",J116,0)</f>
        <v>0</v>
      </c>
      <c r="BI116" s="194">
        <f>IF(N116="nulová",J116,0)</f>
        <v>0</v>
      </c>
      <c r="BJ116" s="17" t="s">
        <v>23</v>
      </c>
      <c r="BK116" s="194">
        <f>ROUND(I116*H116,2)</f>
        <v>0</v>
      </c>
      <c r="BL116" s="17" t="s">
        <v>139</v>
      </c>
      <c r="BM116" s="17" t="s">
        <v>824</v>
      </c>
    </row>
    <row r="117" spans="2:51" s="11" customFormat="1" ht="13.5">
      <c r="B117" s="197"/>
      <c r="C117" s="198"/>
      <c r="D117" s="210" t="s">
        <v>143</v>
      </c>
      <c r="E117" s="220" t="s">
        <v>36</v>
      </c>
      <c r="F117" s="221" t="s">
        <v>308</v>
      </c>
      <c r="G117" s="198"/>
      <c r="H117" s="222">
        <v>30</v>
      </c>
      <c r="I117" s="202"/>
      <c r="J117" s="198"/>
      <c r="K117" s="198"/>
      <c r="L117" s="203"/>
      <c r="M117" s="204"/>
      <c r="N117" s="205"/>
      <c r="O117" s="205"/>
      <c r="P117" s="205"/>
      <c r="Q117" s="205"/>
      <c r="R117" s="205"/>
      <c r="S117" s="205"/>
      <c r="T117" s="206"/>
      <c r="AT117" s="207" t="s">
        <v>143</v>
      </c>
      <c r="AU117" s="207" t="s">
        <v>22</v>
      </c>
      <c r="AV117" s="11" t="s">
        <v>22</v>
      </c>
      <c r="AW117" s="11" t="s">
        <v>43</v>
      </c>
      <c r="AX117" s="11" t="s">
        <v>23</v>
      </c>
      <c r="AY117" s="207" t="s">
        <v>132</v>
      </c>
    </row>
    <row r="118" spans="2:65" s="1" customFormat="1" ht="31.5" customHeight="1">
      <c r="B118" s="35"/>
      <c r="C118" s="183" t="s">
        <v>223</v>
      </c>
      <c r="D118" s="183" t="s">
        <v>134</v>
      </c>
      <c r="E118" s="184" t="s">
        <v>505</v>
      </c>
      <c r="F118" s="185" t="s">
        <v>506</v>
      </c>
      <c r="G118" s="186" t="s">
        <v>148</v>
      </c>
      <c r="H118" s="187">
        <v>76</v>
      </c>
      <c r="I118" s="188"/>
      <c r="J118" s="189">
        <f>ROUND(I118*H118,2)</f>
        <v>0</v>
      </c>
      <c r="K118" s="185" t="s">
        <v>138</v>
      </c>
      <c r="L118" s="55"/>
      <c r="M118" s="190" t="s">
        <v>36</v>
      </c>
      <c r="N118" s="191" t="s">
        <v>51</v>
      </c>
      <c r="O118" s="36"/>
      <c r="P118" s="192">
        <f>O118*H118</f>
        <v>0</v>
      </c>
      <c r="Q118" s="192">
        <v>0.00069</v>
      </c>
      <c r="R118" s="192">
        <f>Q118*H118</f>
        <v>0.05244</v>
      </c>
      <c r="S118" s="192">
        <v>0</v>
      </c>
      <c r="T118" s="193">
        <f>S118*H118</f>
        <v>0</v>
      </c>
      <c r="AR118" s="17" t="s">
        <v>139</v>
      </c>
      <c r="AT118" s="17" t="s">
        <v>134</v>
      </c>
      <c r="AU118" s="17" t="s">
        <v>22</v>
      </c>
      <c r="AY118" s="17" t="s">
        <v>132</v>
      </c>
      <c r="BE118" s="194">
        <f>IF(N118="základní",J118,0)</f>
        <v>0</v>
      </c>
      <c r="BF118" s="194">
        <f>IF(N118="snížená",J118,0)</f>
        <v>0</v>
      </c>
      <c r="BG118" s="194">
        <f>IF(N118="zákl. přenesená",J118,0)</f>
        <v>0</v>
      </c>
      <c r="BH118" s="194">
        <f>IF(N118="sníž. přenesená",J118,0)</f>
        <v>0</v>
      </c>
      <c r="BI118" s="194">
        <f>IF(N118="nulová",J118,0)</f>
        <v>0</v>
      </c>
      <c r="BJ118" s="17" t="s">
        <v>23</v>
      </c>
      <c r="BK118" s="194">
        <f>ROUND(I118*H118,2)</f>
        <v>0</v>
      </c>
      <c r="BL118" s="17" t="s">
        <v>139</v>
      </c>
      <c r="BM118" s="17" t="s">
        <v>507</v>
      </c>
    </row>
    <row r="119" spans="2:51" s="11" customFormat="1" ht="13.5">
      <c r="B119" s="197"/>
      <c r="C119" s="198"/>
      <c r="D119" s="195" t="s">
        <v>143</v>
      </c>
      <c r="E119" s="199" t="s">
        <v>36</v>
      </c>
      <c r="F119" s="200" t="s">
        <v>546</v>
      </c>
      <c r="G119" s="198"/>
      <c r="H119" s="201">
        <v>76</v>
      </c>
      <c r="I119" s="202"/>
      <c r="J119" s="198"/>
      <c r="K119" s="198"/>
      <c r="L119" s="203"/>
      <c r="M119" s="204"/>
      <c r="N119" s="205"/>
      <c r="O119" s="205"/>
      <c r="P119" s="205"/>
      <c r="Q119" s="205"/>
      <c r="R119" s="205"/>
      <c r="S119" s="205"/>
      <c r="T119" s="206"/>
      <c r="AT119" s="207" t="s">
        <v>143</v>
      </c>
      <c r="AU119" s="207" t="s">
        <v>22</v>
      </c>
      <c r="AV119" s="11" t="s">
        <v>22</v>
      </c>
      <c r="AW119" s="11" t="s">
        <v>43</v>
      </c>
      <c r="AX119" s="11" t="s">
        <v>80</v>
      </c>
      <c r="AY119" s="207" t="s">
        <v>132</v>
      </c>
    </row>
    <row r="120" spans="2:63" s="10" customFormat="1" ht="29.85" customHeight="1">
      <c r="B120" s="166"/>
      <c r="C120" s="167"/>
      <c r="D120" s="180" t="s">
        <v>79</v>
      </c>
      <c r="E120" s="181" t="s">
        <v>191</v>
      </c>
      <c r="F120" s="181" t="s">
        <v>563</v>
      </c>
      <c r="G120" s="167"/>
      <c r="H120" s="167"/>
      <c r="I120" s="170"/>
      <c r="J120" s="182">
        <f>BK120</f>
        <v>0</v>
      </c>
      <c r="K120" s="167"/>
      <c r="L120" s="172"/>
      <c r="M120" s="173"/>
      <c r="N120" s="174"/>
      <c r="O120" s="174"/>
      <c r="P120" s="175">
        <f>P121+SUM(P122:P124)</f>
        <v>0</v>
      </c>
      <c r="Q120" s="174"/>
      <c r="R120" s="175">
        <f>R121+SUM(R122:R124)</f>
        <v>6.2179015</v>
      </c>
      <c r="S120" s="174"/>
      <c r="T120" s="176">
        <f>T121+SUM(T122:T124)</f>
        <v>0</v>
      </c>
      <c r="AR120" s="177" t="s">
        <v>23</v>
      </c>
      <c r="AT120" s="178" t="s">
        <v>79</v>
      </c>
      <c r="AU120" s="178" t="s">
        <v>23</v>
      </c>
      <c r="AY120" s="177" t="s">
        <v>132</v>
      </c>
      <c r="BK120" s="179">
        <f>BK121+SUM(BK122:BK124)</f>
        <v>0</v>
      </c>
    </row>
    <row r="121" spans="2:65" s="1" customFormat="1" ht="44.25" customHeight="1">
      <c r="B121" s="35"/>
      <c r="C121" s="183" t="s">
        <v>8</v>
      </c>
      <c r="D121" s="183" t="s">
        <v>134</v>
      </c>
      <c r="E121" s="184" t="s">
        <v>825</v>
      </c>
      <c r="F121" s="185" t="s">
        <v>826</v>
      </c>
      <c r="G121" s="186" t="s">
        <v>296</v>
      </c>
      <c r="H121" s="187">
        <v>29.65</v>
      </c>
      <c r="I121" s="188"/>
      <c r="J121" s="189">
        <f>ROUND(I121*H121,2)</f>
        <v>0</v>
      </c>
      <c r="K121" s="185" t="s">
        <v>138</v>
      </c>
      <c r="L121" s="55"/>
      <c r="M121" s="190" t="s">
        <v>36</v>
      </c>
      <c r="N121" s="191" t="s">
        <v>51</v>
      </c>
      <c r="O121" s="36"/>
      <c r="P121" s="192">
        <f>O121*H121</f>
        <v>0</v>
      </c>
      <c r="Q121" s="192">
        <v>0.16371</v>
      </c>
      <c r="R121" s="192">
        <f>Q121*H121</f>
        <v>4.8540015</v>
      </c>
      <c r="S121" s="192">
        <v>0</v>
      </c>
      <c r="T121" s="193">
        <f>S121*H121</f>
        <v>0</v>
      </c>
      <c r="AR121" s="17" t="s">
        <v>139</v>
      </c>
      <c r="AT121" s="17" t="s">
        <v>134</v>
      </c>
      <c r="AU121" s="17" t="s">
        <v>22</v>
      </c>
      <c r="AY121" s="17" t="s">
        <v>132</v>
      </c>
      <c r="BE121" s="194">
        <f>IF(N121="základní",J121,0)</f>
        <v>0</v>
      </c>
      <c r="BF121" s="194">
        <f>IF(N121="snížená",J121,0)</f>
        <v>0</v>
      </c>
      <c r="BG121" s="194">
        <f>IF(N121="zákl. přenesená",J121,0)</f>
        <v>0</v>
      </c>
      <c r="BH121" s="194">
        <f>IF(N121="sníž. přenesená",J121,0)</f>
        <v>0</v>
      </c>
      <c r="BI121" s="194">
        <f>IF(N121="nulová",J121,0)</f>
        <v>0</v>
      </c>
      <c r="BJ121" s="17" t="s">
        <v>23</v>
      </c>
      <c r="BK121" s="194">
        <f>ROUND(I121*H121,2)</f>
        <v>0</v>
      </c>
      <c r="BL121" s="17" t="s">
        <v>139</v>
      </c>
      <c r="BM121" s="17" t="s">
        <v>827</v>
      </c>
    </row>
    <row r="122" spans="2:65" s="1" customFormat="1" ht="22.5" customHeight="1">
      <c r="B122" s="35"/>
      <c r="C122" s="235" t="s">
        <v>233</v>
      </c>
      <c r="D122" s="235" t="s">
        <v>203</v>
      </c>
      <c r="E122" s="236" t="s">
        <v>828</v>
      </c>
      <c r="F122" s="237" t="s">
        <v>829</v>
      </c>
      <c r="G122" s="238" t="s">
        <v>325</v>
      </c>
      <c r="H122" s="239">
        <v>29.65</v>
      </c>
      <c r="I122" s="240"/>
      <c r="J122" s="241">
        <f>ROUND(I122*H122,2)</f>
        <v>0</v>
      </c>
      <c r="K122" s="237" t="s">
        <v>36</v>
      </c>
      <c r="L122" s="242"/>
      <c r="M122" s="243" t="s">
        <v>36</v>
      </c>
      <c r="N122" s="244" t="s">
        <v>51</v>
      </c>
      <c r="O122" s="36"/>
      <c r="P122" s="192">
        <f>O122*H122</f>
        <v>0</v>
      </c>
      <c r="Q122" s="192">
        <v>0.046</v>
      </c>
      <c r="R122" s="192">
        <f>Q122*H122</f>
        <v>1.3639</v>
      </c>
      <c r="S122" s="192">
        <v>0</v>
      </c>
      <c r="T122" s="193">
        <f>S122*H122</f>
        <v>0</v>
      </c>
      <c r="AR122" s="17" t="s">
        <v>182</v>
      </c>
      <c r="AT122" s="17" t="s">
        <v>203</v>
      </c>
      <c r="AU122" s="17" t="s">
        <v>22</v>
      </c>
      <c r="AY122" s="17" t="s">
        <v>132</v>
      </c>
      <c r="BE122" s="194">
        <f>IF(N122="základní",J122,0)</f>
        <v>0</v>
      </c>
      <c r="BF122" s="194">
        <f>IF(N122="snížená",J122,0)</f>
        <v>0</v>
      </c>
      <c r="BG122" s="194">
        <f>IF(N122="zákl. přenesená",J122,0)</f>
        <v>0</v>
      </c>
      <c r="BH122" s="194">
        <f>IF(N122="sníž. přenesená",J122,0)</f>
        <v>0</v>
      </c>
      <c r="BI122" s="194">
        <f>IF(N122="nulová",J122,0)</f>
        <v>0</v>
      </c>
      <c r="BJ122" s="17" t="s">
        <v>23</v>
      </c>
      <c r="BK122" s="194">
        <f>ROUND(I122*H122,2)</f>
        <v>0</v>
      </c>
      <c r="BL122" s="17" t="s">
        <v>139</v>
      </c>
      <c r="BM122" s="17" t="s">
        <v>830</v>
      </c>
    </row>
    <row r="123" spans="2:47" s="1" customFormat="1" ht="27">
      <c r="B123" s="35"/>
      <c r="C123" s="57"/>
      <c r="D123" s="195" t="s">
        <v>173</v>
      </c>
      <c r="E123" s="57"/>
      <c r="F123" s="196" t="s">
        <v>831</v>
      </c>
      <c r="G123" s="57"/>
      <c r="H123" s="57"/>
      <c r="I123" s="153"/>
      <c r="J123" s="57"/>
      <c r="K123" s="57"/>
      <c r="L123" s="55"/>
      <c r="M123" s="72"/>
      <c r="N123" s="36"/>
      <c r="O123" s="36"/>
      <c r="P123" s="36"/>
      <c r="Q123" s="36"/>
      <c r="R123" s="36"/>
      <c r="S123" s="36"/>
      <c r="T123" s="73"/>
      <c r="AT123" s="17" t="s">
        <v>173</v>
      </c>
      <c r="AU123" s="17" t="s">
        <v>22</v>
      </c>
    </row>
    <row r="124" spans="2:63" s="10" customFormat="1" ht="22.35" customHeight="1">
      <c r="B124" s="166"/>
      <c r="C124" s="167"/>
      <c r="D124" s="180" t="s">
        <v>79</v>
      </c>
      <c r="E124" s="181" t="s">
        <v>673</v>
      </c>
      <c r="F124" s="181" t="s">
        <v>728</v>
      </c>
      <c r="G124" s="167"/>
      <c r="H124" s="167"/>
      <c r="I124" s="170"/>
      <c r="J124" s="182">
        <f>BK124</f>
        <v>0</v>
      </c>
      <c r="K124" s="167"/>
      <c r="L124" s="172"/>
      <c r="M124" s="173"/>
      <c r="N124" s="174"/>
      <c r="O124" s="174"/>
      <c r="P124" s="175">
        <f>SUM(P125:P127)</f>
        <v>0</v>
      </c>
      <c r="Q124" s="174"/>
      <c r="R124" s="175">
        <f>SUM(R125:R127)</f>
        <v>0</v>
      </c>
      <c r="S124" s="174"/>
      <c r="T124" s="176">
        <f>SUM(T125:T127)</f>
        <v>0</v>
      </c>
      <c r="AR124" s="177" t="s">
        <v>23</v>
      </c>
      <c r="AT124" s="178" t="s">
        <v>79</v>
      </c>
      <c r="AU124" s="178" t="s">
        <v>22</v>
      </c>
      <c r="AY124" s="177" t="s">
        <v>132</v>
      </c>
      <c r="BK124" s="179">
        <f>SUM(BK125:BK127)</f>
        <v>0</v>
      </c>
    </row>
    <row r="125" spans="2:65" s="1" customFormat="1" ht="31.5" customHeight="1">
      <c r="B125" s="35"/>
      <c r="C125" s="183" t="s">
        <v>238</v>
      </c>
      <c r="D125" s="183" t="s">
        <v>134</v>
      </c>
      <c r="E125" s="184" t="s">
        <v>772</v>
      </c>
      <c r="F125" s="185" t="s">
        <v>773</v>
      </c>
      <c r="G125" s="186" t="s">
        <v>206</v>
      </c>
      <c r="H125" s="187">
        <v>167</v>
      </c>
      <c r="I125" s="188"/>
      <c r="J125" s="189">
        <f>ROUND(I125*H125,2)</f>
        <v>0</v>
      </c>
      <c r="K125" s="185" t="s">
        <v>138</v>
      </c>
      <c r="L125" s="55"/>
      <c r="M125" s="190" t="s">
        <v>36</v>
      </c>
      <c r="N125" s="191" t="s">
        <v>51</v>
      </c>
      <c r="O125" s="36"/>
      <c r="P125" s="192">
        <f>O125*H125</f>
        <v>0</v>
      </c>
      <c r="Q125" s="192">
        <v>0</v>
      </c>
      <c r="R125" s="192">
        <f>Q125*H125</f>
        <v>0</v>
      </c>
      <c r="S125" s="192">
        <v>0</v>
      </c>
      <c r="T125" s="193">
        <f>S125*H125</f>
        <v>0</v>
      </c>
      <c r="AR125" s="17" t="s">
        <v>139</v>
      </c>
      <c r="AT125" s="17" t="s">
        <v>134</v>
      </c>
      <c r="AU125" s="17" t="s">
        <v>152</v>
      </c>
      <c r="AY125" s="17" t="s">
        <v>132</v>
      </c>
      <c r="BE125" s="194">
        <f>IF(N125="základní",J125,0)</f>
        <v>0</v>
      </c>
      <c r="BF125" s="194">
        <f>IF(N125="snížená",J125,0)</f>
        <v>0</v>
      </c>
      <c r="BG125" s="194">
        <f>IF(N125="zákl. přenesená",J125,0)</f>
        <v>0</v>
      </c>
      <c r="BH125" s="194">
        <f>IF(N125="sníž. přenesená",J125,0)</f>
        <v>0</v>
      </c>
      <c r="BI125" s="194">
        <f>IF(N125="nulová",J125,0)</f>
        <v>0</v>
      </c>
      <c r="BJ125" s="17" t="s">
        <v>23</v>
      </c>
      <c r="BK125" s="194">
        <f>ROUND(I125*H125,2)</f>
        <v>0</v>
      </c>
      <c r="BL125" s="17" t="s">
        <v>139</v>
      </c>
      <c r="BM125" s="17" t="s">
        <v>774</v>
      </c>
    </row>
    <row r="126" spans="2:47" s="1" customFormat="1" ht="27">
      <c r="B126" s="35"/>
      <c r="C126" s="57"/>
      <c r="D126" s="195" t="s">
        <v>141</v>
      </c>
      <c r="E126" s="57"/>
      <c r="F126" s="196" t="s">
        <v>775</v>
      </c>
      <c r="G126" s="57"/>
      <c r="H126" s="57"/>
      <c r="I126" s="153"/>
      <c r="J126" s="57"/>
      <c r="K126" s="57"/>
      <c r="L126" s="55"/>
      <c r="M126" s="72"/>
      <c r="N126" s="36"/>
      <c r="O126" s="36"/>
      <c r="P126" s="36"/>
      <c r="Q126" s="36"/>
      <c r="R126" s="36"/>
      <c r="S126" s="36"/>
      <c r="T126" s="73"/>
      <c r="AT126" s="17" t="s">
        <v>141</v>
      </c>
      <c r="AU126" s="17" t="s">
        <v>152</v>
      </c>
    </row>
    <row r="127" spans="2:51" s="11" customFormat="1" ht="13.5">
      <c r="B127" s="197"/>
      <c r="C127" s="198"/>
      <c r="D127" s="195" t="s">
        <v>143</v>
      </c>
      <c r="E127" s="199" t="s">
        <v>36</v>
      </c>
      <c r="F127" s="200" t="s">
        <v>832</v>
      </c>
      <c r="G127" s="198"/>
      <c r="H127" s="201">
        <v>167</v>
      </c>
      <c r="I127" s="202"/>
      <c r="J127" s="198"/>
      <c r="K127" s="198"/>
      <c r="L127" s="203"/>
      <c r="M127" s="248"/>
      <c r="N127" s="249"/>
      <c r="O127" s="249"/>
      <c r="P127" s="249"/>
      <c r="Q127" s="249"/>
      <c r="R127" s="249"/>
      <c r="S127" s="249"/>
      <c r="T127" s="250"/>
      <c r="AT127" s="207" t="s">
        <v>143</v>
      </c>
      <c r="AU127" s="207" t="s">
        <v>152</v>
      </c>
      <c r="AV127" s="11" t="s">
        <v>22</v>
      </c>
      <c r="AW127" s="11" t="s">
        <v>43</v>
      </c>
      <c r="AX127" s="11" t="s">
        <v>80</v>
      </c>
      <c r="AY127" s="207" t="s">
        <v>132</v>
      </c>
    </row>
    <row r="128" spans="2:12" s="1" customFormat="1" ht="6.95" customHeight="1">
      <c r="B128" s="50"/>
      <c r="C128" s="51"/>
      <c r="D128" s="51"/>
      <c r="E128" s="51"/>
      <c r="F128" s="51"/>
      <c r="G128" s="51"/>
      <c r="H128" s="51"/>
      <c r="I128" s="129"/>
      <c r="J128" s="51"/>
      <c r="K128" s="51"/>
      <c r="L128" s="55"/>
    </row>
  </sheetData>
  <sheetProtection algorithmName="SHA-512" hashValue="pYnor2pATkU5ssCpZskfcEeyYZNqPAiSosoMtDLn7wlqNgqStAHD4LzygZxzqG9Z3eANBLHdwkkJGsAktaACaA==" saltValue="KWT6PPQWDsrMOiHEajDSkA==" spinCount="100000" sheet="1" objects="1" scenarios="1" formatColumns="0" formatRows="0" sort="0" autoFilter="0"/>
  <autoFilter ref="C83:K83"/>
  <mergeCells count="9">
    <mergeCell ref="E74:H74"/>
    <mergeCell ref="E76:H76"/>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3"/>
      <c r="C1" s="303"/>
      <c r="D1" s="302" t="s">
        <v>1</v>
      </c>
      <c r="E1" s="303"/>
      <c r="F1" s="304" t="s">
        <v>1198</v>
      </c>
      <c r="G1" s="309" t="s">
        <v>1199</v>
      </c>
      <c r="H1" s="309"/>
      <c r="I1" s="310"/>
      <c r="J1" s="304" t="s">
        <v>1200</v>
      </c>
      <c r="K1" s="302" t="s">
        <v>101</v>
      </c>
      <c r="L1" s="304" t="s">
        <v>1201</v>
      </c>
      <c r="M1" s="304"/>
      <c r="N1" s="304"/>
      <c r="O1" s="304"/>
      <c r="P1" s="304"/>
      <c r="Q1" s="304"/>
      <c r="R1" s="304"/>
      <c r="S1" s="304"/>
      <c r="T1" s="304"/>
      <c r="U1" s="300"/>
      <c r="V1" s="30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8"/>
      <c r="M2" s="258"/>
      <c r="N2" s="258"/>
      <c r="O2" s="258"/>
      <c r="P2" s="258"/>
      <c r="Q2" s="258"/>
      <c r="R2" s="258"/>
      <c r="S2" s="258"/>
      <c r="T2" s="258"/>
      <c r="U2" s="258"/>
      <c r="V2" s="258"/>
      <c r="AT2" s="17" t="s">
        <v>95</v>
      </c>
    </row>
    <row r="3" spans="2:46" ht="6.95" customHeight="1">
      <c r="B3" s="18"/>
      <c r="C3" s="19"/>
      <c r="D3" s="19"/>
      <c r="E3" s="19"/>
      <c r="F3" s="19"/>
      <c r="G3" s="19"/>
      <c r="H3" s="19"/>
      <c r="I3" s="106"/>
      <c r="J3" s="19"/>
      <c r="K3" s="20"/>
      <c r="AT3" s="17" t="s">
        <v>22</v>
      </c>
    </row>
    <row r="4" spans="2:46" ht="36.95" customHeight="1">
      <c r="B4" s="21"/>
      <c r="C4" s="22"/>
      <c r="D4" s="23" t="s">
        <v>102</v>
      </c>
      <c r="E4" s="22"/>
      <c r="F4" s="22"/>
      <c r="G4" s="22"/>
      <c r="H4" s="22"/>
      <c r="I4" s="107"/>
      <c r="J4" s="22"/>
      <c r="K4" s="24"/>
      <c r="M4" s="25" t="s">
        <v>10</v>
      </c>
      <c r="AT4" s="17" t="s">
        <v>4</v>
      </c>
    </row>
    <row r="5" spans="2:11" ht="6.95" customHeight="1">
      <c r="B5" s="21"/>
      <c r="C5" s="22"/>
      <c r="D5" s="22"/>
      <c r="E5" s="22"/>
      <c r="F5" s="22"/>
      <c r="G5" s="22"/>
      <c r="H5" s="22"/>
      <c r="I5" s="107"/>
      <c r="J5" s="22"/>
      <c r="K5" s="24"/>
    </row>
    <row r="6" spans="2:11" ht="13.5">
      <c r="B6" s="21"/>
      <c r="C6" s="22"/>
      <c r="D6" s="30" t="s">
        <v>16</v>
      </c>
      <c r="E6" s="22"/>
      <c r="F6" s="22"/>
      <c r="G6" s="22"/>
      <c r="H6" s="22"/>
      <c r="I6" s="107"/>
      <c r="J6" s="22"/>
      <c r="K6" s="24"/>
    </row>
    <row r="7" spans="2:11" ht="22.5" customHeight="1">
      <c r="B7" s="21"/>
      <c r="C7" s="22"/>
      <c r="D7" s="22"/>
      <c r="E7" s="296" t="str">
        <f>'Rekapitulace stavby'!K6</f>
        <v>Rekonstrukce autobusových zastávek a zpevněných ploch u Partyzána, ul. Mezibořská</v>
      </c>
      <c r="F7" s="262"/>
      <c r="G7" s="262"/>
      <c r="H7" s="262"/>
      <c r="I7" s="107"/>
      <c r="J7" s="22"/>
      <c r="K7" s="24"/>
    </row>
    <row r="8" spans="2:11" s="1" customFormat="1" ht="13.5">
      <c r="B8" s="35"/>
      <c r="C8" s="36"/>
      <c r="D8" s="30" t="s">
        <v>103</v>
      </c>
      <c r="E8" s="36"/>
      <c r="F8" s="36"/>
      <c r="G8" s="36"/>
      <c r="H8" s="36"/>
      <c r="I8" s="108"/>
      <c r="J8" s="36"/>
      <c r="K8" s="39"/>
    </row>
    <row r="9" spans="2:11" s="1" customFormat="1" ht="36.95" customHeight="1">
      <c r="B9" s="35"/>
      <c r="C9" s="36"/>
      <c r="D9" s="36"/>
      <c r="E9" s="297" t="s">
        <v>833</v>
      </c>
      <c r="F9" s="269"/>
      <c r="G9" s="269"/>
      <c r="H9" s="269"/>
      <c r="I9" s="108"/>
      <c r="J9" s="36"/>
      <c r="K9" s="39"/>
    </row>
    <row r="10" spans="2:11" s="1" customFormat="1" ht="13.5">
      <c r="B10" s="35"/>
      <c r="C10" s="36"/>
      <c r="D10" s="36"/>
      <c r="E10" s="36"/>
      <c r="F10" s="36"/>
      <c r="G10" s="36"/>
      <c r="H10" s="36"/>
      <c r="I10" s="108"/>
      <c r="J10" s="36"/>
      <c r="K10" s="39"/>
    </row>
    <row r="11" spans="2:11" s="1" customFormat="1" ht="14.45" customHeight="1">
      <c r="B11" s="35"/>
      <c r="C11" s="36"/>
      <c r="D11" s="30" t="s">
        <v>19</v>
      </c>
      <c r="E11" s="36"/>
      <c r="F11" s="28" t="s">
        <v>96</v>
      </c>
      <c r="G11" s="36"/>
      <c r="H11" s="36"/>
      <c r="I11" s="109" t="s">
        <v>21</v>
      </c>
      <c r="J11" s="28" t="s">
        <v>267</v>
      </c>
      <c r="K11" s="39"/>
    </row>
    <row r="12" spans="2:11" s="1" customFormat="1" ht="14.45" customHeight="1">
      <c r="B12" s="35"/>
      <c r="C12" s="36"/>
      <c r="D12" s="30" t="s">
        <v>24</v>
      </c>
      <c r="E12" s="36"/>
      <c r="F12" s="28" t="s">
        <v>834</v>
      </c>
      <c r="G12" s="36"/>
      <c r="H12" s="36"/>
      <c r="I12" s="109" t="s">
        <v>26</v>
      </c>
      <c r="J12" s="110" t="str">
        <f>'Rekapitulace stavby'!AN8</f>
        <v>18.02.2016</v>
      </c>
      <c r="K12" s="39"/>
    </row>
    <row r="13" spans="2:11" s="1" customFormat="1" ht="21.75" customHeight="1">
      <c r="B13" s="35"/>
      <c r="C13" s="36"/>
      <c r="D13" s="27" t="s">
        <v>29</v>
      </c>
      <c r="E13" s="36"/>
      <c r="F13" s="32" t="s">
        <v>835</v>
      </c>
      <c r="G13" s="36"/>
      <c r="H13" s="36"/>
      <c r="I13" s="108"/>
      <c r="J13" s="36"/>
      <c r="K13" s="39"/>
    </row>
    <row r="14" spans="2:11" s="1" customFormat="1" ht="14.45" customHeight="1">
      <c r="B14" s="35"/>
      <c r="C14" s="36"/>
      <c r="D14" s="30" t="s">
        <v>34</v>
      </c>
      <c r="E14" s="36"/>
      <c r="F14" s="36"/>
      <c r="G14" s="36"/>
      <c r="H14" s="36"/>
      <c r="I14" s="109" t="s">
        <v>35</v>
      </c>
      <c r="J14" s="28" t="str">
        <f>IF('Rekapitulace stavby'!AN10="","",'Rekapitulace stavby'!AN10)</f>
        <v/>
      </c>
      <c r="K14" s="39"/>
    </row>
    <row r="15" spans="2:11" s="1" customFormat="1" ht="18" customHeight="1">
      <c r="B15" s="35"/>
      <c r="C15" s="36"/>
      <c r="D15" s="36"/>
      <c r="E15" s="28" t="str">
        <f>IF('Rekapitulace stavby'!E11="","",'Rekapitulace stavby'!E11)</f>
        <v>Město Litvínov</v>
      </c>
      <c r="F15" s="36"/>
      <c r="G15" s="36"/>
      <c r="H15" s="36"/>
      <c r="I15" s="109" t="s">
        <v>38</v>
      </c>
      <c r="J15" s="28" t="str">
        <f>IF('Rekapitulace stavby'!AN11="","",'Rekapitulace stavby'!AN11)</f>
        <v/>
      </c>
      <c r="K15" s="39"/>
    </row>
    <row r="16" spans="2:11" s="1" customFormat="1" ht="6.95" customHeight="1">
      <c r="B16" s="35"/>
      <c r="C16" s="36"/>
      <c r="D16" s="36"/>
      <c r="E16" s="36"/>
      <c r="F16" s="36"/>
      <c r="G16" s="36"/>
      <c r="H16" s="36"/>
      <c r="I16" s="108"/>
      <c r="J16" s="36"/>
      <c r="K16" s="39"/>
    </row>
    <row r="17" spans="2:11" s="1" customFormat="1" ht="14.45" customHeight="1">
      <c r="B17" s="35"/>
      <c r="C17" s="36"/>
      <c r="D17" s="30" t="s">
        <v>39</v>
      </c>
      <c r="E17" s="36"/>
      <c r="F17" s="36"/>
      <c r="G17" s="36"/>
      <c r="H17" s="36"/>
      <c r="I17" s="109" t="s">
        <v>35</v>
      </c>
      <c r="J17" s="28" t="str">
        <f>IF('Rekapitulace stavby'!AN13="Vyplň údaj","",IF('Rekapitulace stavby'!AN13="","",'Rekapitulace stavby'!AN13))</f>
        <v/>
      </c>
      <c r="K17" s="39"/>
    </row>
    <row r="18" spans="2:11" s="1" customFormat="1" ht="18" customHeight="1">
      <c r="B18" s="35"/>
      <c r="C18" s="36"/>
      <c r="D18" s="36"/>
      <c r="E18" s="28" t="str">
        <f>IF('Rekapitulace stavby'!E14="Vyplň údaj","",IF('Rekapitulace stavby'!E14="","",'Rekapitulace stavby'!E14))</f>
        <v/>
      </c>
      <c r="F18" s="36"/>
      <c r="G18" s="36"/>
      <c r="H18" s="36"/>
      <c r="I18" s="109" t="s">
        <v>38</v>
      </c>
      <c r="J18" s="28" t="str">
        <f>IF('Rekapitulace stavby'!AN14="Vyplň údaj","",IF('Rekapitulace stavby'!AN14="","",'Rekapitulace stavby'!AN14))</f>
        <v/>
      </c>
      <c r="K18" s="39"/>
    </row>
    <row r="19" spans="2:11" s="1" customFormat="1" ht="6.95" customHeight="1">
      <c r="B19" s="35"/>
      <c r="C19" s="36"/>
      <c r="D19" s="36"/>
      <c r="E19" s="36"/>
      <c r="F19" s="36"/>
      <c r="G19" s="36"/>
      <c r="H19" s="36"/>
      <c r="I19" s="108"/>
      <c r="J19" s="36"/>
      <c r="K19" s="39"/>
    </row>
    <row r="20" spans="2:11" s="1" customFormat="1" ht="14.45" customHeight="1">
      <c r="B20" s="35"/>
      <c r="C20" s="36"/>
      <c r="D20" s="30" t="s">
        <v>41</v>
      </c>
      <c r="E20" s="36"/>
      <c r="F20" s="36"/>
      <c r="G20" s="36"/>
      <c r="H20" s="36"/>
      <c r="I20" s="109" t="s">
        <v>35</v>
      </c>
      <c r="J20" s="28" t="str">
        <f>IF('Rekapitulace stavby'!AN16="","",'Rekapitulace stavby'!AN16)</f>
        <v/>
      </c>
      <c r="K20" s="39"/>
    </row>
    <row r="21" spans="2:11" s="1" customFormat="1" ht="18" customHeight="1">
      <c r="B21" s="35"/>
      <c r="C21" s="36"/>
      <c r="D21" s="36"/>
      <c r="E21" s="28" t="str">
        <f>IF('Rekapitulace stavby'!E17="","",'Rekapitulace stavby'!E17)</f>
        <v>Ing. Lucie Dvořáková</v>
      </c>
      <c r="F21" s="36"/>
      <c r="G21" s="36"/>
      <c r="H21" s="36"/>
      <c r="I21" s="109" t="s">
        <v>38</v>
      </c>
      <c r="J21" s="28" t="str">
        <f>IF('Rekapitulace stavby'!AN17="","",'Rekapitulace stavby'!AN17)</f>
        <v/>
      </c>
      <c r="K21" s="39"/>
    </row>
    <row r="22" spans="2:11" s="1" customFormat="1" ht="6.95" customHeight="1">
      <c r="B22" s="35"/>
      <c r="C22" s="36"/>
      <c r="D22" s="36"/>
      <c r="E22" s="36"/>
      <c r="F22" s="36"/>
      <c r="G22" s="36"/>
      <c r="H22" s="36"/>
      <c r="I22" s="108"/>
      <c r="J22" s="36"/>
      <c r="K22" s="39"/>
    </row>
    <row r="23" spans="2:11" s="1" customFormat="1" ht="14.45" customHeight="1">
      <c r="B23" s="35"/>
      <c r="C23" s="36"/>
      <c r="D23" s="30" t="s">
        <v>44</v>
      </c>
      <c r="E23" s="36"/>
      <c r="F23" s="36"/>
      <c r="G23" s="36"/>
      <c r="H23" s="36"/>
      <c r="I23" s="108"/>
      <c r="J23" s="36"/>
      <c r="K23" s="39"/>
    </row>
    <row r="24" spans="2:11" s="6" customFormat="1" ht="91.5" customHeight="1">
      <c r="B24" s="111"/>
      <c r="C24" s="112"/>
      <c r="D24" s="112"/>
      <c r="E24" s="265" t="s">
        <v>836</v>
      </c>
      <c r="F24" s="298"/>
      <c r="G24" s="298"/>
      <c r="H24" s="298"/>
      <c r="I24" s="113"/>
      <c r="J24" s="112"/>
      <c r="K24" s="114"/>
    </row>
    <row r="25" spans="2:11" s="1" customFormat="1" ht="6.95" customHeight="1">
      <c r="B25" s="35"/>
      <c r="C25" s="36"/>
      <c r="D25" s="36"/>
      <c r="E25" s="36"/>
      <c r="F25" s="36"/>
      <c r="G25" s="36"/>
      <c r="H25" s="36"/>
      <c r="I25" s="108"/>
      <c r="J25" s="36"/>
      <c r="K25" s="39"/>
    </row>
    <row r="26" spans="2:11" s="1" customFormat="1" ht="6.95" customHeight="1">
      <c r="B26" s="35"/>
      <c r="C26" s="36"/>
      <c r="D26" s="80"/>
      <c r="E26" s="80"/>
      <c r="F26" s="80"/>
      <c r="G26" s="80"/>
      <c r="H26" s="80"/>
      <c r="I26" s="115"/>
      <c r="J26" s="80"/>
      <c r="K26" s="116"/>
    </row>
    <row r="27" spans="2:11" s="1" customFormat="1" ht="25.35" customHeight="1">
      <c r="B27" s="35"/>
      <c r="C27" s="36"/>
      <c r="D27" s="117" t="s">
        <v>46</v>
      </c>
      <c r="E27" s="36"/>
      <c r="F27" s="36"/>
      <c r="G27" s="36"/>
      <c r="H27" s="36"/>
      <c r="I27" s="108"/>
      <c r="J27" s="118">
        <f>ROUND(J89,2)</f>
        <v>0</v>
      </c>
      <c r="K27" s="39"/>
    </row>
    <row r="28" spans="2:11" s="1" customFormat="1" ht="6.95" customHeight="1">
      <c r="B28" s="35"/>
      <c r="C28" s="36"/>
      <c r="D28" s="80"/>
      <c r="E28" s="80"/>
      <c r="F28" s="80"/>
      <c r="G28" s="80"/>
      <c r="H28" s="80"/>
      <c r="I28" s="115"/>
      <c r="J28" s="80"/>
      <c r="K28" s="116"/>
    </row>
    <row r="29" spans="2:11" s="1" customFormat="1" ht="14.45" customHeight="1">
      <c r="B29" s="35"/>
      <c r="C29" s="36"/>
      <c r="D29" s="36"/>
      <c r="E29" s="36"/>
      <c r="F29" s="40" t="s">
        <v>48</v>
      </c>
      <c r="G29" s="36"/>
      <c r="H29" s="36"/>
      <c r="I29" s="119" t="s">
        <v>47</v>
      </c>
      <c r="J29" s="40" t="s">
        <v>49</v>
      </c>
      <c r="K29" s="39"/>
    </row>
    <row r="30" spans="2:11" s="1" customFormat="1" ht="14.45" customHeight="1">
      <c r="B30" s="35"/>
      <c r="C30" s="36"/>
      <c r="D30" s="43" t="s">
        <v>50</v>
      </c>
      <c r="E30" s="43" t="s">
        <v>51</v>
      </c>
      <c r="F30" s="120">
        <f>ROUND(SUM(BE89:BE360),2)</f>
        <v>0</v>
      </c>
      <c r="G30" s="36"/>
      <c r="H30" s="36"/>
      <c r="I30" s="121">
        <v>0.21</v>
      </c>
      <c r="J30" s="120">
        <f>ROUND(ROUND((SUM(BE89:BE360)),2)*I30,2)</f>
        <v>0</v>
      </c>
      <c r="K30" s="39"/>
    </row>
    <row r="31" spans="2:11" s="1" customFormat="1" ht="14.45" customHeight="1">
      <c r="B31" s="35"/>
      <c r="C31" s="36"/>
      <c r="D31" s="36"/>
      <c r="E31" s="43" t="s">
        <v>52</v>
      </c>
      <c r="F31" s="120">
        <f>ROUND(SUM(BF89:BF360),2)</f>
        <v>0</v>
      </c>
      <c r="G31" s="36"/>
      <c r="H31" s="36"/>
      <c r="I31" s="121">
        <v>0.15</v>
      </c>
      <c r="J31" s="120">
        <f>ROUND(ROUND((SUM(BF89:BF360)),2)*I31,2)</f>
        <v>0</v>
      </c>
      <c r="K31" s="39"/>
    </row>
    <row r="32" spans="2:11" s="1" customFormat="1" ht="14.45" customHeight="1" hidden="1">
      <c r="B32" s="35"/>
      <c r="C32" s="36"/>
      <c r="D32" s="36"/>
      <c r="E32" s="43" t="s">
        <v>53</v>
      </c>
      <c r="F32" s="120">
        <f>ROUND(SUM(BG89:BG360),2)</f>
        <v>0</v>
      </c>
      <c r="G32" s="36"/>
      <c r="H32" s="36"/>
      <c r="I32" s="121">
        <v>0.21</v>
      </c>
      <c r="J32" s="120">
        <v>0</v>
      </c>
      <c r="K32" s="39"/>
    </row>
    <row r="33" spans="2:11" s="1" customFormat="1" ht="14.45" customHeight="1" hidden="1">
      <c r="B33" s="35"/>
      <c r="C33" s="36"/>
      <c r="D33" s="36"/>
      <c r="E33" s="43" t="s">
        <v>54</v>
      </c>
      <c r="F33" s="120">
        <f>ROUND(SUM(BH89:BH360),2)</f>
        <v>0</v>
      </c>
      <c r="G33" s="36"/>
      <c r="H33" s="36"/>
      <c r="I33" s="121">
        <v>0.15</v>
      </c>
      <c r="J33" s="120">
        <v>0</v>
      </c>
      <c r="K33" s="39"/>
    </row>
    <row r="34" spans="2:11" s="1" customFormat="1" ht="14.45" customHeight="1" hidden="1">
      <c r="B34" s="35"/>
      <c r="C34" s="36"/>
      <c r="D34" s="36"/>
      <c r="E34" s="43" t="s">
        <v>55</v>
      </c>
      <c r="F34" s="120">
        <f>ROUND(SUM(BI89:BI360),2)</f>
        <v>0</v>
      </c>
      <c r="G34" s="36"/>
      <c r="H34" s="36"/>
      <c r="I34" s="121">
        <v>0</v>
      </c>
      <c r="J34" s="120">
        <v>0</v>
      </c>
      <c r="K34" s="39"/>
    </row>
    <row r="35" spans="2:11" s="1" customFormat="1" ht="6.95" customHeight="1">
      <c r="B35" s="35"/>
      <c r="C35" s="36"/>
      <c r="D35" s="36"/>
      <c r="E35" s="36"/>
      <c r="F35" s="36"/>
      <c r="G35" s="36"/>
      <c r="H35" s="36"/>
      <c r="I35" s="108"/>
      <c r="J35" s="36"/>
      <c r="K35" s="39"/>
    </row>
    <row r="36" spans="2:11" s="1" customFormat="1" ht="25.35" customHeight="1">
      <c r="B36" s="35"/>
      <c r="C36" s="122"/>
      <c r="D36" s="123" t="s">
        <v>56</v>
      </c>
      <c r="E36" s="74"/>
      <c r="F36" s="74"/>
      <c r="G36" s="124" t="s">
        <v>57</v>
      </c>
      <c r="H36" s="125" t="s">
        <v>58</v>
      </c>
      <c r="I36" s="126"/>
      <c r="J36" s="127">
        <f>SUM(J27:J34)</f>
        <v>0</v>
      </c>
      <c r="K36" s="128"/>
    </row>
    <row r="37" spans="2:11" s="1" customFormat="1" ht="14.45" customHeight="1">
      <c r="B37" s="50"/>
      <c r="C37" s="51"/>
      <c r="D37" s="51"/>
      <c r="E37" s="51"/>
      <c r="F37" s="51"/>
      <c r="G37" s="51"/>
      <c r="H37" s="51"/>
      <c r="I37" s="129"/>
      <c r="J37" s="51"/>
      <c r="K37" s="52"/>
    </row>
    <row r="41" spans="2:11" s="1" customFormat="1" ht="6.95" customHeight="1">
      <c r="B41" s="130"/>
      <c r="C41" s="131"/>
      <c r="D41" s="131"/>
      <c r="E41" s="131"/>
      <c r="F41" s="131"/>
      <c r="G41" s="131"/>
      <c r="H41" s="131"/>
      <c r="I41" s="132"/>
      <c r="J41" s="131"/>
      <c r="K41" s="133"/>
    </row>
    <row r="42" spans="2:11" s="1" customFormat="1" ht="36.95" customHeight="1">
      <c r="B42" s="35"/>
      <c r="C42" s="23" t="s">
        <v>105</v>
      </c>
      <c r="D42" s="36"/>
      <c r="E42" s="36"/>
      <c r="F42" s="36"/>
      <c r="G42" s="36"/>
      <c r="H42" s="36"/>
      <c r="I42" s="108"/>
      <c r="J42" s="36"/>
      <c r="K42" s="39"/>
    </row>
    <row r="43" spans="2:11" s="1" customFormat="1" ht="6.95" customHeight="1">
      <c r="B43" s="35"/>
      <c r="C43" s="36"/>
      <c r="D43" s="36"/>
      <c r="E43" s="36"/>
      <c r="F43" s="36"/>
      <c r="G43" s="36"/>
      <c r="H43" s="36"/>
      <c r="I43" s="108"/>
      <c r="J43" s="36"/>
      <c r="K43" s="39"/>
    </row>
    <row r="44" spans="2:11" s="1" customFormat="1" ht="14.45" customHeight="1">
      <c r="B44" s="35"/>
      <c r="C44" s="30" t="s">
        <v>16</v>
      </c>
      <c r="D44" s="36"/>
      <c r="E44" s="36"/>
      <c r="F44" s="36"/>
      <c r="G44" s="36"/>
      <c r="H44" s="36"/>
      <c r="I44" s="108"/>
      <c r="J44" s="36"/>
      <c r="K44" s="39"/>
    </row>
    <row r="45" spans="2:11" s="1" customFormat="1" ht="22.5" customHeight="1">
      <c r="B45" s="35"/>
      <c r="C45" s="36"/>
      <c r="D45" s="36"/>
      <c r="E45" s="296" t="str">
        <f>E7</f>
        <v>Rekonstrukce autobusových zastávek a zpevněných ploch u Partyzána, ul. Mezibořská</v>
      </c>
      <c r="F45" s="269"/>
      <c r="G45" s="269"/>
      <c r="H45" s="269"/>
      <c r="I45" s="108"/>
      <c r="J45" s="36"/>
      <c r="K45" s="39"/>
    </row>
    <row r="46" spans="2:11" s="1" customFormat="1" ht="14.45" customHeight="1">
      <c r="B46" s="35"/>
      <c r="C46" s="30" t="s">
        <v>103</v>
      </c>
      <c r="D46" s="36"/>
      <c r="E46" s="36"/>
      <c r="F46" s="36"/>
      <c r="G46" s="36"/>
      <c r="H46" s="36"/>
      <c r="I46" s="108"/>
      <c r="J46" s="36"/>
      <c r="K46" s="39"/>
    </row>
    <row r="47" spans="2:11" s="1" customFormat="1" ht="23.25" customHeight="1">
      <c r="B47" s="35"/>
      <c r="C47" s="36"/>
      <c r="D47" s="36"/>
      <c r="E47" s="297" t="str">
        <f>E9</f>
        <v xml:space="preserve">SO-03 - Veřejné osvětlení </v>
      </c>
      <c r="F47" s="269"/>
      <c r="G47" s="269"/>
      <c r="H47" s="269"/>
      <c r="I47" s="108"/>
      <c r="J47" s="36"/>
      <c r="K47" s="39"/>
    </row>
    <row r="48" spans="2:11" s="1" customFormat="1" ht="6.95" customHeight="1">
      <c r="B48" s="35"/>
      <c r="C48" s="36"/>
      <c r="D48" s="36"/>
      <c r="E48" s="36"/>
      <c r="F48" s="36"/>
      <c r="G48" s="36"/>
      <c r="H48" s="36"/>
      <c r="I48" s="108"/>
      <c r="J48" s="36"/>
      <c r="K48" s="39"/>
    </row>
    <row r="49" spans="2:11" s="1" customFormat="1" ht="18" customHeight="1">
      <c r="B49" s="35"/>
      <c r="C49" s="30" t="s">
        <v>24</v>
      </c>
      <c r="D49" s="36"/>
      <c r="E49" s="36"/>
      <c r="F49" s="28" t="str">
        <f>F12</f>
        <v xml:space="preserve"> </v>
      </c>
      <c r="G49" s="36"/>
      <c r="H49" s="36"/>
      <c r="I49" s="109" t="s">
        <v>26</v>
      </c>
      <c r="J49" s="110" t="str">
        <f>IF(J12="","",J12)</f>
        <v>18.02.2016</v>
      </c>
      <c r="K49" s="39"/>
    </row>
    <row r="50" spans="2:11" s="1" customFormat="1" ht="6.95" customHeight="1">
      <c r="B50" s="35"/>
      <c r="C50" s="36"/>
      <c r="D50" s="36"/>
      <c r="E50" s="36"/>
      <c r="F50" s="36"/>
      <c r="G50" s="36"/>
      <c r="H50" s="36"/>
      <c r="I50" s="108"/>
      <c r="J50" s="36"/>
      <c r="K50" s="39"/>
    </row>
    <row r="51" spans="2:11" s="1" customFormat="1" ht="13.5">
      <c r="B51" s="35"/>
      <c r="C51" s="30" t="s">
        <v>34</v>
      </c>
      <c r="D51" s="36"/>
      <c r="E51" s="36"/>
      <c r="F51" s="28" t="str">
        <f>E15</f>
        <v>Město Litvínov</v>
      </c>
      <c r="G51" s="36"/>
      <c r="H51" s="36"/>
      <c r="I51" s="109" t="s">
        <v>41</v>
      </c>
      <c r="J51" s="28" t="str">
        <f>E21</f>
        <v>Ing. Lucie Dvořáková</v>
      </c>
      <c r="K51" s="39"/>
    </row>
    <row r="52" spans="2:11" s="1" customFormat="1" ht="14.45" customHeight="1">
      <c r="B52" s="35"/>
      <c r="C52" s="30" t="s">
        <v>39</v>
      </c>
      <c r="D52" s="36"/>
      <c r="E52" s="36"/>
      <c r="F52" s="28" t="str">
        <f>IF(E18="","",E18)</f>
        <v/>
      </c>
      <c r="G52" s="36"/>
      <c r="H52" s="36"/>
      <c r="I52" s="108"/>
      <c r="J52" s="36"/>
      <c r="K52" s="39"/>
    </row>
    <row r="53" spans="2:11" s="1" customFormat="1" ht="10.35" customHeight="1">
      <c r="B53" s="35"/>
      <c r="C53" s="36"/>
      <c r="D53" s="36"/>
      <c r="E53" s="36"/>
      <c r="F53" s="36"/>
      <c r="G53" s="36"/>
      <c r="H53" s="36"/>
      <c r="I53" s="108"/>
      <c r="J53" s="36"/>
      <c r="K53" s="39"/>
    </row>
    <row r="54" spans="2:11" s="1" customFormat="1" ht="29.25" customHeight="1">
      <c r="B54" s="35"/>
      <c r="C54" s="134" t="s">
        <v>106</v>
      </c>
      <c r="D54" s="122"/>
      <c r="E54" s="122"/>
      <c r="F54" s="122"/>
      <c r="G54" s="122"/>
      <c r="H54" s="122"/>
      <c r="I54" s="135"/>
      <c r="J54" s="136" t="s">
        <v>107</v>
      </c>
      <c r="K54" s="137"/>
    </row>
    <row r="55" spans="2:11" s="1" customFormat="1" ht="10.35" customHeight="1">
      <c r="B55" s="35"/>
      <c r="C55" s="36"/>
      <c r="D55" s="36"/>
      <c r="E55" s="36"/>
      <c r="F55" s="36"/>
      <c r="G55" s="36"/>
      <c r="H55" s="36"/>
      <c r="I55" s="108"/>
      <c r="J55" s="36"/>
      <c r="K55" s="39"/>
    </row>
    <row r="56" spans="2:47" s="1" customFormat="1" ht="29.25" customHeight="1">
      <c r="B56" s="35"/>
      <c r="C56" s="138" t="s">
        <v>108</v>
      </c>
      <c r="D56" s="36"/>
      <c r="E56" s="36"/>
      <c r="F56" s="36"/>
      <c r="G56" s="36"/>
      <c r="H56" s="36"/>
      <c r="I56" s="108"/>
      <c r="J56" s="118">
        <f>J89</f>
        <v>0</v>
      </c>
      <c r="K56" s="39"/>
      <c r="AU56" s="17" t="s">
        <v>109</v>
      </c>
    </row>
    <row r="57" spans="2:11" s="7" customFormat="1" ht="24.95" customHeight="1">
      <c r="B57" s="139"/>
      <c r="C57" s="140"/>
      <c r="D57" s="141" t="s">
        <v>110</v>
      </c>
      <c r="E57" s="142"/>
      <c r="F57" s="142"/>
      <c r="G57" s="142"/>
      <c r="H57" s="142"/>
      <c r="I57" s="143"/>
      <c r="J57" s="144">
        <f>J90</f>
        <v>0</v>
      </c>
      <c r="K57" s="145"/>
    </row>
    <row r="58" spans="2:11" s="8" customFormat="1" ht="19.9" customHeight="1">
      <c r="B58" s="146"/>
      <c r="C58" s="147"/>
      <c r="D58" s="148" t="s">
        <v>111</v>
      </c>
      <c r="E58" s="149"/>
      <c r="F58" s="149"/>
      <c r="G58" s="149"/>
      <c r="H58" s="149"/>
      <c r="I58" s="150"/>
      <c r="J58" s="151">
        <f>J91</f>
        <v>0</v>
      </c>
      <c r="K58" s="152"/>
    </row>
    <row r="59" spans="2:11" s="8" customFormat="1" ht="19.9" customHeight="1">
      <c r="B59" s="146"/>
      <c r="C59" s="147"/>
      <c r="D59" s="148" t="s">
        <v>114</v>
      </c>
      <c r="E59" s="149"/>
      <c r="F59" s="149"/>
      <c r="G59" s="149"/>
      <c r="H59" s="149"/>
      <c r="I59" s="150"/>
      <c r="J59" s="151">
        <f>J135</f>
        <v>0</v>
      </c>
      <c r="K59" s="152"/>
    </row>
    <row r="60" spans="2:11" s="8" customFormat="1" ht="14.85" customHeight="1">
      <c r="B60" s="146"/>
      <c r="C60" s="147"/>
      <c r="D60" s="148" t="s">
        <v>115</v>
      </c>
      <c r="E60" s="149"/>
      <c r="F60" s="149"/>
      <c r="G60" s="149"/>
      <c r="H60" s="149"/>
      <c r="I60" s="150"/>
      <c r="J60" s="151">
        <f>J145</f>
        <v>0</v>
      </c>
      <c r="K60" s="152"/>
    </row>
    <row r="61" spans="2:11" s="7" customFormat="1" ht="24.95" customHeight="1">
      <c r="B61" s="139"/>
      <c r="C61" s="140"/>
      <c r="D61" s="141" t="s">
        <v>837</v>
      </c>
      <c r="E61" s="142"/>
      <c r="F61" s="142"/>
      <c r="G61" s="142"/>
      <c r="H61" s="142"/>
      <c r="I61" s="143"/>
      <c r="J61" s="144">
        <f>J174</f>
        <v>0</v>
      </c>
      <c r="K61" s="145"/>
    </row>
    <row r="62" spans="2:11" s="8" customFormat="1" ht="19.9" customHeight="1">
      <c r="B62" s="146"/>
      <c r="C62" s="147"/>
      <c r="D62" s="148" t="s">
        <v>838</v>
      </c>
      <c r="E62" s="149"/>
      <c r="F62" s="149"/>
      <c r="G62" s="149"/>
      <c r="H62" s="149"/>
      <c r="I62" s="150"/>
      <c r="J62" s="151">
        <f>J175</f>
        <v>0</v>
      </c>
      <c r="K62" s="152"/>
    </row>
    <row r="63" spans="2:11" s="8" customFormat="1" ht="19.9" customHeight="1">
      <c r="B63" s="146"/>
      <c r="C63" s="147"/>
      <c r="D63" s="148" t="s">
        <v>839</v>
      </c>
      <c r="E63" s="149"/>
      <c r="F63" s="149"/>
      <c r="G63" s="149"/>
      <c r="H63" s="149"/>
      <c r="I63" s="150"/>
      <c r="J63" s="151">
        <f>J179</f>
        <v>0</v>
      </c>
      <c r="K63" s="152"/>
    </row>
    <row r="64" spans="2:11" s="8" customFormat="1" ht="19.9" customHeight="1">
      <c r="B64" s="146"/>
      <c r="C64" s="147"/>
      <c r="D64" s="148" t="s">
        <v>840</v>
      </c>
      <c r="E64" s="149"/>
      <c r="F64" s="149"/>
      <c r="G64" s="149"/>
      <c r="H64" s="149"/>
      <c r="I64" s="150"/>
      <c r="J64" s="151">
        <f>J183</f>
        <v>0</v>
      </c>
      <c r="K64" s="152"/>
    </row>
    <row r="65" spans="2:11" s="8" customFormat="1" ht="19.9" customHeight="1">
      <c r="B65" s="146"/>
      <c r="C65" s="147"/>
      <c r="D65" s="148" t="s">
        <v>841</v>
      </c>
      <c r="E65" s="149"/>
      <c r="F65" s="149"/>
      <c r="G65" s="149"/>
      <c r="H65" s="149"/>
      <c r="I65" s="150"/>
      <c r="J65" s="151">
        <f>J188</f>
        <v>0</v>
      </c>
      <c r="K65" s="152"/>
    </row>
    <row r="66" spans="2:11" s="7" customFormat="1" ht="24.95" customHeight="1">
      <c r="B66" s="139"/>
      <c r="C66" s="140"/>
      <c r="D66" s="141" t="s">
        <v>842</v>
      </c>
      <c r="E66" s="142"/>
      <c r="F66" s="142"/>
      <c r="G66" s="142"/>
      <c r="H66" s="142"/>
      <c r="I66" s="143"/>
      <c r="J66" s="144">
        <f>J231</f>
        <v>0</v>
      </c>
      <c r="K66" s="145"/>
    </row>
    <row r="67" spans="2:11" s="8" customFormat="1" ht="19.9" customHeight="1">
      <c r="B67" s="146"/>
      <c r="C67" s="147"/>
      <c r="D67" s="148" t="s">
        <v>843</v>
      </c>
      <c r="E67" s="149"/>
      <c r="F67" s="149"/>
      <c r="G67" s="149"/>
      <c r="H67" s="149"/>
      <c r="I67" s="150"/>
      <c r="J67" s="151">
        <f>J232</f>
        <v>0</v>
      </c>
      <c r="K67" s="152"/>
    </row>
    <row r="68" spans="2:11" s="8" customFormat="1" ht="19.9" customHeight="1">
      <c r="B68" s="146"/>
      <c r="C68" s="147"/>
      <c r="D68" s="148" t="s">
        <v>844</v>
      </c>
      <c r="E68" s="149"/>
      <c r="F68" s="149"/>
      <c r="G68" s="149"/>
      <c r="H68" s="149"/>
      <c r="I68" s="150"/>
      <c r="J68" s="151">
        <f>J301</f>
        <v>0</v>
      </c>
      <c r="K68" s="152"/>
    </row>
    <row r="69" spans="2:11" s="8" customFormat="1" ht="14.85" customHeight="1">
      <c r="B69" s="146"/>
      <c r="C69" s="147"/>
      <c r="D69" s="148" t="s">
        <v>845</v>
      </c>
      <c r="E69" s="149"/>
      <c r="F69" s="149"/>
      <c r="G69" s="149"/>
      <c r="H69" s="149"/>
      <c r="I69" s="150"/>
      <c r="J69" s="151">
        <f>J356</f>
        <v>0</v>
      </c>
      <c r="K69" s="152"/>
    </row>
    <row r="70" spans="2:11" s="1" customFormat="1" ht="21.75" customHeight="1">
      <c r="B70" s="35"/>
      <c r="C70" s="36"/>
      <c r="D70" s="36"/>
      <c r="E70" s="36"/>
      <c r="F70" s="36"/>
      <c r="G70" s="36"/>
      <c r="H70" s="36"/>
      <c r="I70" s="108"/>
      <c r="J70" s="36"/>
      <c r="K70" s="39"/>
    </row>
    <row r="71" spans="2:11" s="1" customFormat="1" ht="6.95" customHeight="1">
      <c r="B71" s="50"/>
      <c r="C71" s="51"/>
      <c r="D71" s="51"/>
      <c r="E71" s="51"/>
      <c r="F71" s="51"/>
      <c r="G71" s="51"/>
      <c r="H71" s="51"/>
      <c r="I71" s="129"/>
      <c r="J71" s="51"/>
      <c r="K71" s="52"/>
    </row>
    <row r="75" spans="2:12" s="1" customFormat="1" ht="6.95" customHeight="1">
      <c r="B75" s="53"/>
      <c r="C75" s="54"/>
      <c r="D75" s="54"/>
      <c r="E75" s="54"/>
      <c r="F75" s="54"/>
      <c r="G75" s="54"/>
      <c r="H75" s="54"/>
      <c r="I75" s="132"/>
      <c r="J75" s="54"/>
      <c r="K75" s="54"/>
      <c r="L75" s="55"/>
    </row>
    <row r="76" spans="2:12" s="1" customFormat="1" ht="36.95" customHeight="1">
      <c r="B76" s="35"/>
      <c r="C76" s="56" t="s">
        <v>116</v>
      </c>
      <c r="D76" s="57"/>
      <c r="E76" s="57"/>
      <c r="F76" s="57"/>
      <c r="G76" s="57"/>
      <c r="H76" s="57"/>
      <c r="I76" s="153"/>
      <c r="J76" s="57"/>
      <c r="K76" s="57"/>
      <c r="L76" s="55"/>
    </row>
    <row r="77" spans="2:12" s="1" customFormat="1" ht="6.95" customHeight="1">
      <c r="B77" s="35"/>
      <c r="C77" s="57"/>
      <c r="D77" s="57"/>
      <c r="E77" s="57"/>
      <c r="F77" s="57"/>
      <c r="G77" s="57"/>
      <c r="H77" s="57"/>
      <c r="I77" s="153"/>
      <c r="J77" s="57"/>
      <c r="K77" s="57"/>
      <c r="L77" s="55"/>
    </row>
    <row r="78" spans="2:12" s="1" customFormat="1" ht="14.45" customHeight="1">
      <c r="B78" s="35"/>
      <c r="C78" s="59" t="s">
        <v>16</v>
      </c>
      <c r="D78" s="57"/>
      <c r="E78" s="57"/>
      <c r="F78" s="57"/>
      <c r="G78" s="57"/>
      <c r="H78" s="57"/>
      <c r="I78" s="153"/>
      <c r="J78" s="57"/>
      <c r="K78" s="57"/>
      <c r="L78" s="55"/>
    </row>
    <row r="79" spans="2:12" s="1" customFormat="1" ht="22.5" customHeight="1">
      <c r="B79" s="35"/>
      <c r="C79" s="57"/>
      <c r="D79" s="57"/>
      <c r="E79" s="299" t="str">
        <f>E7</f>
        <v>Rekonstrukce autobusových zastávek a zpevněných ploch u Partyzána, ul. Mezibořská</v>
      </c>
      <c r="F79" s="280"/>
      <c r="G79" s="280"/>
      <c r="H79" s="280"/>
      <c r="I79" s="153"/>
      <c r="J79" s="57"/>
      <c r="K79" s="57"/>
      <c r="L79" s="55"/>
    </row>
    <row r="80" spans="2:12" s="1" customFormat="1" ht="14.45" customHeight="1">
      <c r="B80" s="35"/>
      <c r="C80" s="59" t="s">
        <v>103</v>
      </c>
      <c r="D80" s="57"/>
      <c r="E80" s="57"/>
      <c r="F80" s="57"/>
      <c r="G80" s="57"/>
      <c r="H80" s="57"/>
      <c r="I80" s="153"/>
      <c r="J80" s="57"/>
      <c r="K80" s="57"/>
      <c r="L80" s="55"/>
    </row>
    <row r="81" spans="2:12" s="1" customFormat="1" ht="23.25" customHeight="1">
      <c r="B81" s="35"/>
      <c r="C81" s="57"/>
      <c r="D81" s="57"/>
      <c r="E81" s="277" t="str">
        <f>E9</f>
        <v xml:space="preserve">SO-03 - Veřejné osvětlení </v>
      </c>
      <c r="F81" s="280"/>
      <c r="G81" s="280"/>
      <c r="H81" s="280"/>
      <c r="I81" s="153"/>
      <c r="J81" s="57"/>
      <c r="K81" s="57"/>
      <c r="L81" s="55"/>
    </row>
    <row r="82" spans="2:12" s="1" customFormat="1" ht="6.95" customHeight="1">
      <c r="B82" s="35"/>
      <c r="C82" s="57"/>
      <c r="D82" s="57"/>
      <c r="E82" s="57"/>
      <c r="F82" s="57"/>
      <c r="G82" s="57"/>
      <c r="H82" s="57"/>
      <c r="I82" s="153"/>
      <c r="J82" s="57"/>
      <c r="K82" s="57"/>
      <c r="L82" s="55"/>
    </row>
    <row r="83" spans="2:12" s="1" customFormat="1" ht="18" customHeight="1">
      <c r="B83" s="35"/>
      <c r="C83" s="59" t="s">
        <v>24</v>
      </c>
      <c r="D83" s="57"/>
      <c r="E83" s="57"/>
      <c r="F83" s="154" t="str">
        <f>F12</f>
        <v xml:space="preserve"> </v>
      </c>
      <c r="G83" s="57"/>
      <c r="H83" s="57"/>
      <c r="I83" s="155" t="s">
        <v>26</v>
      </c>
      <c r="J83" s="67" t="str">
        <f>IF(J12="","",J12)</f>
        <v>18.02.2016</v>
      </c>
      <c r="K83" s="57"/>
      <c r="L83" s="55"/>
    </row>
    <row r="84" spans="2:12" s="1" customFormat="1" ht="6.95" customHeight="1">
      <c r="B84" s="35"/>
      <c r="C84" s="57"/>
      <c r="D84" s="57"/>
      <c r="E84" s="57"/>
      <c r="F84" s="57"/>
      <c r="G84" s="57"/>
      <c r="H84" s="57"/>
      <c r="I84" s="153"/>
      <c r="J84" s="57"/>
      <c r="K84" s="57"/>
      <c r="L84" s="55"/>
    </row>
    <row r="85" spans="2:12" s="1" customFormat="1" ht="13.5">
      <c r="B85" s="35"/>
      <c r="C85" s="59" t="s">
        <v>34</v>
      </c>
      <c r="D85" s="57"/>
      <c r="E85" s="57"/>
      <c r="F85" s="154" t="str">
        <f>E15</f>
        <v>Město Litvínov</v>
      </c>
      <c r="G85" s="57"/>
      <c r="H85" s="57"/>
      <c r="I85" s="155" t="s">
        <v>41</v>
      </c>
      <c r="J85" s="154" t="str">
        <f>E21</f>
        <v>Ing. Lucie Dvořáková</v>
      </c>
      <c r="K85" s="57"/>
      <c r="L85" s="55"/>
    </row>
    <row r="86" spans="2:12" s="1" customFormat="1" ht="14.45" customHeight="1">
      <c r="B86" s="35"/>
      <c r="C86" s="59" t="s">
        <v>39</v>
      </c>
      <c r="D86" s="57"/>
      <c r="E86" s="57"/>
      <c r="F86" s="154" t="str">
        <f>IF(E18="","",E18)</f>
        <v/>
      </c>
      <c r="G86" s="57"/>
      <c r="H86" s="57"/>
      <c r="I86" s="153"/>
      <c r="J86" s="57"/>
      <c r="K86" s="57"/>
      <c r="L86" s="55"/>
    </row>
    <row r="87" spans="2:12" s="1" customFormat="1" ht="10.35" customHeight="1">
      <c r="B87" s="35"/>
      <c r="C87" s="57"/>
      <c r="D87" s="57"/>
      <c r="E87" s="57"/>
      <c r="F87" s="57"/>
      <c r="G87" s="57"/>
      <c r="H87" s="57"/>
      <c r="I87" s="153"/>
      <c r="J87" s="57"/>
      <c r="K87" s="57"/>
      <c r="L87" s="55"/>
    </row>
    <row r="88" spans="2:20" s="9" customFormat="1" ht="29.25" customHeight="1">
      <c r="B88" s="156"/>
      <c r="C88" s="157" t="s">
        <v>117</v>
      </c>
      <c r="D88" s="158" t="s">
        <v>65</v>
      </c>
      <c r="E88" s="158" t="s">
        <v>61</v>
      </c>
      <c r="F88" s="158" t="s">
        <v>118</v>
      </c>
      <c r="G88" s="158" t="s">
        <v>119</v>
      </c>
      <c r="H88" s="158" t="s">
        <v>120</v>
      </c>
      <c r="I88" s="159" t="s">
        <v>121</v>
      </c>
      <c r="J88" s="158" t="s">
        <v>107</v>
      </c>
      <c r="K88" s="160" t="s">
        <v>122</v>
      </c>
      <c r="L88" s="161"/>
      <c r="M88" s="76" t="s">
        <v>123</v>
      </c>
      <c r="N88" s="77" t="s">
        <v>50</v>
      </c>
      <c r="O88" s="77" t="s">
        <v>124</v>
      </c>
      <c r="P88" s="77" t="s">
        <v>125</v>
      </c>
      <c r="Q88" s="77" t="s">
        <v>126</v>
      </c>
      <c r="R88" s="77" t="s">
        <v>127</v>
      </c>
      <c r="S88" s="77" t="s">
        <v>128</v>
      </c>
      <c r="T88" s="78" t="s">
        <v>129</v>
      </c>
    </row>
    <row r="89" spans="2:63" s="1" customFormat="1" ht="29.25" customHeight="1">
      <c r="B89" s="35"/>
      <c r="C89" s="82" t="s">
        <v>108</v>
      </c>
      <c r="D89" s="57"/>
      <c r="E89" s="57"/>
      <c r="F89" s="57"/>
      <c r="G89" s="57"/>
      <c r="H89" s="57"/>
      <c r="I89" s="153"/>
      <c r="J89" s="162">
        <f>BK89</f>
        <v>0</v>
      </c>
      <c r="K89" s="57"/>
      <c r="L89" s="55"/>
      <c r="M89" s="79"/>
      <c r="N89" s="80"/>
      <c r="O89" s="80"/>
      <c r="P89" s="163">
        <f>P90+P174+P231</f>
        <v>0</v>
      </c>
      <c r="Q89" s="80"/>
      <c r="R89" s="163">
        <f>R90+R174+R231</f>
        <v>42.837512</v>
      </c>
      <c r="S89" s="80"/>
      <c r="T89" s="164">
        <f>T90+T174+T231</f>
        <v>2.4863999999999997</v>
      </c>
      <c r="AT89" s="17" t="s">
        <v>79</v>
      </c>
      <c r="AU89" s="17" t="s">
        <v>109</v>
      </c>
      <c r="BK89" s="165">
        <f>BK90+BK174+BK231</f>
        <v>0</v>
      </c>
    </row>
    <row r="90" spans="2:63" s="10" customFormat="1" ht="37.35" customHeight="1">
      <c r="B90" s="166"/>
      <c r="C90" s="167"/>
      <c r="D90" s="168" t="s">
        <v>79</v>
      </c>
      <c r="E90" s="169" t="s">
        <v>130</v>
      </c>
      <c r="F90" s="169" t="s">
        <v>131</v>
      </c>
      <c r="G90" s="167"/>
      <c r="H90" s="167"/>
      <c r="I90" s="170"/>
      <c r="J90" s="171">
        <f>BK90</f>
        <v>0</v>
      </c>
      <c r="K90" s="167"/>
      <c r="L90" s="172"/>
      <c r="M90" s="173"/>
      <c r="N90" s="174"/>
      <c r="O90" s="174"/>
      <c r="P90" s="175">
        <f>P91+P135</f>
        <v>0</v>
      </c>
      <c r="Q90" s="174"/>
      <c r="R90" s="175">
        <f>R91+R135</f>
        <v>0.7313500000000001</v>
      </c>
      <c r="S90" s="174"/>
      <c r="T90" s="176">
        <f>T91+T135</f>
        <v>0.6659999999999999</v>
      </c>
      <c r="AR90" s="177" t="s">
        <v>23</v>
      </c>
      <c r="AT90" s="178" t="s">
        <v>79</v>
      </c>
      <c r="AU90" s="178" t="s">
        <v>80</v>
      </c>
      <c r="AY90" s="177" t="s">
        <v>132</v>
      </c>
      <c r="BK90" s="179">
        <f>BK91+BK135</f>
        <v>0</v>
      </c>
    </row>
    <row r="91" spans="2:63" s="10" customFormat="1" ht="19.9" customHeight="1">
      <c r="B91" s="166"/>
      <c r="C91" s="167"/>
      <c r="D91" s="180" t="s">
        <v>79</v>
      </c>
      <c r="E91" s="181" t="s">
        <v>23</v>
      </c>
      <c r="F91" s="181" t="s">
        <v>133</v>
      </c>
      <c r="G91" s="167"/>
      <c r="H91" s="167"/>
      <c r="I91" s="170"/>
      <c r="J91" s="182">
        <f>BK91</f>
        <v>0</v>
      </c>
      <c r="K91" s="167"/>
      <c r="L91" s="172"/>
      <c r="M91" s="173"/>
      <c r="N91" s="174"/>
      <c r="O91" s="174"/>
      <c r="P91" s="175">
        <f>SUM(P92:P134)</f>
        <v>0</v>
      </c>
      <c r="Q91" s="174"/>
      <c r="R91" s="175">
        <f>SUM(R92:R134)</f>
        <v>0.7300300000000001</v>
      </c>
      <c r="S91" s="174"/>
      <c r="T91" s="176">
        <f>SUM(T92:T134)</f>
        <v>0.6659999999999999</v>
      </c>
      <c r="AR91" s="177" t="s">
        <v>23</v>
      </c>
      <c r="AT91" s="178" t="s">
        <v>79</v>
      </c>
      <c r="AU91" s="178" t="s">
        <v>23</v>
      </c>
      <c r="AY91" s="177" t="s">
        <v>132</v>
      </c>
      <c r="BK91" s="179">
        <f>SUM(BK92:BK134)</f>
        <v>0</v>
      </c>
    </row>
    <row r="92" spans="2:65" s="1" customFormat="1" ht="44.25" customHeight="1">
      <c r="B92" s="35"/>
      <c r="C92" s="183" t="s">
        <v>23</v>
      </c>
      <c r="D92" s="183" t="s">
        <v>134</v>
      </c>
      <c r="E92" s="184" t="s">
        <v>846</v>
      </c>
      <c r="F92" s="185" t="s">
        <v>847</v>
      </c>
      <c r="G92" s="186" t="s">
        <v>148</v>
      </c>
      <c r="H92" s="187">
        <v>2</v>
      </c>
      <c r="I92" s="188"/>
      <c r="J92" s="189">
        <f>ROUND(I92*H92,2)</f>
        <v>0</v>
      </c>
      <c r="K92" s="185" t="s">
        <v>138</v>
      </c>
      <c r="L92" s="55"/>
      <c r="M92" s="190" t="s">
        <v>36</v>
      </c>
      <c r="N92" s="191" t="s">
        <v>51</v>
      </c>
      <c r="O92" s="36"/>
      <c r="P92" s="192">
        <f>O92*H92</f>
        <v>0</v>
      </c>
      <c r="Q92" s="192">
        <v>0</v>
      </c>
      <c r="R92" s="192">
        <f>Q92*H92</f>
        <v>0</v>
      </c>
      <c r="S92" s="192">
        <v>0.235</v>
      </c>
      <c r="T92" s="193">
        <f>S92*H92</f>
        <v>0.47</v>
      </c>
      <c r="AR92" s="17" t="s">
        <v>139</v>
      </c>
      <c r="AT92" s="17" t="s">
        <v>134</v>
      </c>
      <c r="AU92" s="17" t="s">
        <v>22</v>
      </c>
      <c r="AY92" s="17" t="s">
        <v>132</v>
      </c>
      <c r="BE92" s="194">
        <f>IF(N92="základní",J92,0)</f>
        <v>0</v>
      </c>
      <c r="BF92" s="194">
        <f>IF(N92="snížená",J92,0)</f>
        <v>0</v>
      </c>
      <c r="BG92" s="194">
        <f>IF(N92="zákl. přenesená",J92,0)</f>
        <v>0</v>
      </c>
      <c r="BH92" s="194">
        <f>IF(N92="sníž. přenesená",J92,0)</f>
        <v>0</v>
      </c>
      <c r="BI92" s="194">
        <f>IF(N92="nulová",J92,0)</f>
        <v>0</v>
      </c>
      <c r="BJ92" s="17" t="s">
        <v>23</v>
      </c>
      <c r="BK92" s="194">
        <f>ROUND(I92*H92,2)</f>
        <v>0</v>
      </c>
      <c r="BL92" s="17" t="s">
        <v>139</v>
      </c>
      <c r="BM92" s="17" t="s">
        <v>848</v>
      </c>
    </row>
    <row r="93" spans="2:47" s="1" customFormat="1" ht="229.5">
      <c r="B93" s="35"/>
      <c r="C93" s="57"/>
      <c r="D93" s="195" t="s">
        <v>141</v>
      </c>
      <c r="E93" s="57"/>
      <c r="F93" s="196" t="s">
        <v>277</v>
      </c>
      <c r="G93" s="57"/>
      <c r="H93" s="57"/>
      <c r="I93" s="153"/>
      <c r="J93" s="57"/>
      <c r="K93" s="57"/>
      <c r="L93" s="55"/>
      <c r="M93" s="72"/>
      <c r="N93" s="36"/>
      <c r="O93" s="36"/>
      <c r="P93" s="36"/>
      <c r="Q93" s="36"/>
      <c r="R93" s="36"/>
      <c r="S93" s="36"/>
      <c r="T93" s="73"/>
      <c r="AT93" s="17" t="s">
        <v>141</v>
      </c>
      <c r="AU93" s="17" t="s">
        <v>22</v>
      </c>
    </row>
    <row r="94" spans="2:51" s="11" customFormat="1" ht="13.5">
      <c r="B94" s="197"/>
      <c r="C94" s="198"/>
      <c r="D94" s="210" t="s">
        <v>143</v>
      </c>
      <c r="E94" s="220" t="s">
        <v>36</v>
      </c>
      <c r="F94" s="221" t="s">
        <v>22</v>
      </c>
      <c r="G94" s="198"/>
      <c r="H94" s="222">
        <v>2</v>
      </c>
      <c r="I94" s="202"/>
      <c r="J94" s="198"/>
      <c r="K94" s="198"/>
      <c r="L94" s="203"/>
      <c r="M94" s="204"/>
      <c r="N94" s="205"/>
      <c r="O94" s="205"/>
      <c r="P94" s="205"/>
      <c r="Q94" s="205"/>
      <c r="R94" s="205"/>
      <c r="S94" s="205"/>
      <c r="T94" s="206"/>
      <c r="AT94" s="207" t="s">
        <v>143</v>
      </c>
      <c r="AU94" s="207" t="s">
        <v>22</v>
      </c>
      <c r="AV94" s="11" t="s">
        <v>22</v>
      </c>
      <c r="AW94" s="11" t="s">
        <v>43</v>
      </c>
      <c r="AX94" s="11" t="s">
        <v>23</v>
      </c>
      <c r="AY94" s="207" t="s">
        <v>132</v>
      </c>
    </row>
    <row r="95" spans="2:65" s="1" customFormat="1" ht="44.25" customHeight="1">
      <c r="B95" s="35"/>
      <c r="C95" s="183" t="s">
        <v>22</v>
      </c>
      <c r="D95" s="183" t="s">
        <v>134</v>
      </c>
      <c r="E95" s="184" t="s">
        <v>279</v>
      </c>
      <c r="F95" s="185" t="s">
        <v>280</v>
      </c>
      <c r="G95" s="186" t="s">
        <v>148</v>
      </c>
      <c r="H95" s="187">
        <v>2</v>
      </c>
      <c r="I95" s="188"/>
      <c r="J95" s="189">
        <f>ROUND(I95*H95,2)</f>
        <v>0</v>
      </c>
      <c r="K95" s="185" t="s">
        <v>138</v>
      </c>
      <c r="L95" s="55"/>
      <c r="M95" s="190" t="s">
        <v>36</v>
      </c>
      <c r="N95" s="191" t="s">
        <v>51</v>
      </c>
      <c r="O95" s="36"/>
      <c r="P95" s="192">
        <f>O95*H95</f>
        <v>0</v>
      </c>
      <c r="Q95" s="192">
        <v>0</v>
      </c>
      <c r="R95" s="192">
        <f>Q95*H95</f>
        <v>0</v>
      </c>
      <c r="S95" s="192">
        <v>0.098</v>
      </c>
      <c r="T95" s="193">
        <f>S95*H95</f>
        <v>0.196</v>
      </c>
      <c r="AR95" s="17" t="s">
        <v>139</v>
      </c>
      <c r="AT95" s="17" t="s">
        <v>134</v>
      </c>
      <c r="AU95" s="17" t="s">
        <v>22</v>
      </c>
      <c r="AY95" s="17" t="s">
        <v>132</v>
      </c>
      <c r="BE95" s="194">
        <f>IF(N95="základní",J95,0)</f>
        <v>0</v>
      </c>
      <c r="BF95" s="194">
        <f>IF(N95="snížená",J95,0)</f>
        <v>0</v>
      </c>
      <c r="BG95" s="194">
        <f>IF(N95="zákl. přenesená",J95,0)</f>
        <v>0</v>
      </c>
      <c r="BH95" s="194">
        <f>IF(N95="sníž. přenesená",J95,0)</f>
        <v>0</v>
      </c>
      <c r="BI95" s="194">
        <f>IF(N95="nulová",J95,0)</f>
        <v>0</v>
      </c>
      <c r="BJ95" s="17" t="s">
        <v>23</v>
      </c>
      <c r="BK95" s="194">
        <f>ROUND(I95*H95,2)</f>
        <v>0</v>
      </c>
      <c r="BL95" s="17" t="s">
        <v>139</v>
      </c>
      <c r="BM95" s="17" t="s">
        <v>849</v>
      </c>
    </row>
    <row r="96" spans="2:47" s="1" customFormat="1" ht="229.5">
      <c r="B96" s="35"/>
      <c r="C96" s="57"/>
      <c r="D96" s="195" t="s">
        <v>141</v>
      </c>
      <c r="E96" s="57"/>
      <c r="F96" s="196" t="s">
        <v>277</v>
      </c>
      <c r="G96" s="57"/>
      <c r="H96" s="57"/>
      <c r="I96" s="153"/>
      <c r="J96" s="57"/>
      <c r="K96" s="57"/>
      <c r="L96" s="55"/>
      <c r="M96" s="72"/>
      <c r="N96" s="36"/>
      <c r="O96" s="36"/>
      <c r="P96" s="36"/>
      <c r="Q96" s="36"/>
      <c r="R96" s="36"/>
      <c r="S96" s="36"/>
      <c r="T96" s="73"/>
      <c r="AT96" s="17" t="s">
        <v>141</v>
      </c>
      <c r="AU96" s="17" t="s">
        <v>22</v>
      </c>
    </row>
    <row r="97" spans="2:51" s="11" customFormat="1" ht="13.5">
      <c r="B97" s="197"/>
      <c r="C97" s="198"/>
      <c r="D97" s="210" t="s">
        <v>143</v>
      </c>
      <c r="E97" s="220" t="s">
        <v>36</v>
      </c>
      <c r="F97" s="221" t="s">
        <v>22</v>
      </c>
      <c r="G97" s="198"/>
      <c r="H97" s="222">
        <v>2</v>
      </c>
      <c r="I97" s="202"/>
      <c r="J97" s="198"/>
      <c r="K97" s="198"/>
      <c r="L97" s="203"/>
      <c r="M97" s="204"/>
      <c r="N97" s="205"/>
      <c r="O97" s="205"/>
      <c r="P97" s="205"/>
      <c r="Q97" s="205"/>
      <c r="R97" s="205"/>
      <c r="S97" s="205"/>
      <c r="T97" s="206"/>
      <c r="AT97" s="207" t="s">
        <v>143</v>
      </c>
      <c r="AU97" s="207" t="s">
        <v>22</v>
      </c>
      <c r="AV97" s="11" t="s">
        <v>22</v>
      </c>
      <c r="AW97" s="11" t="s">
        <v>43</v>
      </c>
      <c r="AX97" s="11" t="s">
        <v>23</v>
      </c>
      <c r="AY97" s="207" t="s">
        <v>132</v>
      </c>
    </row>
    <row r="98" spans="2:65" s="1" customFormat="1" ht="57" customHeight="1">
      <c r="B98" s="35"/>
      <c r="C98" s="183" t="s">
        <v>152</v>
      </c>
      <c r="D98" s="183" t="s">
        <v>134</v>
      </c>
      <c r="E98" s="184" t="s">
        <v>300</v>
      </c>
      <c r="F98" s="185" t="s">
        <v>301</v>
      </c>
      <c r="G98" s="186" t="s">
        <v>296</v>
      </c>
      <c r="H98" s="187">
        <v>16</v>
      </c>
      <c r="I98" s="188"/>
      <c r="J98" s="189">
        <f>ROUND(I98*H98,2)</f>
        <v>0</v>
      </c>
      <c r="K98" s="185" t="s">
        <v>138</v>
      </c>
      <c r="L98" s="55"/>
      <c r="M98" s="190" t="s">
        <v>36</v>
      </c>
      <c r="N98" s="191" t="s">
        <v>51</v>
      </c>
      <c r="O98" s="36"/>
      <c r="P98" s="192">
        <f>O98*H98</f>
        <v>0</v>
      </c>
      <c r="Q98" s="192">
        <v>0.00868</v>
      </c>
      <c r="R98" s="192">
        <f>Q98*H98</f>
        <v>0.13888</v>
      </c>
      <c r="S98" s="192">
        <v>0</v>
      </c>
      <c r="T98" s="193">
        <f>S98*H98</f>
        <v>0</v>
      </c>
      <c r="AR98" s="17" t="s">
        <v>139</v>
      </c>
      <c r="AT98" s="17" t="s">
        <v>134</v>
      </c>
      <c r="AU98" s="17" t="s">
        <v>22</v>
      </c>
      <c r="AY98" s="17" t="s">
        <v>132</v>
      </c>
      <c r="BE98" s="194">
        <f>IF(N98="základní",J98,0)</f>
        <v>0</v>
      </c>
      <c r="BF98" s="194">
        <f>IF(N98="snížená",J98,0)</f>
        <v>0</v>
      </c>
      <c r="BG98" s="194">
        <f>IF(N98="zákl. přenesená",J98,0)</f>
        <v>0</v>
      </c>
      <c r="BH98" s="194">
        <f>IF(N98="sníž. přenesená",J98,0)</f>
        <v>0</v>
      </c>
      <c r="BI98" s="194">
        <f>IF(N98="nulová",J98,0)</f>
        <v>0</v>
      </c>
      <c r="BJ98" s="17" t="s">
        <v>23</v>
      </c>
      <c r="BK98" s="194">
        <f>ROUND(I98*H98,2)</f>
        <v>0</v>
      </c>
      <c r="BL98" s="17" t="s">
        <v>139</v>
      </c>
      <c r="BM98" s="17" t="s">
        <v>850</v>
      </c>
    </row>
    <row r="99" spans="2:47" s="1" customFormat="1" ht="81">
      <c r="B99" s="35"/>
      <c r="C99" s="57"/>
      <c r="D99" s="195" t="s">
        <v>141</v>
      </c>
      <c r="E99" s="57"/>
      <c r="F99" s="196" t="s">
        <v>303</v>
      </c>
      <c r="G99" s="57"/>
      <c r="H99" s="57"/>
      <c r="I99" s="153"/>
      <c r="J99" s="57"/>
      <c r="K99" s="57"/>
      <c r="L99" s="55"/>
      <c r="M99" s="72"/>
      <c r="N99" s="36"/>
      <c r="O99" s="36"/>
      <c r="P99" s="36"/>
      <c r="Q99" s="36"/>
      <c r="R99" s="36"/>
      <c r="S99" s="36"/>
      <c r="T99" s="73"/>
      <c r="AT99" s="17" t="s">
        <v>141</v>
      </c>
      <c r="AU99" s="17" t="s">
        <v>22</v>
      </c>
    </row>
    <row r="100" spans="2:51" s="11" customFormat="1" ht="13.5">
      <c r="B100" s="197"/>
      <c r="C100" s="198"/>
      <c r="D100" s="195" t="s">
        <v>143</v>
      </c>
      <c r="E100" s="199" t="s">
        <v>36</v>
      </c>
      <c r="F100" s="200" t="s">
        <v>233</v>
      </c>
      <c r="G100" s="198"/>
      <c r="H100" s="201">
        <v>16</v>
      </c>
      <c r="I100" s="202"/>
      <c r="J100" s="198"/>
      <c r="K100" s="198"/>
      <c r="L100" s="203"/>
      <c r="M100" s="204"/>
      <c r="N100" s="205"/>
      <c r="O100" s="205"/>
      <c r="P100" s="205"/>
      <c r="Q100" s="205"/>
      <c r="R100" s="205"/>
      <c r="S100" s="205"/>
      <c r="T100" s="206"/>
      <c r="AT100" s="207" t="s">
        <v>143</v>
      </c>
      <c r="AU100" s="207" t="s">
        <v>22</v>
      </c>
      <c r="AV100" s="11" t="s">
        <v>22</v>
      </c>
      <c r="AW100" s="11" t="s">
        <v>43</v>
      </c>
      <c r="AX100" s="11" t="s">
        <v>80</v>
      </c>
      <c r="AY100" s="207" t="s">
        <v>132</v>
      </c>
    </row>
    <row r="101" spans="2:51" s="12" customFormat="1" ht="13.5">
      <c r="B101" s="208"/>
      <c r="C101" s="209"/>
      <c r="D101" s="210" t="s">
        <v>143</v>
      </c>
      <c r="E101" s="211" t="s">
        <v>36</v>
      </c>
      <c r="F101" s="212" t="s">
        <v>145</v>
      </c>
      <c r="G101" s="209"/>
      <c r="H101" s="213">
        <v>16</v>
      </c>
      <c r="I101" s="214"/>
      <c r="J101" s="209"/>
      <c r="K101" s="209"/>
      <c r="L101" s="215"/>
      <c r="M101" s="216"/>
      <c r="N101" s="217"/>
      <c r="O101" s="217"/>
      <c r="P101" s="217"/>
      <c r="Q101" s="217"/>
      <c r="R101" s="217"/>
      <c r="S101" s="217"/>
      <c r="T101" s="218"/>
      <c r="AT101" s="219" t="s">
        <v>143</v>
      </c>
      <c r="AU101" s="219" t="s">
        <v>22</v>
      </c>
      <c r="AV101" s="12" t="s">
        <v>139</v>
      </c>
      <c r="AW101" s="12" t="s">
        <v>43</v>
      </c>
      <c r="AX101" s="12" t="s">
        <v>23</v>
      </c>
      <c r="AY101" s="219" t="s">
        <v>132</v>
      </c>
    </row>
    <row r="102" spans="2:65" s="1" customFormat="1" ht="57" customHeight="1">
      <c r="B102" s="35"/>
      <c r="C102" s="183" t="s">
        <v>139</v>
      </c>
      <c r="D102" s="183" t="s">
        <v>134</v>
      </c>
      <c r="E102" s="184" t="s">
        <v>309</v>
      </c>
      <c r="F102" s="185" t="s">
        <v>310</v>
      </c>
      <c r="G102" s="186" t="s">
        <v>296</v>
      </c>
      <c r="H102" s="187">
        <v>16</v>
      </c>
      <c r="I102" s="188"/>
      <c r="J102" s="189">
        <f>ROUND(I102*H102,2)</f>
        <v>0</v>
      </c>
      <c r="K102" s="185" t="s">
        <v>138</v>
      </c>
      <c r="L102" s="55"/>
      <c r="M102" s="190" t="s">
        <v>36</v>
      </c>
      <c r="N102" s="191" t="s">
        <v>51</v>
      </c>
      <c r="O102" s="36"/>
      <c r="P102" s="192">
        <f>O102*H102</f>
        <v>0</v>
      </c>
      <c r="Q102" s="192">
        <v>0.0369</v>
      </c>
      <c r="R102" s="192">
        <f>Q102*H102</f>
        <v>0.5904</v>
      </c>
      <c r="S102" s="192">
        <v>0</v>
      </c>
      <c r="T102" s="193">
        <f>S102*H102</f>
        <v>0</v>
      </c>
      <c r="AR102" s="17" t="s">
        <v>139</v>
      </c>
      <c r="AT102" s="17" t="s">
        <v>134</v>
      </c>
      <c r="AU102" s="17" t="s">
        <v>22</v>
      </c>
      <c r="AY102" s="17" t="s">
        <v>132</v>
      </c>
      <c r="BE102" s="194">
        <f>IF(N102="základní",J102,0)</f>
        <v>0</v>
      </c>
      <c r="BF102" s="194">
        <f>IF(N102="snížená",J102,0)</f>
        <v>0</v>
      </c>
      <c r="BG102" s="194">
        <f>IF(N102="zákl. přenesená",J102,0)</f>
        <v>0</v>
      </c>
      <c r="BH102" s="194">
        <f>IF(N102="sníž. přenesená",J102,0)</f>
        <v>0</v>
      </c>
      <c r="BI102" s="194">
        <f>IF(N102="nulová",J102,0)</f>
        <v>0</v>
      </c>
      <c r="BJ102" s="17" t="s">
        <v>23</v>
      </c>
      <c r="BK102" s="194">
        <f>ROUND(I102*H102,2)</f>
        <v>0</v>
      </c>
      <c r="BL102" s="17" t="s">
        <v>139</v>
      </c>
      <c r="BM102" s="17" t="s">
        <v>851</v>
      </c>
    </row>
    <row r="103" spans="2:47" s="1" customFormat="1" ht="81">
      <c r="B103" s="35"/>
      <c r="C103" s="57"/>
      <c r="D103" s="195" t="s">
        <v>141</v>
      </c>
      <c r="E103" s="57"/>
      <c r="F103" s="196" t="s">
        <v>303</v>
      </c>
      <c r="G103" s="57"/>
      <c r="H103" s="57"/>
      <c r="I103" s="153"/>
      <c r="J103" s="57"/>
      <c r="K103" s="57"/>
      <c r="L103" s="55"/>
      <c r="M103" s="72"/>
      <c r="N103" s="36"/>
      <c r="O103" s="36"/>
      <c r="P103" s="36"/>
      <c r="Q103" s="36"/>
      <c r="R103" s="36"/>
      <c r="S103" s="36"/>
      <c r="T103" s="73"/>
      <c r="AT103" s="17" t="s">
        <v>141</v>
      </c>
      <c r="AU103" s="17" t="s">
        <v>22</v>
      </c>
    </row>
    <row r="104" spans="2:51" s="11" customFormat="1" ht="13.5">
      <c r="B104" s="197"/>
      <c r="C104" s="198"/>
      <c r="D104" s="210" t="s">
        <v>143</v>
      </c>
      <c r="E104" s="220" t="s">
        <v>36</v>
      </c>
      <c r="F104" s="221" t="s">
        <v>852</v>
      </c>
      <c r="G104" s="198"/>
      <c r="H104" s="222">
        <v>16</v>
      </c>
      <c r="I104" s="202"/>
      <c r="J104" s="198"/>
      <c r="K104" s="198"/>
      <c r="L104" s="203"/>
      <c r="M104" s="204"/>
      <c r="N104" s="205"/>
      <c r="O104" s="205"/>
      <c r="P104" s="205"/>
      <c r="Q104" s="205"/>
      <c r="R104" s="205"/>
      <c r="S104" s="205"/>
      <c r="T104" s="206"/>
      <c r="AT104" s="207" t="s">
        <v>143</v>
      </c>
      <c r="AU104" s="207" t="s">
        <v>22</v>
      </c>
      <c r="AV104" s="11" t="s">
        <v>22</v>
      </c>
      <c r="AW104" s="11" t="s">
        <v>43</v>
      </c>
      <c r="AX104" s="11" t="s">
        <v>23</v>
      </c>
      <c r="AY104" s="207" t="s">
        <v>132</v>
      </c>
    </row>
    <row r="105" spans="2:65" s="1" customFormat="1" ht="31.5" customHeight="1">
      <c r="B105" s="35"/>
      <c r="C105" s="183" t="s">
        <v>161</v>
      </c>
      <c r="D105" s="183" t="s">
        <v>134</v>
      </c>
      <c r="E105" s="184" t="s">
        <v>853</v>
      </c>
      <c r="F105" s="185" t="s">
        <v>854</v>
      </c>
      <c r="G105" s="186" t="s">
        <v>170</v>
      </c>
      <c r="H105" s="187">
        <v>29.36</v>
      </c>
      <c r="I105" s="188"/>
      <c r="J105" s="189">
        <f>ROUND(I105*H105,2)</f>
        <v>0</v>
      </c>
      <c r="K105" s="185" t="s">
        <v>36</v>
      </c>
      <c r="L105" s="55"/>
      <c r="M105" s="190" t="s">
        <v>36</v>
      </c>
      <c r="N105" s="191" t="s">
        <v>51</v>
      </c>
      <c r="O105" s="36"/>
      <c r="P105" s="192">
        <f>O105*H105</f>
        <v>0</v>
      </c>
      <c r="Q105" s="192">
        <v>0</v>
      </c>
      <c r="R105" s="192">
        <f>Q105*H105</f>
        <v>0</v>
      </c>
      <c r="S105" s="192">
        <v>0</v>
      </c>
      <c r="T105" s="193">
        <f>S105*H105</f>
        <v>0</v>
      </c>
      <c r="AR105" s="17" t="s">
        <v>139</v>
      </c>
      <c r="AT105" s="17" t="s">
        <v>134</v>
      </c>
      <c r="AU105" s="17" t="s">
        <v>22</v>
      </c>
      <c r="AY105" s="17" t="s">
        <v>132</v>
      </c>
      <c r="BE105" s="194">
        <f>IF(N105="základní",J105,0)</f>
        <v>0</v>
      </c>
      <c r="BF105" s="194">
        <f>IF(N105="snížená",J105,0)</f>
        <v>0</v>
      </c>
      <c r="BG105" s="194">
        <f>IF(N105="zákl. přenesená",J105,0)</f>
        <v>0</v>
      </c>
      <c r="BH105" s="194">
        <f>IF(N105="sníž. přenesená",J105,0)</f>
        <v>0</v>
      </c>
      <c r="BI105" s="194">
        <f>IF(N105="nulová",J105,0)</f>
        <v>0</v>
      </c>
      <c r="BJ105" s="17" t="s">
        <v>23</v>
      </c>
      <c r="BK105" s="194">
        <f>ROUND(I105*H105,2)</f>
        <v>0</v>
      </c>
      <c r="BL105" s="17" t="s">
        <v>139</v>
      </c>
      <c r="BM105" s="17" t="s">
        <v>855</v>
      </c>
    </row>
    <row r="106" spans="2:47" s="1" customFormat="1" ht="40.5">
      <c r="B106" s="35"/>
      <c r="C106" s="57"/>
      <c r="D106" s="195" t="s">
        <v>173</v>
      </c>
      <c r="E106" s="57"/>
      <c r="F106" s="196" t="s">
        <v>856</v>
      </c>
      <c r="G106" s="57"/>
      <c r="H106" s="57"/>
      <c r="I106" s="153"/>
      <c r="J106" s="57"/>
      <c r="K106" s="57"/>
      <c r="L106" s="55"/>
      <c r="M106" s="72"/>
      <c r="N106" s="36"/>
      <c r="O106" s="36"/>
      <c r="P106" s="36"/>
      <c r="Q106" s="36"/>
      <c r="R106" s="36"/>
      <c r="S106" s="36"/>
      <c r="T106" s="73"/>
      <c r="AT106" s="17" t="s">
        <v>173</v>
      </c>
      <c r="AU106" s="17" t="s">
        <v>22</v>
      </c>
    </row>
    <row r="107" spans="2:51" s="11" customFormat="1" ht="13.5">
      <c r="B107" s="197"/>
      <c r="C107" s="198"/>
      <c r="D107" s="195" t="s">
        <v>143</v>
      </c>
      <c r="E107" s="199" t="s">
        <v>36</v>
      </c>
      <c r="F107" s="200" t="s">
        <v>857</v>
      </c>
      <c r="G107" s="198"/>
      <c r="H107" s="201">
        <v>0.56</v>
      </c>
      <c r="I107" s="202"/>
      <c r="J107" s="198"/>
      <c r="K107" s="198"/>
      <c r="L107" s="203"/>
      <c r="M107" s="204"/>
      <c r="N107" s="205"/>
      <c r="O107" s="205"/>
      <c r="P107" s="205"/>
      <c r="Q107" s="205"/>
      <c r="R107" s="205"/>
      <c r="S107" s="205"/>
      <c r="T107" s="206"/>
      <c r="AT107" s="207" t="s">
        <v>143</v>
      </c>
      <c r="AU107" s="207" t="s">
        <v>22</v>
      </c>
      <c r="AV107" s="11" t="s">
        <v>22</v>
      </c>
      <c r="AW107" s="11" t="s">
        <v>43</v>
      </c>
      <c r="AX107" s="11" t="s">
        <v>80</v>
      </c>
      <c r="AY107" s="207" t="s">
        <v>132</v>
      </c>
    </row>
    <row r="108" spans="2:51" s="11" customFormat="1" ht="13.5">
      <c r="B108" s="197"/>
      <c r="C108" s="198"/>
      <c r="D108" s="195" t="s">
        <v>143</v>
      </c>
      <c r="E108" s="199" t="s">
        <v>36</v>
      </c>
      <c r="F108" s="200" t="s">
        <v>858</v>
      </c>
      <c r="G108" s="198"/>
      <c r="H108" s="201">
        <v>28.8</v>
      </c>
      <c r="I108" s="202"/>
      <c r="J108" s="198"/>
      <c r="K108" s="198"/>
      <c r="L108" s="203"/>
      <c r="M108" s="204"/>
      <c r="N108" s="205"/>
      <c r="O108" s="205"/>
      <c r="P108" s="205"/>
      <c r="Q108" s="205"/>
      <c r="R108" s="205"/>
      <c r="S108" s="205"/>
      <c r="T108" s="206"/>
      <c r="AT108" s="207" t="s">
        <v>143</v>
      </c>
      <c r="AU108" s="207" t="s">
        <v>22</v>
      </c>
      <c r="AV108" s="11" t="s">
        <v>22</v>
      </c>
      <c r="AW108" s="11" t="s">
        <v>43</v>
      </c>
      <c r="AX108" s="11" t="s">
        <v>80</v>
      </c>
      <c r="AY108" s="207" t="s">
        <v>132</v>
      </c>
    </row>
    <row r="109" spans="2:51" s="12" customFormat="1" ht="13.5">
      <c r="B109" s="208"/>
      <c r="C109" s="209"/>
      <c r="D109" s="210" t="s">
        <v>143</v>
      </c>
      <c r="E109" s="211" t="s">
        <v>36</v>
      </c>
      <c r="F109" s="212" t="s">
        <v>145</v>
      </c>
      <c r="G109" s="209"/>
      <c r="H109" s="213">
        <v>29.36</v>
      </c>
      <c r="I109" s="214"/>
      <c r="J109" s="209"/>
      <c r="K109" s="209"/>
      <c r="L109" s="215"/>
      <c r="M109" s="216"/>
      <c r="N109" s="217"/>
      <c r="O109" s="217"/>
      <c r="P109" s="217"/>
      <c r="Q109" s="217"/>
      <c r="R109" s="217"/>
      <c r="S109" s="217"/>
      <c r="T109" s="218"/>
      <c r="AT109" s="219" t="s">
        <v>143</v>
      </c>
      <c r="AU109" s="219" t="s">
        <v>22</v>
      </c>
      <c r="AV109" s="12" t="s">
        <v>139</v>
      </c>
      <c r="AW109" s="12" t="s">
        <v>43</v>
      </c>
      <c r="AX109" s="12" t="s">
        <v>23</v>
      </c>
      <c r="AY109" s="219" t="s">
        <v>132</v>
      </c>
    </row>
    <row r="110" spans="2:65" s="1" customFormat="1" ht="31.5" customHeight="1">
      <c r="B110" s="35"/>
      <c r="C110" s="183" t="s">
        <v>167</v>
      </c>
      <c r="D110" s="183" t="s">
        <v>134</v>
      </c>
      <c r="E110" s="184" t="s">
        <v>859</v>
      </c>
      <c r="F110" s="185" t="s">
        <v>860</v>
      </c>
      <c r="G110" s="186" t="s">
        <v>296</v>
      </c>
      <c r="H110" s="187">
        <v>9</v>
      </c>
      <c r="I110" s="188"/>
      <c r="J110" s="189">
        <f>ROUND(I110*H110,2)</f>
        <v>0</v>
      </c>
      <c r="K110" s="185" t="s">
        <v>138</v>
      </c>
      <c r="L110" s="55"/>
      <c r="M110" s="190" t="s">
        <v>36</v>
      </c>
      <c r="N110" s="191" t="s">
        <v>51</v>
      </c>
      <c r="O110" s="36"/>
      <c r="P110" s="192">
        <f>O110*H110</f>
        <v>0</v>
      </c>
      <c r="Q110" s="192">
        <v>0</v>
      </c>
      <c r="R110" s="192">
        <f>Q110*H110</f>
        <v>0</v>
      </c>
      <c r="S110" s="192">
        <v>0</v>
      </c>
      <c r="T110" s="193">
        <f>S110*H110</f>
        <v>0</v>
      </c>
      <c r="AR110" s="17" t="s">
        <v>139</v>
      </c>
      <c r="AT110" s="17" t="s">
        <v>134</v>
      </c>
      <c r="AU110" s="17" t="s">
        <v>22</v>
      </c>
      <c r="AY110" s="17" t="s">
        <v>132</v>
      </c>
      <c r="BE110" s="194">
        <f>IF(N110="základní",J110,0)</f>
        <v>0</v>
      </c>
      <c r="BF110" s="194">
        <f>IF(N110="snížená",J110,0)</f>
        <v>0</v>
      </c>
      <c r="BG110" s="194">
        <f>IF(N110="zákl. přenesená",J110,0)</f>
        <v>0</v>
      </c>
      <c r="BH110" s="194">
        <f>IF(N110="sníž. přenesená",J110,0)</f>
        <v>0</v>
      </c>
      <c r="BI110" s="194">
        <f>IF(N110="nulová",J110,0)</f>
        <v>0</v>
      </c>
      <c r="BJ110" s="17" t="s">
        <v>23</v>
      </c>
      <c r="BK110" s="194">
        <f>ROUND(I110*H110,2)</f>
        <v>0</v>
      </c>
      <c r="BL110" s="17" t="s">
        <v>139</v>
      </c>
      <c r="BM110" s="17" t="s">
        <v>861</v>
      </c>
    </row>
    <row r="111" spans="2:47" s="1" customFormat="1" ht="135">
      <c r="B111" s="35"/>
      <c r="C111" s="57"/>
      <c r="D111" s="210" t="s">
        <v>141</v>
      </c>
      <c r="E111" s="57"/>
      <c r="F111" s="223" t="s">
        <v>862</v>
      </c>
      <c r="G111" s="57"/>
      <c r="H111" s="57"/>
      <c r="I111" s="153"/>
      <c r="J111" s="57"/>
      <c r="K111" s="57"/>
      <c r="L111" s="55"/>
      <c r="M111" s="72"/>
      <c r="N111" s="36"/>
      <c r="O111" s="36"/>
      <c r="P111" s="36"/>
      <c r="Q111" s="36"/>
      <c r="R111" s="36"/>
      <c r="S111" s="36"/>
      <c r="T111" s="73"/>
      <c r="AT111" s="17" t="s">
        <v>141</v>
      </c>
      <c r="AU111" s="17" t="s">
        <v>22</v>
      </c>
    </row>
    <row r="112" spans="2:65" s="1" customFormat="1" ht="31.5" customHeight="1">
      <c r="B112" s="35"/>
      <c r="C112" s="183" t="s">
        <v>177</v>
      </c>
      <c r="D112" s="183" t="s">
        <v>134</v>
      </c>
      <c r="E112" s="184" t="s">
        <v>350</v>
      </c>
      <c r="F112" s="185" t="s">
        <v>351</v>
      </c>
      <c r="G112" s="186" t="s">
        <v>148</v>
      </c>
      <c r="H112" s="187">
        <v>15</v>
      </c>
      <c r="I112" s="188"/>
      <c r="J112" s="189">
        <f>ROUND(I112*H112,2)</f>
        <v>0</v>
      </c>
      <c r="K112" s="185" t="s">
        <v>138</v>
      </c>
      <c r="L112" s="55"/>
      <c r="M112" s="190" t="s">
        <v>36</v>
      </c>
      <c r="N112" s="191" t="s">
        <v>51</v>
      </c>
      <c r="O112" s="36"/>
      <c r="P112" s="192">
        <f>O112*H112</f>
        <v>0</v>
      </c>
      <c r="Q112" s="192">
        <v>0</v>
      </c>
      <c r="R112" s="192">
        <f>Q112*H112</f>
        <v>0</v>
      </c>
      <c r="S112" s="192">
        <v>0</v>
      </c>
      <c r="T112" s="193">
        <f>S112*H112</f>
        <v>0</v>
      </c>
      <c r="AR112" s="17" t="s">
        <v>139</v>
      </c>
      <c r="AT112" s="17" t="s">
        <v>134</v>
      </c>
      <c r="AU112" s="17" t="s">
        <v>22</v>
      </c>
      <c r="AY112" s="17" t="s">
        <v>132</v>
      </c>
      <c r="BE112" s="194">
        <f>IF(N112="základní",J112,0)</f>
        <v>0</v>
      </c>
      <c r="BF112" s="194">
        <f>IF(N112="snížená",J112,0)</f>
        <v>0</v>
      </c>
      <c r="BG112" s="194">
        <f>IF(N112="zákl. přenesená",J112,0)</f>
        <v>0</v>
      </c>
      <c r="BH112" s="194">
        <f>IF(N112="sníž. přenesená",J112,0)</f>
        <v>0</v>
      </c>
      <c r="BI112" s="194">
        <f>IF(N112="nulová",J112,0)</f>
        <v>0</v>
      </c>
      <c r="BJ112" s="17" t="s">
        <v>23</v>
      </c>
      <c r="BK112" s="194">
        <f>ROUND(I112*H112,2)</f>
        <v>0</v>
      </c>
      <c r="BL112" s="17" t="s">
        <v>139</v>
      </c>
      <c r="BM112" s="17" t="s">
        <v>863</v>
      </c>
    </row>
    <row r="113" spans="2:47" s="1" customFormat="1" ht="121.5">
      <c r="B113" s="35"/>
      <c r="C113" s="57"/>
      <c r="D113" s="195" t="s">
        <v>141</v>
      </c>
      <c r="E113" s="57"/>
      <c r="F113" s="196" t="s">
        <v>353</v>
      </c>
      <c r="G113" s="57"/>
      <c r="H113" s="57"/>
      <c r="I113" s="153"/>
      <c r="J113" s="57"/>
      <c r="K113" s="57"/>
      <c r="L113" s="55"/>
      <c r="M113" s="72"/>
      <c r="N113" s="36"/>
      <c r="O113" s="36"/>
      <c r="P113" s="36"/>
      <c r="Q113" s="36"/>
      <c r="R113" s="36"/>
      <c r="S113" s="36"/>
      <c r="T113" s="73"/>
      <c r="AT113" s="17" t="s">
        <v>141</v>
      </c>
      <c r="AU113" s="17" t="s">
        <v>22</v>
      </c>
    </row>
    <row r="114" spans="2:51" s="11" customFormat="1" ht="13.5">
      <c r="B114" s="197"/>
      <c r="C114" s="198"/>
      <c r="D114" s="210" t="s">
        <v>143</v>
      </c>
      <c r="E114" s="220" t="s">
        <v>36</v>
      </c>
      <c r="F114" s="221" t="s">
        <v>864</v>
      </c>
      <c r="G114" s="198"/>
      <c r="H114" s="222">
        <v>15</v>
      </c>
      <c r="I114" s="202"/>
      <c r="J114" s="198"/>
      <c r="K114" s="198"/>
      <c r="L114" s="203"/>
      <c r="M114" s="204"/>
      <c r="N114" s="205"/>
      <c r="O114" s="205"/>
      <c r="P114" s="205"/>
      <c r="Q114" s="205"/>
      <c r="R114" s="205"/>
      <c r="S114" s="205"/>
      <c r="T114" s="206"/>
      <c r="AT114" s="207" t="s">
        <v>143</v>
      </c>
      <c r="AU114" s="207" t="s">
        <v>22</v>
      </c>
      <c r="AV114" s="11" t="s">
        <v>22</v>
      </c>
      <c r="AW114" s="11" t="s">
        <v>43</v>
      </c>
      <c r="AX114" s="11" t="s">
        <v>23</v>
      </c>
      <c r="AY114" s="207" t="s">
        <v>132</v>
      </c>
    </row>
    <row r="115" spans="2:65" s="1" customFormat="1" ht="22.5" customHeight="1">
      <c r="B115" s="35"/>
      <c r="C115" s="235" t="s">
        <v>182</v>
      </c>
      <c r="D115" s="235" t="s">
        <v>203</v>
      </c>
      <c r="E115" s="236" t="s">
        <v>356</v>
      </c>
      <c r="F115" s="237" t="s">
        <v>357</v>
      </c>
      <c r="G115" s="238" t="s">
        <v>358</v>
      </c>
      <c r="H115" s="239">
        <v>0.75</v>
      </c>
      <c r="I115" s="240"/>
      <c r="J115" s="241">
        <f>ROUND(I115*H115,2)</f>
        <v>0</v>
      </c>
      <c r="K115" s="237" t="s">
        <v>138</v>
      </c>
      <c r="L115" s="242"/>
      <c r="M115" s="243" t="s">
        <v>36</v>
      </c>
      <c r="N115" s="244" t="s">
        <v>51</v>
      </c>
      <c r="O115" s="36"/>
      <c r="P115" s="192">
        <f>O115*H115</f>
        <v>0</v>
      </c>
      <c r="Q115" s="192">
        <v>0.001</v>
      </c>
      <c r="R115" s="192">
        <f>Q115*H115</f>
        <v>0.00075</v>
      </c>
      <c r="S115" s="192">
        <v>0</v>
      </c>
      <c r="T115" s="193">
        <f>S115*H115</f>
        <v>0</v>
      </c>
      <c r="AR115" s="17" t="s">
        <v>182</v>
      </c>
      <c r="AT115" s="17" t="s">
        <v>203</v>
      </c>
      <c r="AU115" s="17" t="s">
        <v>22</v>
      </c>
      <c r="AY115" s="17" t="s">
        <v>132</v>
      </c>
      <c r="BE115" s="194">
        <f>IF(N115="základní",J115,0)</f>
        <v>0</v>
      </c>
      <c r="BF115" s="194">
        <f>IF(N115="snížená",J115,0)</f>
        <v>0</v>
      </c>
      <c r="BG115" s="194">
        <f>IF(N115="zákl. přenesená",J115,0)</f>
        <v>0</v>
      </c>
      <c r="BH115" s="194">
        <f>IF(N115="sníž. přenesená",J115,0)</f>
        <v>0</v>
      </c>
      <c r="BI115" s="194">
        <f>IF(N115="nulová",J115,0)</f>
        <v>0</v>
      </c>
      <c r="BJ115" s="17" t="s">
        <v>23</v>
      </c>
      <c r="BK115" s="194">
        <f>ROUND(I115*H115,2)</f>
        <v>0</v>
      </c>
      <c r="BL115" s="17" t="s">
        <v>139</v>
      </c>
      <c r="BM115" s="17" t="s">
        <v>865</v>
      </c>
    </row>
    <row r="116" spans="2:51" s="11" customFormat="1" ht="13.5">
      <c r="B116" s="197"/>
      <c r="C116" s="198"/>
      <c r="D116" s="210" t="s">
        <v>143</v>
      </c>
      <c r="E116" s="220" t="s">
        <v>36</v>
      </c>
      <c r="F116" s="221" t="s">
        <v>866</v>
      </c>
      <c r="G116" s="198"/>
      <c r="H116" s="222">
        <v>0.75</v>
      </c>
      <c r="I116" s="202"/>
      <c r="J116" s="198"/>
      <c r="K116" s="198"/>
      <c r="L116" s="203"/>
      <c r="M116" s="204"/>
      <c r="N116" s="205"/>
      <c r="O116" s="205"/>
      <c r="P116" s="205"/>
      <c r="Q116" s="205"/>
      <c r="R116" s="205"/>
      <c r="S116" s="205"/>
      <c r="T116" s="206"/>
      <c r="AT116" s="207" t="s">
        <v>143</v>
      </c>
      <c r="AU116" s="207" t="s">
        <v>22</v>
      </c>
      <c r="AV116" s="11" t="s">
        <v>22</v>
      </c>
      <c r="AW116" s="11" t="s">
        <v>43</v>
      </c>
      <c r="AX116" s="11" t="s">
        <v>80</v>
      </c>
      <c r="AY116" s="207" t="s">
        <v>132</v>
      </c>
    </row>
    <row r="117" spans="2:65" s="1" customFormat="1" ht="31.5" customHeight="1">
      <c r="B117" s="35"/>
      <c r="C117" s="183" t="s">
        <v>191</v>
      </c>
      <c r="D117" s="183" t="s">
        <v>134</v>
      </c>
      <c r="E117" s="184" t="s">
        <v>867</v>
      </c>
      <c r="F117" s="185" t="s">
        <v>868</v>
      </c>
      <c r="G117" s="186" t="s">
        <v>170</v>
      </c>
      <c r="H117" s="187">
        <v>3</v>
      </c>
      <c r="I117" s="188"/>
      <c r="J117" s="189">
        <f>ROUND(I117*H117,2)</f>
        <v>0</v>
      </c>
      <c r="K117" s="185" t="s">
        <v>138</v>
      </c>
      <c r="L117" s="55"/>
      <c r="M117" s="190" t="s">
        <v>36</v>
      </c>
      <c r="N117" s="191" t="s">
        <v>51</v>
      </c>
      <c r="O117" s="36"/>
      <c r="P117" s="192">
        <f>O117*H117</f>
        <v>0</v>
      </c>
      <c r="Q117" s="192">
        <v>0</v>
      </c>
      <c r="R117" s="192">
        <f>Q117*H117</f>
        <v>0</v>
      </c>
      <c r="S117" s="192">
        <v>0</v>
      </c>
      <c r="T117" s="193">
        <f>S117*H117</f>
        <v>0</v>
      </c>
      <c r="AR117" s="17" t="s">
        <v>139</v>
      </c>
      <c r="AT117" s="17" t="s">
        <v>134</v>
      </c>
      <c r="AU117" s="17" t="s">
        <v>22</v>
      </c>
      <c r="AY117" s="17" t="s">
        <v>132</v>
      </c>
      <c r="BE117" s="194">
        <f>IF(N117="základní",J117,0)</f>
        <v>0</v>
      </c>
      <c r="BF117" s="194">
        <f>IF(N117="snížená",J117,0)</f>
        <v>0</v>
      </c>
      <c r="BG117" s="194">
        <f>IF(N117="zákl. přenesená",J117,0)</f>
        <v>0</v>
      </c>
      <c r="BH117" s="194">
        <f>IF(N117="sníž. přenesená",J117,0)</f>
        <v>0</v>
      </c>
      <c r="BI117" s="194">
        <f>IF(N117="nulová",J117,0)</f>
        <v>0</v>
      </c>
      <c r="BJ117" s="17" t="s">
        <v>23</v>
      </c>
      <c r="BK117" s="194">
        <f>ROUND(I117*H117,2)</f>
        <v>0</v>
      </c>
      <c r="BL117" s="17" t="s">
        <v>139</v>
      </c>
      <c r="BM117" s="17" t="s">
        <v>869</v>
      </c>
    </row>
    <row r="118" spans="2:47" s="1" customFormat="1" ht="229.5">
      <c r="B118" s="35"/>
      <c r="C118" s="57"/>
      <c r="D118" s="195" t="s">
        <v>141</v>
      </c>
      <c r="E118" s="57"/>
      <c r="F118" s="196" t="s">
        <v>870</v>
      </c>
      <c r="G118" s="57"/>
      <c r="H118" s="57"/>
      <c r="I118" s="153"/>
      <c r="J118" s="57"/>
      <c r="K118" s="57"/>
      <c r="L118" s="55"/>
      <c r="M118" s="72"/>
      <c r="N118" s="36"/>
      <c r="O118" s="36"/>
      <c r="P118" s="36"/>
      <c r="Q118" s="36"/>
      <c r="R118" s="36"/>
      <c r="S118" s="36"/>
      <c r="T118" s="73"/>
      <c r="AT118" s="17" t="s">
        <v>141</v>
      </c>
      <c r="AU118" s="17" t="s">
        <v>22</v>
      </c>
    </row>
    <row r="119" spans="2:51" s="11" customFormat="1" ht="13.5">
      <c r="B119" s="197"/>
      <c r="C119" s="198"/>
      <c r="D119" s="210" t="s">
        <v>143</v>
      </c>
      <c r="E119" s="220" t="s">
        <v>36</v>
      </c>
      <c r="F119" s="221" t="s">
        <v>871</v>
      </c>
      <c r="G119" s="198"/>
      <c r="H119" s="222">
        <v>3</v>
      </c>
      <c r="I119" s="202"/>
      <c r="J119" s="198"/>
      <c r="K119" s="198"/>
      <c r="L119" s="203"/>
      <c r="M119" s="204"/>
      <c r="N119" s="205"/>
      <c r="O119" s="205"/>
      <c r="P119" s="205"/>
      <c r="Q119" s="205"/>
      <c r="R119" s="205"/>
      <c r="S119" s="205"/>
      <c r="T119" s="206"/>
      <c r="AT119" s="207" t="s">
        <v>143</v>
      </c>
      <c r="AU119" s="207" t="s">
        <v>22</v>
      </c>
      <c r="AV119" s="11" t="s">
        <v>22</v>
      </c>
      <c r="AW119" s="11" t="s">
        <v>43</v>
      </c>
      <c r="AX119" s="11" t="s">
        <v>23</v>
      </c>
      <c r="AY119" s="207" t="s">
        <v>132</v>
      </c>
    </row>
    <row r="120" spans="2:65" s="1" customFormat="1" ht="31.5" customHeight="1">
      <c r="B120" s="35"/>
      <c r="C120" s="183" t="s">
        <v>28</v>
      </c>
      <c r="D120" s="183" t="s">
        <v>134</v>
      </c>
      <c r="E120" s="184" t="s">
        <v>344</v>
      </c>
      <c r="F120" s="185" t="s">
        <v>345</v>
      </c>
      <c r="G120" s="186" t="s">
        <v>148</v>
      </c>
      <c r="H120" s="187">
        <v>15</v>
      </c>
      <c r="I120" s="188"/>
      <c r="J120" s="189">
        <f>ROUND(I120*H120,2)</f>
        <v>0</v>
      </c>
      <c r="K120" s="185" t="s">
        <v>138</v>
      </c>
      <c r="L120" s="55"/>
      <c r="M120" s="190" t="s">
        <v>36</v>
      </c>
      <c r="N120" s="191" t="s">
        <v>51</v>
      </c>
      <c r="O120" s="36"/>
      <c r="P120" s="192">
        <f>O120*H120</f>
        <v>0</v>
      </c>
      <c r="Q120" s="192">
        <v>0</v>
      </c>
      <c r="R120" s="192">
        <f>Q120*H120</f>
        <v>0</v>
      </c>
      <c r="S120" s="192">
        <v>0</v>
      </c>
      <c r="T120" s="193">
        <f>S120*H120</f>
        <v>0</v>
      </c>
      <c r="AR120" s="17" t="s">
        <v>139</v>
      </c>
      <c r="AT120" s="17" t="s">
        <v>134</v>
      </c>
      <c r="AU120" s="17" t="s">
        <v>22</v>
      </c>
      <c r="AY120" s="17" t="s">
        <v>132</v>
      </c>
      <c r="BE120" s="194">
        <f>IF(N120="základní",J120,0)</f>
        <v>0</v>
      </c>
      <c r="BF120" s="194">
        <f>IF(N120="snížená",J120,0)</f>
        <v>0</v>
      </c>
      <c r="BG120" s="194">
        <f>IF(N120="zákl. přenesená",J120,0)</f>
        <v>0</v>
      </c>
      <c r="BH120" s="194">
        <f>IF(N120="sníž. přenesená",J120,0)</f>
        <v>0</v>
      </c>
      <c r="BI120" s="194">
        <f>IF(N120="nulová",J120,0)</f>
        <v>0</v>
      </c>
      <c r="BJ120" s="17" t="s">
        <v>23</v>
      </c>
      <c r="BK120" s="194">
        <f>ROUND(I120*H120,2)</f>
        <v>0</v>
      </c>
      <c r="BL120" s="17" t="s">
        <v>139</v>
      </c>
      <c r="BM120" s="17" t="s">
        <v>872</v>
      </c>
    </row>
    <row r="121" spans="2:47" s="1" customFormat="1" ht="121.5">
      <c r="B121" s="35"/>
      <c r="C121" s="57"/>
      <c r="D121" s="195" t="s">
        <v>141</v>
      </c>
      <c r="E121" s="57"/>
      <c r="F121" s="196" t="s">
        <v>347</v>
      </c>
      <c r="G121" s="57"/>
      <c r="H121" s="57"/>
      <c r="I121" s="153"/>
      <c r="J121" s="57"/>
      <c r="K121" s="57"/>
      <c r="L121" s="55"/>
      <c r="M121" s="72"/>
      <c r="N121" s="36"/>
      <c r="O121" s="36"/>
      <c r="P121" s="36"/>
      <c r="Q121" s="36"/>
      <c r="R121" s="36"/>
      <c r="S121" s="36"/>
      <c r="T121" s="73"/>
      <c r="AT121" s="17" t="s">
        <v>141</v>
      </c>
      <c r="AU121" s="17" t="s">
        <v>22</v>
      </c>
    </row>
    <row r="122" spans="2:51" s="11" customFormat="1" ht="13.5">
      <c r="B122" s="197"/>
      <c r="C122" s="198"/>
      <c r="D122" s="210" t="s">
        <v>143</v>
      </c>
      <c r="E122" s="220" t="s">
        <v>36</v>
      </c>
      <c r="F122" s="221" t="s">
        <v>8</v>
      </c>
      <c r="G122" s="198"/>
      <c r="H122" s="222">
        <v>15</v>
      </c>
      <c r="I122" s="202"/>
      <c r="J122" s="198"/>
      <c r="K122" s="198"/>
      <c r="L122" s="203"/>
      <c r="M122" s="204"/>
      <c r="N122" s="205"/>
      <c r="O122" s="205"/>
      <c r="P122" s="205"/>
      <c r="Q122" s="205"/>
      <c r="R122" s="205"/>
      <c r="S122" s="205"/>
      <c r="T122" s="206"/>
      <c r="AT122" s="207" t="s">
        <v>143</v>
      </c>
      <c r="AU122" s="207" t="s">
        <v>22</v>
      </c>
      <c r="AV122" s="11" t="s">
        <v>22</v>
      </c>
      <c r="AW122" s="11" t="s">
        <v>43</v>
      </c>
      <c r="AX122" s="11" t="s">
        <v>23</v>
      </c>
      <c r="AY122" s="207" t="s">
        <v>132</v>
      </c>
    </row>
    <row r="123" spans="2:65" s="1" customFormat="1" ht="44.25" customHeight="1">
      <c r="B123" s="35"/>
      <c r="C123" s="183" t="s">
        <v>202</v>
      </c>
      <c r="D123" s="183" t="s">
        <v>134</v>
      </c>
      <c r="E123" s="184" t="s">
        <v>873</v>
      </c>
      <c r="F123" s="185" t="s">
        <v>874</v>
      </c>
      <c r="G123" s="186" t="s">
        <v>170</v>
      </c>
      <c r="H123" s="187">
        <v>31.435</v>
      </c>
      <c r="I123" s="188"/>
      <c r="J123" s="189">
        <f>ROUND(I123*H123,2)</f>
        <v>0</v>
      </c>
      <c r="K123" s="185" t="s">
        <v>138</v>
      </c>
      <c r="L123" s="55"/>
      <c r="M123" s="190" t="s">
        <v>36</v>
      </c>
      <c r="N123" s="191" t="s">
        <v>51</v>
      </c>
      <c r="O123" s="36"/>
      <c r="P123" s="192">
        <f>O123*H123</f>
        <v>0</v>
      </c>
      <c r="Q123" s="192">
        <v>0</v>
      </c>
      <c r="R123" s="192">
        <f>Q123*H123</f>
        <v>0</v>
      </c>
      <c r="S123" s="192">
        <v>0</v>
      </c>
      <c r="T123" s="193">
        <f>S123*H123</f>
        <v>0</v>
      </c>
      <c r="AR123" s="17" t="s">
        <v>489</v>
      </c>
      <c r="AT123" s="17" t="s">
        <v>134</v>
      </c>
      <c r="AU123" s="17" t="s">
        <v>22</v>
      </c>
      <c r="AY123" s="17" t="s">
        <v>132</v>
      </c>
      <c r="BE123" s="194">
        <f>IF(N123="základní",J123,0)</f>
        <v>0</v>
      </c>
      <c r="BF123" s="194">
        <f>IF(N123="snížená",J123,0)</f>
        <v>0</v>
      </c>
      <c r="BG123" s="194">
        <f>IF(N123="zákl. přenesená",J123,0)</f>
        <v>0</v>
      </c>
      <c r="BH123" s="194">
        <f>IF(N123="sníž. přenesená",J123,0)</f>
        <v>0</v>
      </c>
      <c r="BI123" s="194">
        <f>IF(N123="nulová",J123,0)</f>
        <v>0</v>
      </c>
      <c r="BJ123" s="17" t="s">
        <v>23</v>
      </c>
      <c r="BK123" s="194">
        <f>ROUND(I123*H123,2)</f>
        <v>0</v>
      </c>
      <c r="BL123" s="17" t="s">
        <v>489</v>
      </c>
      <c r="BM123" s="17" t="s">
        <v>875</v>
      </c>
    </row>
    <row r="124" spans="2:47" s="1" customFormat="1" ht="54">
      <c r="B124" s="35"/>
      <c r="C124" s="57"/>
      <c r="D124" s="195" t="s">
        <v>141</v>
      </c>
      <c r="E124" s="57"/>
      <c r="F124" s="196" t="s">
        <v>876</v>
      </c>
      <c r="G124" s="57"/>
      <c r="H124" s="57"/>
      <c r="I124" s="153"/>
      <c r="J124" s="57"/>
      <c r="K124" s="57"/>
      <c r="L124" s="55"/>
      <c r="M124" s="72"/>
      <c r="N124" s="36"/>
      <c r="O124" s="36"/>
      <c r="P124" s="36"/>
      <c r="Q124" s="36"/>
      <c r="R124" s="36"/>
      <c r="S124" s="36"/>
      <c r="T124" s="73"/>
      <c r="AT124" s="17" t="s">
        <v>141</v>
      </c>
      <c r="AU124" s="17" t="s">
        <v>22</v>
      </c>
    </row>
    <row r="125" spans="2:51" s="11" customFormat="1" ht="13.5">
      <c r="B125" s="197"/>
      <c r="C125" s="198"/>
      <c r="D125" s="210" t="s">
        <v>143</v>
      </c>
      <c r="E125" s="220" t="s">
        <v>36</v>
      </c>
      <c r="F125" s="221" t="s">
        <v>877</v>
      </c>
      <c r="G125" s="198"/>
      <c r="H125" s="222">
        <v>31.435</v>
      </c>
      <c r="I125" s="202"/>
      <c r="J125" s="198"/>
      <c r="K125" s="198"/>
      <c r="L125" s="203"/>
      <c r="M125" s="204"/>
      <c r="N125" s="205"/>
      <c r="O125" s="205"/>
      <c r="P125" s="205"/>
      <c r="Q125" s="205"/>
      <c r="R125" s="205"/>
      <c r="S125" s="205"/>
      <c r="T125" s="206"/>
      <c r="AT125" s="207" t="s">
        <v>143</v>
      </c>
      <c r="AU125" s="207" t="s">
        <v>22</v>
      </c>
      <c r="AV125" s="11" t="s">
        <v>22</v>
      </c>
      <c r="AW125" s="11" t="s">
        <v>43</v>
      </c>
      <c r="AX125" s="11" t="s">
        <v>80</v>
      </c>
      <c r="AY125" s="207" t="s">
        <v>132</v>
      </c>
    </row>
    <row r="126" spans="2:65" s="1" customFormat="1" ht="44.25" customHeight="1">
      <c r="B126" s="35"/>
      <c r="C126" s="183" t="s">
        <v>210</v>
      </c>
      <c r="D126" s="183" t="s">
        <v>134</v>
      </c>
      <c r="E126" s="184" t="s">
        <v>878</v>
      </c>
      <c r="F126" s="185" t="s">
        <v>879</v>
      </c>
      <c r="G126" s="186" t="s">
        <v>170</v>
      </c>
      <c r="H126" s="187">
        <v>282.915</v>
      </c>
      <c r="I126" s="188"/>
      <c r="J126" s="189">
        <f>ROUND(I126*H126,2)</f>
        <v>0</v>
      </c>
      <c r="K126" s="185" t="s">
        <v>138</v>
      </c>
      <c r="L126" s="55"/>
      <c r="M126" s="190" t="s">
        <v>36</v>
      </c>
      <c r="N126" s="191" t="s">
        <v>51</v>
      </c>
      <c r="O126" s="36"/>
      <c r="P126" s="192">
        <f>O126*H126</f>
        <v>0</v>
      </c>
      <c r="Q126" s="192">
        <v>0</v>
      </c>
      <c r="R126" s="192">
        <f>Q126*H126</f>
        <v>0</v>
      </c>
      <c r="S126" s="192">
        <v>0</v>
      </c>
      <c r="T126" s="193">
        <f>S126*H126</f>
        <v>0</v>
      </c>
      <c r="AR126" s="17" t="s">
        <v>489</v>
      </c>
      <c r="AT126" s="17" t="s">
        <v>134</v>
      </c>
      <c r="AU126" s="17" t="s">
        <v>22</v>
      </c>
      <c r="AY126" s="17" t="s">
        <v>132</v>
      </c>
      <c r="BE126" s="194">
        <f>IF(N126="základní",J126,0)</f>
        <v>0</v>
      </c>
      <c r="BF126" s="194">
        <f>IF(N126="snížená",J126,0)</f>
        <v>0</v>
      </c>
      <c r="BG126" s="194">
        <f>IF(N126="zákl. přenesená",J126,0)</f>
        <v>0</v>
      </c>
      <c r="BH126" s="194">
        <f>IF(N126="sníž. přenesená",J126,0)</f>
        <v>0</v>
      </c>
      <c r="BI126" s="194">
        <f>IF(N126="nulová",J126,0)</f>
        <v>0</v>
      </c>
      <c r="BJ126" s="17" t="s">
        <v>23</v>
      </c>
      <c r="BK126" s="194">
        <f>ROUND(I126*H126,2)</f>
        <v>0</v>
      </c>
      <c r="BL126" s="17" t="s">
        <v>489</v>
      </c>
      <c r="BM126" s="17" t="s">
        <v>880</v>
      </c>
    </row>
    <row r="127" spans="2:47" s="1" customFormat="1" ht="54">
      <c r="B127" s="35"/>
      <c r="C127" s="57"/>
      <c r="D127" s="195" t="s">
        <v>141</v>
      </c>
      <c r="E127" s="57"/>
      <c r="F127" s="196" t="s">
        <v>876</v>
      </c>
      <c r="G127" s="57"/>
      <c r="H127" s="57"/>
      <c r="I127" s="153"/>
      <c r="J127" s="57"/>
      <c r="K127" s="57"/>
      <c r="L127" s="55"/>
      <c r="M127" s="72"/>
      <c r="N127" s="36"/>
      <c r="O127" s="36"/>
      <c r="P127" s="36"/>
      <c r="Q127" s="36"/>
      <c r="R127" s="36"/>
      <c r="S127" s="36"/>
      <c r="T127" s="73"/>
      <c r="AT127" s="17" t="s">
        <v>141</v>
      </c>
      <c r="AU127" s="17" t="s">
        <v>22</v>
      </c>
    </row>
    <row r="128" spans="2:51" s="11" customFormat="1" ht="13.5">
      <c r="B128" s="197"/>
      <c r="C128" s="198"/>
      <c r="D128" s="210" t="s">
        <v>143</v>
      </c>
      <c r="E128" s="220" t="s">
        <v>36</v>
      </c>
      <c r="F128" s="221" t="s">
        <v>881</v>
      </c>
      <c r="G128" s="198"/>
      <c r="H128" s="222">
        <v>282.915</v>
      </c>
      <c r="I128" s="202"/>
      <c r="J128" s="198"/>
      <c r="K128" s="198"/>
      <c r="L128" s="203"/>
      <c r="M128" s="204"/>
      <c r="N128" s="205"/>
      <c r="O128" s="205"/>
      <c r="P128" s="205"/>
      <c r="Q128" s="205"/>
      <c r="R128" s="205"/>
      <c r="S128" s="205"/>
      <c r="T128" s="206"/>
      <c r="AT128" s="207" t="s">
        <v>143</v>
      </c>
      <c r="AU128" s="207" t="s">
        <v>22</v>
      </c>
      <c r="AV128" s="11" t="s">
        <v>22</v>
      </c>
      <c r="AW128" s="11" t="s">
        <v>43</v>
      </c>
      <c r="AX128" s="11" t="s">
        <v>23</v>
      </c>
      <c r="AY128" s="207" t="s">
        <v>132</v>
      </c>
    </row>
    <row r="129" spans="2:65" s="1" customFormat="1" ht="22.5" customHeight="1">
      <c r="B129" s="35"/>
      <c r="C129" s="183" t="s">
        <v>216</v>
      </c>
      <c r="D129" s="183" t="s">
        <v>134</v>
      </c>
      <c r="E129" s="184" t="s">
        <v>258</v>
      </c>
      <c r="F129" s="185" t="s">
        <v>259</v>
      </c>
      <c r="G129" s="186" t="s">
        <v>206</v>
      </c>
      <c r="H129" s="187">
        <v>62.87</v>
      </c>
      <c r="I129" s="188"/>
      <c r="J129" s="189">
        <f>ROUND(I129*H129,2)</f>
        <v>0</v>
      </c>
      <c r="K129" s="185" t="s">
        <v>138</v>
      </c>
      <c r="L129" s="55"/>
      <c r="M129" s="190" t="s">
        <v>36</v>
      </c>
      <c r="N129" s="191" t="s">
        <v>51</v>
      </c>
      <c r="O129" s="36"/>
      <c r="P129" s="192">
        <f>O129*H129</f>
        <v>0</v>
      </c>
      <c r="Q129" s="192">
        <v>0</v>
      </c>
      <c r="R129" s="192">
        <f>Q129*H129</f>
        <v>0</v>
      </c>
      <c r="S129" s="192">
        <v>0</v>
      </c>
      <c r="T129" s="193">
        <f>S129*H129</f>
        <v>0</v>
      </c>
      <c r="AR129" s="17" t="s">
        <v>139</v>
      </c>
      <c r="AT129" s="17" t="s">
        <v>134</v>
      </c>
      <c r="AU129" s="17" t="s">
        <v>22</v>
      </c>
      <c r="AY129" s="17" t="s">
        <v>132</v>
      </c>
      <c r="BE129" s="194">
        <f>IF(N129="základní",J129,0)</f>
        <v>0</v>
      </c>
      <c r="BF129" s="194">
        <f>IF(N129="snížená",J129,0)</f>
        <v>0</v>
      </c>
      <c r="BG129" s="194">
        <f>IF(N129="zákl. přenesená",J129,0)</f>
        <v>0</v>
      </c>
      <c r="BH129" s="194">
        <f>IF(N129="sníž. přenesená",J129,0)</f>
        <v>0</v>
      </c>
      <c r="BI129" s="194">
        <f>IF(N129="nulová",J129,0)</f>
        <v>0</v>
      </c>
      <c r="BJ129" s="17" t="s">
        <v>23</v>
      </c>
      <c r="BK129" s="194">
        <f>ROUND(I129*H129,2)</f>
        <v>0</v>
      </c>
      <c r="BL129" s="17" t="s">
        <v>139</v>
      </c>
      <c r="BM129" s="17" t="s">
        <v>882</v>
      </c>
    </row>
    <row r="130" spans="2:47" s="1" customFormat="1" ht="297">
      <c r="B130" s="35"/>
      <c r="C130" s="57"/>
      <c r="D130" s="195" t="s">
        <v>141</v>
      </c>
      <c r="E130" s="57"/>
      <c r="F130" s="196" t="s">
        <v>261</v>
      </c>
      <c r="G130" s="57"/>
      <c r="H130" s="57"/>
      <c r="I130" s="153"/>
      <c r="J130" s="57"/>
      <c r="K130" s="57"/>
      <c r="L130" s="55"/>
      <c r="M130" s="72"/>
      <c r="N130" s="36"/>
      <c r="O130" s="36"/>
      <c r="P130" s="36"/>
      <c r="Q130" s="36"/>
      <c r="R130" s="36"/>
      <c r="S130" s="36"/>
      <c r="T130" s="73"/>
      <c r="AT130" s="17" t="s">
        <v>141</v>
      </c>
      <c r="AU130" s="17" t="s">
        <v>22</v>
      </c>
    </row>
    <row r="131" spans="2:51" s="11" customFormat="1" ht="13.5">
      <c r="B131" s="197"/>
      <c r="C131" s="198"/>
      <c r="D131" s="210" t="s">
        <v>143</v>
      </c>
      <c r="E131" s="220" t="s">
        <v>36</v>
      </c>
      <c r="F131" s="221" t="s">
        <v>883</v>
      </c>
      <c r="G131" s="198"/>
      <c r="H131" s="222">
        <v>62.87</v>
      </c>
      <c r="I131" s="202"/>
      <c r="J131" s="198"/>
      <c r="K131" s="198"/>
      <c r="L131" s="203"/>
      <c r="M131" s="204"/>
      <c r="N131" s="205"/>
      <c r="O131" s="205"/>
      <c r="P131" s="205"/>
      <c r="Q131" s="205"/>
      <c r="R131" s="205"/>
      <c r="S131" s="205"/>
      <c r="T131" s="206"/>
      <c r="AT131" s="207" t="s">
        <v>143</v>
      </c>
      <c r="AU131" s="207" t="s">
        <v>22</v>
      </c>
      <c r="AV131" s="11" t="s">
        <v>22</v>
      </c>
      <c r="AW131" s="11" t="s">
        <v>43</v>
      </c>
      <c r="AX131" s="11" t="s">
        <v>23</v>
      </c>
      <c r="AY131" s="207" t="s">
        <v>132</v>
      </c>
    </row>
    <row r="132" spans="2:65" s="1" customFormat="1" ht="22.5" customHeight="1">
      <c r="B132" s="35"/>
      <c r="C132" s="235" t="s">
        <v>223</v>
      </c>
      <c r="D132" s="235" t="s">
        <v>203</v>
      </c>
      <c r="E132" s="236" t="s">
        <v>361</v>
      </c>
      <c r="F132" s="237" t="s">
        <v>362</v>
      </c>
      <c r="G132" s="238" t="s">
        <v>170</v>
      </c>
      <c r="H132" s="239">
        <v>3</v>
      </c>
      <c r="I132" s="240"/>
      <c r="J132" s="241">
        <f>ROUND(I132*H132,2)</f>
        <v>0</v>
      </c>
      <c r="K132" s="237" t="s">
        <v>36</v>
      </c>
      <c r="L132" s="242"/>
      <c r="M132" s="243" t="s">
        <v>36</v>
      </c>
      <c r="N132" s="244" t="s">
        <v>51</v>
      </c>
      <c r="O132" s="36"/>
      <c r="P132" s="192">
        <f>O132*H132</f>
        <v>0</v>
      </c>
      <c r="Q132" s="192">
        <v>0</v>
      </c>
      <c r="R132" s="192">
        <f>Q132*H132</f>
        <v>0</v>
      </c>
      <c r="S132" s="192">
        <v>0</v>
      </c>
      <c r="T132" s="193">
        <f>S132*H132</f>
        <v>0</v>
      </c>
      <c r="AR132" s="17" t="s">
        <v>182</v>
      </c>
      <c r="AT132" s="17" t="s">
        <v>203</v>
      </c>
      <c r="AU132" s="17" t="s">
        <v>22</v>
      </c>
      <c r="AY132" s="17" t="s">
        <v>132</v>
      </c>
      <c r="BE132" s="194">
        <f>IF(N132="základní",J132,0)</f>
        <v>0</v>
      </c>
      <c r="BF132" s="194">
        <f>IF(N132="snížená",J132,0)</f>
        <v>0</v>
      </c>
      <c r="BG132" s="194">
        <f>IF(N132="zákl. přenesená",J132,0)</f>
        <v>0</v>
      </c>
      <c r="BH132" s="194">
        <f>IF(N132="sníž. přenesená",J132,0)</f>
        <v>0</v>
      </c>
      <c r="BI132" s="194">
        <f>IF(N132="nulová",J132,0)</f>
        <v>0</v>
      </c>
      <c r="BJ132" s="17" t="s">
        <v>23</v>
      </c>
      <c r="BK132" s="194">
        <f>ROUND(I132*H132,2)</f>
        <v>0</v>
      </c>
      <c r="BL132" s="17" t="s">
        <v>139</v>
      </c>
      <c r="BM132" s="17" t="s">
        <v>884</v>
      </c>
    </row>
    <row r="133" spans="2:47" s="1" customFormat="1" ht="27">
      <c r="B133" s="35"/>
      <c r="C133" s="57"/>
      <c r="D133" s="195" t="s">
        <v>173</v>
      </c>
      <c r="E133" s="57"/>
      <c r="F133" s="196" t="s">
        <v>885</v>
      </c>
      <c r="G133" s="57"/>
      <c r="H133" s="57"/>
      <c r="I133" s="153"/>
      <c r="J133" s="57"/>
      <c r="K133" s="57"/>
      <c r="L133" s="55"/>
      <c r="M133" s="72"/>
      <c r="N133" s="36"/>
      <c r="O133" s="36"/>
      <c r="P133" s="36"/>
      <c r="Q133" s="36"/>
      <c r="R133" s="36"/>
      <c r="S133" s="36"/>
      <c r="T133" s="73"/>
      <c r="AT133" s="17" t="s">
        <v>173</v>
      </c>
      <c r="AU133" s="17" t="s">
        <v>22</v>
      </c>
    </row>
    <row r="134" spans="2:51" s="11" customFormat="1" ht="13.5">
      <c r="B134" s="197"/>
      <c r="C134" s="198"/>
      <c r="D134" s="195" t="s">
        <v>143</v>
      </c>
      <c r="E134" s="199" t="s">
        <v>36</v>
      </c>
      <c r="F134" s="200" t="s">
        <v>152</v>
      </c>
      <c r="G134" s="198"/>
      <c r="H134" s="201">
        <v>3</v>
      </c>
      <c r="I134" s="202"/>
      <c r="J134" s="198"/>
      <c r="K134" s="198"/>
      <c r="L134" s="203"/>
      <c r="M134" s="204"/>
      <c r="N134" s="205"/>
      <c r="O134" s="205"/>
      <c r="P134" s="205"/>
      <c r="Q134" s="205"/>
      <c r="R134" s="205"/>
      <c r="S134" s="205"/>
      <c r="T134" s="206"/>
      <c r="AT134" s="207" t="s">
        <v>143</v>
      </c>
      <c r="AU134" s="207" t="s">
        <v>22</v>
      </c>
      <c r="AV134" s="11" t="s">
        <v>22</v>
      </c>
      <c r="AW134" s="11" t="s">
        <v>43</v>
      </c>
      <c r="AX134" s="11" t="s">
        <v>80</v>
      </c>
      <c r="AY134" s="207" t="s">
        <v>132</v>
      </c>
    </row>
    <row r="135" spans="2:63" s="10" customFormat="1" ht="29.85" customHeight="1">
      <c r="B135" s="166"/>
      <c r="C135" s="167"/>
      <c r="D135" s="180" t="s">
        <v>79</v>
      </c>
      <c r="E135" s="181" t="s">
        <v>191</v>
      </c>
      <c r="F135" s="181" t="s">
        <v>563</v>
      </c>
      <c r="G135" s="167"/>
      <c r="H135" s="167"/>
      <c r="I135" s="170"/>
      <c r="J135" s="182">
        <f>BK135</f>
        <v>0</v>
      </c>
      <c r="K135" s="167"/>
      <c r="L135" s="172"/>
      <c r="M135" s="173"/>
      <c r="N135" s="174"/>
      <c r="O135" s="174"/>
      <c r="P135" s="175">
        <f>P136+SUM(P137:P145)</f>
        <v>0</v>
      </c>
      <c r="Q135" s="174"/>
      <c r="R135" s="175">
        <f>R136+SUM(R137:R145)</f>
        <v>0.00132</v>
      </c>
      <c r="S135" s="174"/>
      <c r="T135" s="176">
        <f>T136+SUM(T137:T145)</f>
        <v>0</v>
      </c>
      <c r="AR135" s="177" t="s">
        <v>23</v>
      </c>
      <c r="AT135" s="178" t="s">
        <v>79</v>
      </c>
      <c r="AU135" s="178" t="s">
        <v>23</v>
      </c>
      <c r="AY135" s="177" t="s">
        <v>132</v>
      </c>
      <c r="BK135" s="179">
        <f>BK136+SUM(BK137:BK145)</f>
        <v>0</v>
      </c>
    </row>
    <row r="136" spans="2:65" s="1" customFormat="1" ht="44.25" customHeight="1">
      <c r="B136" s="35"/>
      <c r="C136" s="183" t="s">
        <v>8</v>
      </c>
      <c r="D136" s="183" t="s">
        <v>134</v>
      </c>
      <c r="E136" s="184" t="s">
        <v>687</v>
      </c>
      <c r="F136" s="185" t="s">
        <v>688</v>
      </c>
      <c r="G136" s="186" t="s">
        <v>296</v>
      </c>
      <c r="H136" s="187">
        <v>6</v>
      </c>
      <c r="I136" s="188"/>
      <c r="J136" s="189">
        <f>ROUND(I136*H136,2)</f>
        <v>0</v>
      </c>
      <c r="K136" s="185" t="s">
        <v>138</v>
      </c>
      <c r="L136" s="55"/>
      <c r="M136" s="190" t="s">
        <v>36</v>
      </c>
      <c r="N136" s="191" t="s">
        <v>51</v>
      </c>
      <c r="O136" s="36"/>
      <c r="P136" s="192">
        <f>O136*H136</f>
        <v>0</v>
      </c>
      <c r="Q136" s="192">
        <v>0.00022</v>
      </c>
      <c r="R136" s="192">
        <f>Q136*H136</f>
        <v>0.00132</v>
      </c>
      <c r="S136" s="192">
        <v>0</v>
      </c>
      <c r="T136" s="193">
        <f>S136*H136</f>
        <v>0</v>
      </c>
      <c r="AR136" s="17" t="s">
        <v>139</v>
      </c>
      <c r="AT136" s="17" t="s">
        <v>134</v>
      </c>
      <c r="AU136" s="17" t="s">
        <v>22</v>
      </c>
      <c r="AY136" s="17" t="s">
        <v>132</v>
      </c>
      <c r="BE136" s="194">
        <f>IF(N136="základní",J136,0)</f>
        <v>0</v>
      </c>
      <c r="BF136" s="194">
        <f>IF(N136="snížená",J136,0)</f>
        <v>0</v>
      </c>
      <c r="BG136" s="194">
        <f>IF(N136="zákl. přenesená",J136,0)</f>
        <v>0</v>
      </c>
      <c r="BH136" s="194">
        <f>IF(N136="sníž. přenesená",J136,0)</f>
        <v>0</v>
      </c>
      <c r="BI136" s="194">
        <f>IF(N136="nulová",J136,0)</f>
        <v>0</v>
      </c>
      <c r="BJ136" s="17" t="s">
        <v>23</v>
      </c>
      <c r="BK136" s="194">
        <f>ROUND(I136*H136,2)</f>
        <v>0</v>
      </c>
      <c r="BL136" s="17" t="s">
        <v>139</v>
      </c>
      <c r="BM136" s="17" t="s">
        <v>886</v>
      </c>
    </row>
    <row r="137" spans="2:47" s="1" customFormat="1" ht="40.5">
      <c r="B137" s="35"/>
      <c r="C137" s="57"/>
      <c r="D137" s="195" t="s">
        <v>141</v>
      </c>
      <c r="E137" s="57"/>
      <c r="F137" s="196" t="s">
        <v>690</v>
      </c>
      <c r="G137" s="57"/>
      <c r="H137" s="57"/>
      <c r="I137" s="153"/>
      <c r="J137" s="57"/>
      <c r="K137" s="57"/>
      <c r="L137" s="55"/>
      <c r="M137" s="72"/>
      <c r="N137" s="36"/>
      <c r="O137" s="36"/>
      <c r="P137" s="36"/>
      <c r="Q137" s="36"/>
      <c r="R137" s="36"/>
      <c r="S137" s="36"/>
      <c r="T137" s="73"/>
      <c r="AT137" s="17" t="s">
        <v>141</v>
      </c>
      <c r="AU137" s="17" t="s">
        <v>22</v>
      </c>
    </row>
    <row r="138" spans="2:51" s="11" customFormat="1" ht="13.5">
      <c r="B138" s="197"/>
      <c r="C138" s="198"/>
      <c r="D138" s="210" t="s">
        <v>143</v>
      </c>
      <c r="E138" s="220" t="s">
        <v>36</v>
      </c>
      <c r="F138" s="221" t="s">
        <v>167</v>
      </c>
      <c r="G138" s="198"/>
      <c r="H138" s="222">
        <v>6</v>
      </c>
      <c r="I138" s="202"/>
      <c r="J138" s="198"/>
      <c r="K138" s="198"/>
      <c r="L138" s="203"/>
      <c r="M138" s="204"/>
      <c r="N138" s="205"/>
      <c r="O138" s="205"/>
      <c r="P138" s="205"/>
      <c r="Q138" s="205"/>
      <c r="R138" s="205"/>
      <c r="S138" s="205"/>
      <c r="T138" s="206"/>
      <c r="AT138" s="207" t="s">
        <v>143</v>
      </c>
      <c r="AU138" s="207" t="s">
        <v>22</v>
      </c>
      <c r="AV138" s="11" t="s">
        <v>22</v>
      </c>
      <c r="AW138" s="11" t="s">
        <v>43</v>
      </c>
      <c r="AX138" s="11" t="s">
        <v>80</v>
      </c>
      <c r="AY138" s="207" t="s">
        <v>132</v>
      </c>
    </row>
    <row r="139" spans="2:65" s="1" customFormat="1" ht="31.5" customHeight="1">
      <c r="B139" s="35"/>
      <c r="C139" s="183" t="s">
        <v>233</v>
      </c>
      <c r="D139" s="183" t="s">
        <v>134</v>
      </c>
      <c r="E139" s="184" t="s">
        <v>693</v>
      </c>
      <c r="F139" s="185" t="s">
        <v>694</v>
      </c>
      <c r="G139" s="186" t="s">
        <v>296</v>
      </c>
      <c r="H139" s="187">
        <v>6</v>
      </c>
      <c r="I139" s="188"/>
      <c r="J139" s="189">
        <f>ROUND(I139*H139,2)</f>
        <v>0</v>
      </c>
      <c r="K139" s="185" t="s">
        <v>138</v>
      </c>
      <c r="L139" s="55"/>
      <c r="M139" s="190" t="s">
        <v>36</v>
      </c>
      <c r="N139" s="191" t="s">
        <v>51</v>
      </c>
      <c r="O139" s="36"/>
      <c r="P139" s="192">
        <f>O139*H139</f>
        <v>0</v>
      </c>
      <c r="Q139" s="192">
        <v>0</v>
      </c>
      <c r="R139" s="192">
        <f>Q139*H139</f>
        <v>0</v>
      </c>
      <c r="S139" s="192">
        <v>0</v>
      </c>
      <c r="T139" s="193">
        <f>S139*H139</f>
        <v>0</v>
      </c>
      <c r="AR139" s="17" t="s">
        <v>139</v>
      </c>
      <c r="AT139" s="17" t="s">
        <v>134</v>
      </c>
      <c r="AU139" s="17" t="s">
        <v>22</v>
      </c>
      <c r="AY139" s="17" t="s">
        <v>132</v>
      </c>
      <c r="BE139" s="194">
        <f>IF(N139="základní",J139,0)</f>
        <v>0</v>
      </c>
      <c r="BF139" s="194">
        <f>IF(N139="snížená",J139,0)</f>
        <v>0</v>
      </c>
      <c r="BG139" s="194">
        <f>IF(N139="zákl. přenesená",J139,0)</f>
        <v>0</v>
      </c>
      <c r="BH139" s="194">
        <f>IF(N139="sníž. přenesená",J139,0)</f>
        <v>0</v>
      </c>
      <c r="BI139" s="194">
        <f>IF(N139="nulová",J139,0)</f>
        <v>0</v>
      </c>
      <c r="BJ139" s="17" t="s">
        <v>23</v>
      </c>
      <c r="BK139" s="194">
        <f>ROUND(I139*H139,2)</f>
        <v>0</v>
      </c>
      <c r="BL139" s="17" t="s">
        <v>139</v>
      </c>
      <c r="BM139" s="17" t="s">
        <v>887</v>
      </c>
    </row>
    <row r="140" spans="2:47" s="1" customFormat="1" ht="67.5">
      <c r="B140" s="35"/>
      <c r="C140" s="57"/>
      <c r="D140" s="195" t="s">
        <v>141</v>
      </c>
      <c r="E140" s="57"/>
      <c r="F140" s="196" t="s">
        <v>696</v>
      </c>
      <c r="G140" s="57"/>
      <c r="H140" s="57"/>
      <c r="I140" s="153"/>
      <c r="J140" s="57"/>
      <c r="K140" s="57"/>
      <c r="L140" s="55"/>
      <c r="M140" s="72"/>
      <c r="N140" s="36"/>
      <c r="O140" s="36"/>
      <c r="P140" s="36"/>
      <c r="Q140" s="36"/>
      <c r="R140" s="36"/>
      <c r="S140" s="36"/>
      <c r="T140" s="73"/>
      <c r="AT140" s="17" t="s">
        <v>141</v>
      </c>
      <c r="AU140" s="17" t="s">
        <v>22</v>
      </c>
    </row>
    <row r="141" spans="2:51" s="11" customFormat="1" ht="13.5">
      <c r="B141" s="197"/>
      <c r="C141" s="198"/>
      <c r="D141" s="210" t="s">
        <v>143</v>
      </c>
      <c r="E141" s="220" t="s">
        <v>36</v>
      </c>
      <c r="F141" s="221" t="s">
        <v>167</v>
      </c>
      <c r="G141" s="198"/>
      <c r="H141" s="222">
        <v>6</v>
      </c>
      <c r="I141" s="202"/>
      <c r="J141" s="198"/>
      <c r="K141" s="198"/>
      <c r="L141" s="203"/>
      <c r="M141" s="204"/>
      <c r="N141" s="205"/>
      <c r="O141" s="205"/>
      <c r="P141" s="205"/>
      <c r="Q141" s="205"/>
      <c r="R141" s="205"/>
      <c r="S141" s="205"/>
      <c r="T141" s="206"/>
      <c r="AT141" s="207" t="s">
        <v>143</v>
      </c>
      <c r="AU141" s="207" t="s">
        <v>22</v>
      </c>
      <c r="AV141" s="11" t="s">
        <v>22</v>
      </c>
      <c r="AW141" s="11" t="s">
        <v>43</v>
      </c>
      <c r="AX141" s="11" t="s">
        <v>23</v>
      </c>
      <c r="AY141" s="207" t="s">
        <v>132</v>
      </c>
    </row>
    <row r="142" spans="2:65" s="1" customFormat="1" ht="22.5" customHeight="1">
      <c r="B142" s="35"/>
      <c r="C142" s="183" t="s">
        <v>238</v>
      </c>
      <c r="D142" s="183" t="s">
        <v>134</v>
      </c>
      <c r="E142" s="184" t="s">
        <v>705</v>
      </c>
      <c r="F142" s="185" t="s">
        <v>706</v>
      </c>
      <c r="G142" s="186" t="s">
        <v>296</v>
      </c>
      <c r="H142" s="187">
        <v>6</v>
      </c>
      <c r="I142" s="188"/>
      <c r="J142" s="189">
        <f>ROUND(I142*H142,2)</f>
        <v>0</v>
      </c>
      <c r="K142" s="185" t="s">
        <v>138</v>
      </c>
      <c r="L142" s="55"/>
      <c r="M142" s="190" t="s">
        <v>36</v>
      </c>
      <c r="N142" s="191" t="s">
        <v>51</v>
      </c>
      <c r="O142" s="36"/>
      <c r="P142" s="192">
        <f>O142*H142</f>
        <v>0</v>
      </c>
      <c r="Q142" s="192">
        <v>0</v>
      </c>
      <c r="R142" s="192">
        <f>Q142*H142</f>
        <v>0</v>
      </c>
      <c r="S142" s="192">
        <v>0</v>
      </c>
      <c r="T142" s="193">
        <f>S142*H142</f>
        <v>0</v>
      </c>
      <c r="AR142" s="17" t="s">
        <v>139</v>
      </c>
      <c r="AT142" s="17" t="s">
        <v>134</v>
      </c>
      <c r="AU142" s="17" t="s">
        <v>22</v>
      </c>
      <c r="AY142" s="17" t="s">
        <v>132</v>
      </c>
      <c r="BE142" s="194">
        <f>IF(N142="základní",J142,0)</f>
        <v>0</v>
      </c>
      <c r="BF142" s="194">
        <f>IF(N142="snížená",J142,0)</f>
        <v>0</v>
      </c>
      <c r="BG142" s="194">
        <f>IF(N142="zákl. přenesená",J142,0)</f>
        <v>0</v>
      </c>
      <c r="BH142" s="194">
        <f>IF(N142="sníž. přenesená",J142,0)</f>
        <v>0</v>
      </c>
      <c r="BI142" s="194">
        <f>IF(N142="nulová",J142,0)</f>
        <v>0</v>
      </c>
      <c r="BJ142" s="17" t="s">
        <v>23</v>
      </c>
      <c r="BK142" s="194">
        <f>ROUND(I142*H142,2)</f>
        <v>0</v>
      </c>
      <c r="BL142" s="17" t="s">
        <v>139</v>
      </c>
      <c r="BM142" s="17" t="s">
        <v>888</v>
      </c>
    </row>
    <row r="143" spans="2:47" s="1" customFormat="1" ht="27">
      <c r="B143" s="35"/>
      <c r="C143" s="57"/>
      <c r="D143" s="195" t="s">
        <v>141</v>
      </c>
      <c r="E143" s="57"/>
      <c r="F143" s="196" t="s">
        <v>702</v>
      </c>
      <c r="G143" s="57"/>
      <c r="H143" s="57"/>
      <c r="I143" s="153"/>
      <c r="J143" s="57"/>
      <c r="K143" s="57"/>
      <c r="L143" s="55"/>
      <c r="M143" s="72"/>
      <c r="N143" s="36"/>
      <c r="O143" s="36"/>
      <c r="P143" s="36"/>
      <c r="Q143" s="36"/>
      <c r="R143" s="36"/>
      <c r="S143" s="36"/>
      <c r="T143" s="73"/>
      <c r="AT143" s="17" t="s">
        <v>141</v>
      </c>
      <c r="AU143" s="17" t="s">
        <v>22</v>
      </c>
    </row>
    <row r="144" spans="2:51" s="11" customFormat="1" ht="13.5">
      <c r="B144" s="197"/>
      <c r="C144" s="198"/>
      <c r="D144" s="195" t="s">
        <v>143</v>
      </c>
      <c r="E144" s="199" t="s">
        <v>36</v>
      </c>
      <c r="F144" s="200" t="s">
        <v>167</v>
      </c>
      <c r="G144" s="198"/>
      <c r="H144" s="201">
        <v>6</v>
      </c>
      <c r="I144" s="202"/>
      <c r="J144" s="198"/>
      <c r="K144" s="198"/>
      <c r="L144" s="203"/>
      <c r="M144" s="204"/>
      <c r="N144" s="205"/>
      <c r="O144" s="205"/>
      <c r="P144" s="205"/>
      <c r="Q144" s="205"/>
      <c r="R144" s="205"/>
      <c r="S144" s="205"/>
      <c r="T144" s="206"/>
      <c r="AT144" s="207" t="s">
        <v>143</v>
      </c>
      <c r="AU144" s="207" t="s">
        <v>22</v>
      </c>
      <c r="AV144" s="11" t="s">
        <v>22</v>
      </c>
      <c r="AW144" s="11" t="s">
        <v>43</v>
      </c>
      <c r="AX144" s="11" t="s">
        <v>23</v>
      </c>
      <c r="AY144" s="207" t="s">
        <v>132</v>
      </c>
    </row>
    <row r="145" spans="2:63" s="10" customFormat="1" ht="22.35" customHeight="1">
      <c r="B145" s="166"/>
      <c r="C145" s="167"/>
      <c r="D145" s="180" t="s">
        <v>79</v>
      </c>
      <c r="E145" s="181" t="s">
        <v>673</v>
      </c>
      <c r="F145" s="181" t="s">
        <v>728</v>
      </c>
      <c r="G145" s="167"/>
      <c r="H145" s="167"/>
      <c r="I145" s="170"/>
      <c r="J145" s="182">
        <f>BK145</f>
        <v>0</v>
      </c>
      <c r="K145" s="167"/>
      <c r="L145" s="172"/>
      <c r="M145" s="173"/>
      <c r="N145" s="174"/>
      <c r="O145" s="174"/>
      <c r="P145" s="175">
        <f>SUM(P146:P173)</f>
        <v>0</v>
      </c>
      <c r="Q145" s="174"/>
      <c r="R145" s="175">
        <f>SUM(R146:R173)</f>
        <v>0</v>
      </c>
      <c r="S145" s="174"/>
      <c r="T145" s="176">
        <f>SUM(T146:T173)</f>
        <v>0</v>
      </c>
      <c r="AR145" s="177" t="s">
        <v>23</v>
      </c>
      <c r="AT145" s="178" t="s">
        <v>79</v>
      </c>
      <c r="AU145" s="178" t="s">
        <v>22</v>
      </c>
      <c r="AY145" s="177" t="s">
        <v>132</v>
      </c>
      <c r="BK145" s="179">
        <f>SUM(BK146:BK173)</f>
        <v>0</v>
      </c>
    </row>
    <row r="146" spans="2:65" s="1" customFormat="1" ht="31.5" customHeight="1">
      <c r="B146" s="35"/>
      <c r="C146" s="183" t="s">
        <v>245</v>
      </c>
      <c r="D146" s="183" t="s">
        <v>134</v>
      </c>
      <c r="E146" s="184" t="s">
        <v>889</v>
      </c>
      <c r="F146" s="185" t="s">
        <v>890</v>
      </c>
      <c r="G146" s="186" t="s">
        <v>891</v>
      </c>
      <c r="H146" s="187">
        <v>60</v>
      </c>
      <c r="I146" s="188"/>
      <c r="J146" s="189">
        <f>ROUND(I146*H146,2)</f>
        <v>0</v>
      </c>
      <c r="K146" s="185" t="s">
        <v>36</v>
      </c>
      <c r="L146" s="55"/>
      <c r="M146" s="190" t="s">
        <v>36</v>
      </c>
      <c r="N146" s="191" t="s">
        <v>51</v>
      </c>
      <c r="O146" s="36"/>
      <c r="P146" s="192">
        <f>O146*H146</f>
        <v>0</v>
      </c>
      <c r="Q146" s="192">
        <v>0</v>
      </c>
      <c r="R146" s="192">
        <f>Q146*H146</f>
        <v>0</v>
      </c>
      <c r="S146" s="192">
        <v>0</v>
      </c>
      <c r="T146" s="193">
        <f>S146*H146</f>
        <v>0</v>
      </c>
      <c r="AR146" s="17" t="s">
        <v>139</v>
      </c>
      <c r="AT146" s="17" t="s">
        <v>134</v>
      </c>
      <c r="AU146" s="17" t="s">
        <v>152</v>
      </c>
      <c r="AY146" s="17" t="s">
        <v>132</v>
      </c>
      <c r="BE146" s="194">
        <f>IF(N146="základní",J146,0)</f>
        <v>0</v>
      </c>
      <c r="BF146" s="194">
        <f>IF(N146="snížená",J146,0)</f>
        <v>0</v>
      </c>
      <c r="BG146" s="194">
        <f>IF(N146="zákl. přenesená",J146,0)</f>
        <v>0</v>
      </c>
      <c r="BH146" s="194">
        <f>IF(N146="sníž. přenesená",J146,0)</f>
        <v>0</v>
      </c>
      <c r="BI146" s="194">
        <f>IF(N146="nulová",J146,0)</f>
        <v>0</v>
      </c>
      <c r="BJ146" s="17" t="s">
        <v>23</v>
      </c>
      <c r="BK146" s="194">
        <f>ROUND(I146*H146,2)</f>
        <v>0</v>
      </c>
      <c r="BL146" s="17" t="s">
        <v>139</v>
      </c>
      <c r="BM146" s="17" t="s">
        <v>892</v>
      </c>
    </row>
    <row r="147" spans="2:47" s="1" customFormat="1" ht="27">
      <c r="B147" s="35"/>
      <c r="C147" s="57"/>
      <c r="D147" s="210" t="s">
        <v>173</v>
      </c>
      <c r="E147" s="57"/>
      <c r="F147" s="223" t="s">
        <v>893</v>
      </c>
      <c r="G147" s="57"/>
      <c r="H147" s="57"/>
      <c r="I147" s="153"/>
      <c r="J147" s="57"/>
      <c r="K147" s="57"/>
      <c r="L147" s="55"/>
      <c r="M147" s="72"/>
      <c r="N147" s="36"/>
      <c r="O147" s="36"/>
      <c r="P147" s="36"/>
      <c r="Q147" s="36"/>
      <c r="R147" s="36"/>
      <c r="S147" s="36"/>
      <c r="T147" s="73"/>
      <c r="AT147" s="17" t="s">
        <v>173</v>
      </c>
      <c r="AU147" s="17" t="s">
        <v>152</v>
      </c>
    </row>
    <row r="148" spans="2:65" s="1" customFormat="1" ht="31.5" customHeight="1">
      <c r="B148" s="35"/>
      <c r="C148" s="183" t="s">
        <v>251</v>
      </c>
      <c r="D148" s="183" t="s">
        <v>134</v>
      </c>
      <c r="E148" s="184" t="s">
        <v>894</v>
      </c>
      <c r="F148" s="185" t="s">
        <v>895</v>
      </c>
      <c r="G148" s="186" t="s">
        <v>891</v>
      </c>
      <c r="H148" s="187">
        <v>60</v>
      </c>
      <c r="I148" s="188"/>
      <c r="J148" s="189">
        <f>ROUND(I148*H148,2)</f>
        <v>0</v>
      </c>
      <c r="K148" s="185" t="s">
        <v>36</v>
      </c>
      <c r="L148" s="55"/>
      <c r="M148" s="190" t="s">
        <v>36</v>
      </c>
      <c r="N148" s="191" t="s">
        <v>51</v>
      </c>
      <c r="O148" s="36"/>
      <c r="P148" s="192">
        <f>O148*H148</f>
        <v>0</v>
      </c>
      <c r="Q148" s="192">
        <v>0</v>
      </c>
      <c r="R148" s="192">
        <f>Q148*H148</f>
        <v>0</v>
      </c>
      <c r="S148" s="192">
        <v>0</v>
      </c>
      <c r="T148" s="193">
        <f>S148*H148</f>
        <v>0</v>
      </c>
      <c r="AR148" s="17" t="s">
        <v>139</v>
      </c>
      <c r="AT148" s="17" t="s">
        <v>134</v>
      </c>
      <c r="AU148" s="17" t="s">
        <v>152</v>
      </c>
      <c r="AY148" s="17" t="s">
        <v>132</v>
      </c>
      <c r="BE148" s="194">
        <f>IF(N148="základní",J148,0)</f>
        <v>0</v>
      </c>
      <c r="BF148" s="194">
        <f>IF(N148="snížená",J148,0)</f>
        <v>0</v>
      </c>
      <c r="BG148" s="194">
        <f>IF(N148="zákl. přenesená",J148,0)</f>
        <v>0</v>
      </c>
      <c r="BH148" s="194">
        <f>IF(N148="sníž. přenesená",J148,0)</f>
        <v>0</v>
      </c>
      <c r="BI148" s="194">
        <f>IF(N148="nulová",J148,0)</f>
        <v>0</v>
      </c>
      <c r="BJ148" s="17" t="s">
        <v>23</v>
      </c>
      <c r="BK148" s="194">
        <f>ROUND(I148*H148,2)</f>
        <v>0</v>
      </c>
      <c r="BL148" s="17" t="s">
        <v>139</v>
      </c>
      <c r="BM148" s="17" t="s">
        <v>896</v>
      </c>
    </row>
    <row r="149" spans="2:47" s="1" customFormat="1" ht="27">
      <c r="B149" s="35"/>
      <c r="C149" s="57"/>
      <c r="D149" s="210" t="s">
        <v>173</v>
      </c>
      <c r="E149" s="57"/>
      <c r="F149" s="223" t="s">
        <v>893</v>
      </c>
      <c r="G149" s="57"/>
      <c r="H149" s="57"/>
      <c r="I149" s="153"/>
      <c r="J149" s="57"/>
      <c r="K149" s="57"/>
      <c r="L149" s="55"/>
      <c r="M149" s="72"/>
      <c r="N149" s="36"/>
      <c r="O149" s="36"/>
      <c r="P149" s="36"/>
      <c r="Q149" s="36"/>
      <c r="R149" s="36"/>
      <c r="S149" s="36"/>
      <c r="T149" s="73"/>
      <c r="AT149" s="17" t="s">
        <v>173</v>
      </c>
      <c r="AU149" s="17" t="s">
        <v>152</v>
      </c>
    </row>
    <row r="150" spans="2:65" s="1" customFormat="1" ht="31.5" customHeight="1">
      <c r="B150" s="35"/>
      <c r="C150" s="183" t="s">
        <v>257</v>
      </c>
      <c r="D150" s="183" t="s">
        <v>134</v>
      </c>
      <c r="E150" s="184" t="s">
        <v>897</v>
      </c>
      <c r="F150" s="185" t="s">
        <v>898</v>
      </c>
      <c r="G150" s="186" t="s">
        <v>206</v>
      </c>
      <c r="H150" s="187">
        <v>9.786</v>
      </c>
      <c r="I150" s="188"/>
      <c r="J150" s="189">
        <f>ROUND(I150*H150,2)</f>
        <v>0</v>
      </c>
      <c r="K150" s="185" t="s">
        <v>138</v>
      </c>
      <c r="L150" s="55"/>
      <c r="M150" s="190" t="s">
        <v>36</v>
      </c>
      <c r="N150" s="191" t="s">
        <v>51</v>
      </c>
      <c r="O150" s="36"/>
      <c r="P150" s="192">
        <f>O150*H150</f>
        <v>0</v>
      </c>
      <c r="Q150" s="192">
        <v>0</v>
      </c>
      <c r="R150" s="192">
        <f>Q150*H150</f>
        <v>0</v>
      </c>
      <c r="S150" s="192">
        <v>0</v>
      </c>
      <c r="T150" s="193">
        <f>S150*H150</f>
        <v>0</v>
      </c>
      <c r="AR150" s="17" t="s">
        <v>489</v>
      </c>
      <c r="AT150" s="17" t="s">
        <v>134</v>
      </c>
      <c r="AU150" s="17" t="s">
        <v>152</v>
      </c>
      <c r="AY150" s="17" t="s">
        <v>132</v>
      </c>
      <c r="BE150" s="194">
        <f>IF(N150="základní",J150,0)</f>
        <v>0</v>
      </c>
      <c r="BF150" s="194">
        <f>IF(N150="snížená",J150,0)</f>
        <v>0</v>
      </c>
      <c r="BG150" s="194">
        <f>IF(N150="zákl. přenesená",J150,0)</f>
        <v>0</v>
      </c>
      <c r="BH150" s="194">
        <f>IF(N150="sníž. přenesená",J150,0)</f>
        <v>0</v>
      </c>
      <c r="BI150" s="194">
        <f>IF(N150="nulová",J150,0)</f>
        <v>0</v>
      </c>
      <c r="BJ150" s="17" t="s">
        <v>23</v>
      </c>
      <c r="BK150" s="194">
        <f>ROUND(I150*H150,2)</f>
        <v>0</v>
      </c>
      <c r="BL150" s="17" t="s">
        <v>489</v>
      </c>
      <c r="BM150" s="17" t="s">
        <v>899</v>
      </c>
    </row>
    <row r="151" spans="2:47" s="1" customFormat="1" ht="54">
      <c r="B151" s="35"/>
      <c r="C151" s="57"/>
      <c r="D151" s="195" t="s">
        <v>141</v>
      </c>
      <c r="E151" s="57"/>
      <c r="F151" s="196" t="s">
        <v>876</v>
      </c>
      <c r="G151" s="57"/>
      <c r="H151" s="57"/>
      <c r="I151" s="153"/>
      <c r="J151" s="57"/>
      <c r="K151" s="57"/>
      <c r="L151" s="55"/>
      <c r="M151" s="72"/>
      <c r="N151" s="36"/>
      <c r="O151" s="36"/>
      <c r="P151" s="36"/>
      <c r="Q151" s="36"/>
      <c r="R151" s="36"/>
      <c r="S151" s="36"/>
      <c r="T151" s="73"/>
      <c r="AT151" s="17" t="s">
        <v>141</v>
      </c>
      <c r="AU151" s="17" t="s">
        <v>152</v>
      </c>
    </row>
    <row r="152" spans="2:51" s="11" customFormat="1" ht="13.5">
      <c r="B152" s="197"/>
      <c r="C152" s="198"/>
      <c r="D152" s="195" t="s">
        <v>143</v>
      </c>
      <c r="E152" s="199" t="s">
        <v>36</v>
      </c>
      <c r="F152" s="200" t="s">
        <v>900</v>
      </c>
      <c r="G152" s="198"/>
      <c r="H152" s="201">
        <v>3.64</v>
      </c>
      <c r="I152" s="202"/>
      <c r="J152" s="198"/>
      <c r="K152" s="198"/>
      <c r="L152" s="203"/>
      <c r="M152" s="204"/>
      <c r="N152" s="205"/>
      <c r="O152" s="205"/>
      <c r="P152" s="205"/>
      <c r="Q152" s="205"/>
      <c r="R152" s="205"/>
      <c r="S152" s="205"/>
      <c r="T152" s="206"/>
      <c r="AT152" s="207" t="s">
        <v>143</v>
      </c>
      <c r="AU152" s="207" t="s">
        <v>152</v>
      </c>
      <c r="AV152" s="11" t="s">
        <v>22</v>
      </c>
      <c r="AW152" s="11" t="s">
        <v>43</v>
      </c>
      <c r="AX152" s="11" t="s">
        <v>80</v>
      </c>
      <c r="AY152" s="207" t="s">
        <v>132</v>
      </c>
    </row>
    <row r="153" spans="2:51" s="13" customFormat="1" ht="13.5">
      <c r="B153" s="224"/>
      <c r="C153" s="225"/>
      <c r="D153" s="195" t="s">
        <v>143</v>
      </c>
      <c r="E153" s="226" t="s">
        <v>36</v>
      </c>
      <c r="F153" s="227" t="s">
        <v>901</v>
      </c>
      <c r="G153" s="225"/>
      <c r="H153" s="228" t="s">
        <v>36</v>
      </c>
      <c r="I153" s="229"/>
      <c r="J153" s="225"/>
      <c r="K153" s="225"/>
      <c r="L153" s="230"/>
      <c r="M153" s="231"/>
      <c r="N153" s="232"/>
      <c r="O153" s="232"/>
      <c r="P153" s="232"/>
      <c r="Q153" s="232"/>
      <c r="R153" s="232"/>
      <c r="S153" s="232"/>
      <c r="T153" s="233"/>
      <c r="AT153" s="234" t="s">
        <v>143</v>
      </c>
      <c r="AU153" s="234" t="s">
        <v>152</v>
      </c>
      <c r="AV153" s="13" t="s">
        <v>23</v>
      </c>
      <c r="AW153" s="13" t="s">
        <v>43</v>
      </c>
      <c r="AX153" s="13" t="s">
        <v>80</v>
      </c>
      <c r="AY153" s="234" t="s">
        <v>132</v>
      </c>
    </row>
    <row r="154" spans="2:51" s="11" customFormat="1" ht="13.5">
      <c r="B154" s="197"/>
      <c r="C154" s="198"/>
      <c r="D154" s="195" t="s">
        <v>143</v>
      </c>
      <c r="E154" s="199" t="s">
        <v>36</v>
      </c>
      <c r="F154" s="200" t="s">
        <v>902</v>
      </c>
      <c r="G154" s="198"/>
      <c r="H154" s="201">
        <v>0.6</v>
      </c>
      <c r="I154" s="202"/>
      <c r="J154" s="198"/>
      <c r="K154" s="198"/>
      <c r="L154" s="203"/>
      <c r="M154" s="204"/>
      <c r="N154" s="205"/>
      <c r="O154" s="205"/>
      <c r="P154" s="205"/>
      <c r="Q154" s="205"/>
      <c r="R154" s="205"/>
      <c r="S154" s="205"/>
      <c r="T154" s="206"/>
      <c r="AT154" s="207" t="s">
        <v>143</v>
      </c>
      <c r="AU154" s="207" t="s">
        <v>152</v>
      </c>
      <c r="AV154" s="11" t="s">
        <v>22</v>
      </c>
      <c r="AW154" s="11" t="s">
        <v>43</v>
      </c>
      <c r="AX154" s="11" t="s">
        <v>80</v>
      </c>
      <c r="AY154" s="207" t="s">
        <v>132</v>
      </c>
    </row>
    <row r="155" spans="2:51" s="11" customFormat="1" ht="13.5">
      <c r="B155" s="197"/>
      <c r="C155" s="198"/>
      <c r="D155" s="195" t="s">
        <v>143</v>
      </c>
      <c r="E155" s="199" t="s">
        <v>36</v>
      </c>
      <c r="F155" s="200" t="s">
        <v>903</v>
      </c>
      <c r="G155" s="198"/>
      <c r="H155" s="201">
        <v>0.546</v>
      </c>
      <c r="I155" s="202"/>
      <c r="J155" s="198"/>
      <c r="K155" s="198"/>
      <c r="L155" s="203"/>
      <c r="M155" s="204"/>
      <c r="N155" s="205"/>
      <c r="O155" s="205"/>
      <c r="P155" s="205"/>
      <c r="Q155" s="205"/>
      <c r="R155" s="205"/>
      <c r="S155" s="205"/>
      <c r="T155" s="206"/>
      <c r="AT155" s="207" t="s">
        <v>143</v>
      </c>
      <c r="AU155" s="207" t="s">
        <v>152</v>
      </c>
      <c r="AV155" s="11" t="s">
        <v>22</v>
      </c>
      <c r="AW155" s="11" t="s">
        <v>43</v>
      </c>
      <c r="AX155" s="11" t="s">
        <v>80</v>
      </c>
      <c r="AY155" s="207" t="s">
        <v>132</v>
      </c>
    </row>
    <row r="156" spans="2:51" s="13" customFormat="1" ht="13.5">
      <c r="B156" s="224"/>
      <c r="C156" s="225"/>
      <c r="D156" s="195" t="s">
        <v>143</v>
      </c>
      <c r="E156" s="226" t="s">
        <v>36</v>
      </c>
      <c r="F156" s="227" t="s">
        <v>747</v>
      </c>
      <c r="G156" s="225"/>
      <c r="H156" s="228" t="s">
        <v>36</v>
      </c>
      <c r="I156" s="229"/>
      <c r="J156" s="225"/>
      <c r="K156" s="225"/>
      <c r="L156" s="230"/>
      <c r="M156" s="231"/>
      <c r="N156" s="232"/>
      <c r="O156" s="232"/>
      <c r="P156" s="232"/>
      <c r="Q156" s="232"/>
      <c r="R156" s="232"/>
      <c r="S156" s="232"/>
      <c r="T156" s="233"/>
      <c r="AT156" s="234" t="s">
        <v>143</v>
      </c>
      <c r="AU156" s="234" t="s">
        <v>152</v>
      </c>
      <c r="AV156" s="13" t="s">
        <v>23</v>
      </c>
      <c r="AW156" s="13" t="s">
        <v>43</v>
      </c>
      <c r="AX156" s="13" t="s">
        <v>80</v>
      </c>
      <c r="AY156" s="234" t="s">
        <v>132</v>
      </c>
    </row>
    <row r="157" spans="2:51" s="11" customFormat="1" ht="13.5">
      <c r="B157" s="197"/>
      <c r="C157" s="198"/>
      <c r="D157" s="210" t="s">
        <v>143</v>
      </c>
      <c r="E157" s="220" t="s">
        <v>36</v>
      </c>
      <c r="F157" s="221" t="s">
        <v>161</v>
      </c>
      <c r="G157" s="198"/>
      <c r="H157" s="222">
        <v>5</v>
      </c>
      <c r="I157" s="202"/>
      <c r="J157" s="198"/>
      <c r="K157" s="198"/>
      <c r="L157" s="203"/>
      <c r="M157" s="204"/>
      <c r="N157" s="205"/>
      <c r="O157" s="205"/>
      <c r="P157" s="205"/>
      <c r="Q157" s="205"/>
      <c r="R157" s="205"/>
      <c r="S157" s="205"/>
      <c r="T157" s="206"/>
      <c r="AT157" s="207" t="s">
        <v>143</v>
      </c>
      <c r="AU157" s="207" t="s">
        <v>152</v>
      </c>
      <c r="AV157" s="11" t="s">
        <v>22</v>
      </c>
      <c r="AW157" s="11" t="s">
        <v>43</v>
      </c>
      <c r="AX157" s="11" t="s">
        <v>80</v>
      </c>
      <c r="AY157" s="207" t="s">
        <v>132</v>
      </c>
    </row>
    <row r="158" spans="2:65" s="1" customFormat="1" ht="31.5" customHeight="1">
      <c r="B158" s="35"/>
      <c r="C158" s="183" t="s">
        <v>7</v>
      </c>
      <c r="D158" s="183" t="s">
        <v>134</v>
      </c>
      <c r="E158" s="184" t="s">
        <v>904</v>
      </c>
      <c r="F158" s="185" t="s">
        <v>905</v>
      </c>
      <c r="G158" s="186" t="s">
        <v>206</v>
      </c>
      <c r="H158" s="187">
        <v>83.49</v>
      </c>
      <c r="I158" s="188"/>
      <c r="J158" s="189">
        <f>ROUND(I158*H158,2)</f>
        <v>0</v>
      </c>
      <c r="K158" s="185" t="s">
        <v>138</v>
      </c>
      <c r="L158" s="55"/>
      <c r="M158" s="190" t="s">
        <v>36</v>
      </c>
      <c r="N158" s="191" t="s">
        <v>51</v>
      </c>
      <c r="O158" s="36"/>
      <c r="P158" s="192">
        <f>O158*H158</f>
        <v>0</v>
      </c>
      <c r="Q158" s="192">
        <v>0</v>
      </c>
      <c r="R158" s="192">
        <f>Q158*H158</f>
        <v>0</v>
      </c>
      <c r="S158" s="192">
        <v>0</v>
      </c>
      <c r="T158" s="193">
        <f>S158*H158</f>
        <v>0</v>
      </c>
      <c r="AR158" s="17" t="s">
        <v>489</v>
      </c>
      <c r="AT158" s="17" t="s">
        <v>134</v>
      </c>
      <c r="AU158" s="17" t="s">
        <v>152</v>
      </c>
      <c r="AY158" s="17" t="s">
        <v>132</v>
      </c>
      <c r="BE158" s="194">
        <f>IF(N158="základní",J158,0)</f>
        <v>0</v>
      </c>
      <c r="BF158" s="194">
        <f>IF(N158="snížená",J158,0)</f>
        <v>0</v>
      </c>
      <c r="BG158" s="194">
        <f>IF(N158="zákl. přenesená",J158,0)</f>
        <v>0</v>
      </c>
      <c r="BH158" s="194">
        <f>IF(N158="sníž. přenesená",J158,0)</f>
        <v>0</v>
      </c>
      <c r="BI158" s="194">
        <f>IF(N158="nulová",J158,0)</f>
        <v>0</v>
      </c>
      <c r="BJ158" s="17" t="s">
        <v>23</v>
      </c>
      <c r="BK158" s="194">
        <f>ROUND(I158*H158,2)</f>
        <v>0</v>
      </c>
      <c r="BL158" s="17" t="s">
        <v>489</v>
      </c>
      <c r="BM158" s="17" t="s">
        <v>906</v>
      </c>
    </row>
    <row r="159" spans="2:47" s="1" customFormat="1" ht="54">
      <c r="B159" s="35"/>
      <c r="C159" s="57"/>
      <c r="D159" s="195" t="s">
        <v>141</v>
      </c>
      <c r="E159" s="57"/>
      <c r="F159" s="196" t="s">
        <v>876</v>
      </c>
      <c r="G159" s="57"/>
      <c r="H159" s="57"/>
      <c r="I159" s="153"/>
      <c r="J159" s="57"/>
      <c r="K159" s="57"/>
      <c r="L159" s="55"/>
      <c r="M159" s="72"/>
      <c r="N159" s="36"/>
      <c r="O159" s="36"/>
      <c r="P159" s="36"/>
      <c r="Q159" s="36"/>
      <c r="R159" s="36"/>
      <c r="S159" s="36"/>
      <c r="T159" s="73"/>
      <c r="AT159" s="17" t="s">
        <v>141</v>
      </c>
      <c r="AU159" s="17" t="s">
        <v>152</v>
      </c>
    </row>
    <row r="160" spans="2:51" s="11" customFormat="1" ht="13.5">
      <c r="B160" s="197"/>
      <c r="C160" s="198"/>
      <c r="D160" s="195" t="s">
        <v>143</v>
      </c>
      <c r="E160" s="199" t="s">
        <v>36</v>
      </c>
      <c r="F160" s="200" t="s">
        <v>907</v>
      </c>
      <c r="G160" s="198"/>
      <c r="H160" s="201">
        <v>32.76</v>
      </c>
      <c r="I160" s="202"/>
      <c r="J160" s="198"/>
      <c r="K160" s="198"/>
      <c r="L160" s="203"/>
      <c r="M160" s="204"/>
      <c r="N160" s="205"/>
      <c r="O160" s="205"/>
      <c r="P160" s="205"/>
      <c r="Q160" s="205"/>
      <c r="R160" s="205"/>
      <c r="S160" s="205"/>
      <c r="T160" s="206"/>
      <c r="AT160" s="207" t="s">
        <v>143</v>
      </c>
      <c r="AU160" s="207" t="s">
        <v>152</v>
      </c>
      <c r="AV160" s="11" t="s">
        <v>22</v>
      </c>
      <c r="AW160" s="11" t="s">
        <v>43</v>
      </c>
      <c r="AX160" s="11" t="s">
        <v>80</v>
      </c>
      <c r="AY160" s="207" t="s">
        <v>132</v>
      </c>
    </row>
    <row r="161" spans="2:51" s="11" customFormat="1" ht="13.5">
      <c r="B161" s="197"/>
      <c r="C161" s="198"/>
      <c r="D161" s="195" t="s">
        <v>143</v>
      </c>
      <c r="E161" s="199" t="s">
        <v>36</v>
      </c>
      <c r="F161" s="200" t="s">
        <v>908</v>
      </c>
      <c r="G161" s="198"/>
      <c r="H161" s="201">
        <v>5.73</v>
      </c>
      <c r="I161" s="202"/>
      <c r="J161" s="198"/>
      <c r="K161" s="198"/>
      <c r="L161" s="203"/>
      <c r="M161" s="204"/>
      <c r="N161" s="205"/>
      <c r="O161" s="205"/>
      <c r="P161" s="205"/>
      <c r="Q161" s="205"/>
      <c r="R161" s="205"/>
      <c r="S161" s="205"/>
      <c r="T161" s="206"/>
      <c r="AT161" s="207" t="s">
        <v>143</v>
      </c>
      <c r="AU161" s="207" t="s">
        <v>152</v>
      </c>
      <c r="AV161" s="11" t="s">
        <v>22</v>
      </c>
      <c r="AW161" s="11" t="s">
        <v>43</v>
      </c>
      <c r="AX161" s="11" t="s">
        <v>80</v>
      </c>
      <c r="AY161" s="207" t="s">
        <v>132</v>
      </c>
    </row>
    <row r="162" spans="2:51" s="11" customFormat="1" ht="13.5">
      <c r="B162" s="197"/>
      <c r="C162" s="198"/>
      <c r="D162" s="210" t="s">
        <v>143</v>
      </c>
      <c r="E162" s="220" t="s">
        <v>36</v>
      </c>
      <c r="F162" s="221" t="s">
        <v>909</v>
      </c>
      <c r="G162" s="198"/>
      <c r="H162" s="222">
        <v>45</v>
      </c>
      <c r="I162" s="202"/>
      <c r="J162" s="198"/>
      <c r="K162" s="198"/>
      <c r="L162" s="203"/>
      <c r="M162" s="204"/>
      <c r="N162" s="205"/>
      <c r="O162" s="205"/>
      <c r="P162" s="205"/>
      <c r="Q162" s="205"/>
      <c r="R162" s="205"/>
      <c r="S162" s="205"/>
      <c r="T162" s="206"/>
      <c r="AT162" s="207" t="s">
        <v>143</v>
      </c>
      <c r="AU162" s="207" t="s">
        <v>152</v>
      </c>
      <c r="AV162" s="11" t="s">
        <v>22</v>
      </c>
      <c r="AW162" s="11" t="s">
        <v>43</v>
      </c>
      <c r="AX162" s="11" t="s">
        <v>80</v>
      </c>
      <c r="AY162" s="207" t="s">
        <v>132</v>
      </c>
    </row>
    <row r="163" spans="2:65" s="1" customFormat="1" ht="22.5" customHeight="1">
      <c r="B163" s="35"/>
      <c r="C163" s="183" t="s">
        <v>267</v>
      </c>
      <c r="D163" s="183" t="s">
        <v>134</v>
      </c>
      <c r="E163" s="184" t="s">
        <v>910</v>
      </c>
      <c r="F163" s="185" t="s">
        <v>911</v>
      </c>
      <c r="G163" s="186" t="s">
        <v>206</v>
      </c>
      <c r="H163" s="187">
        <v>3.64</v>
      </c>
      <c r="I163" s="188"/>
      <c r="J163" s="189">
        <f>ROUND(I163*H163,2)</f>
        <v>0</v>
      </c>
      <c r="K163" s="185" t="s">
        <v>36</v>
      </c>
      <c r="L163" s="55"/>
      <c r="M163" s="190" t="s">
        <v>36</v>
      </c>
      <c r="N163" s="191" t="s">
        <v>51</v>
      </c>
      <c r="O163" s="36"/>
      <c r="P163" s="192">
        <f>O163*H163</f>
        <v>0</v>
      </c>
      <c r="Q163" s="192">
        <v>0</v>
      </c>
      <c r="R163" s="192">
        <f>Q163*H163</f>
        <v>0</v>
      </c>
      <c r="S163" s="192">
        <v>0</v>
      </c>
      <c r="T163" s="193">
        <f>S163*H163</f>
        <v>0</v>
      </c>
      <c r="AR163" s="17" t="s">
        <v>139</v>
      </c>
      <c r="AT163" s="17" t="s">
        <v>134</v>
      </c>
      <c r="AU163" s="17" t="s">
        <v>152</v>
      </c>
      <c r="AY163" s="17" t="s">
        <v>132</v>
      </c>
      <c r="BE163" s="194">
        <f>IF(N163="základní",J163,0)</f>
        <v>0</v>
      </c>
      <c r="BF163" s="194">
        <f>IF(N163="snížená",J163,0)</f>
        <v>0</v>
      </c>
      <c r="BG163" s="194">
        <f>IF(N163="zákl. přenesená",J163,0)</f>
        <v>0</v>
      </c>
      <c r="BH163" s="194">
        <f>IF(N163="sníž. přenesená",J163,0)</f>
        <v>0</v>
      </c>
      <c r="BI163" s="194">
        <f>IF(N163="nulová",J163,0)</f>
        <v>0</v>
      </c>
      <c r="BJ163" s="17" t="s">
        <v>23</v>
      </c>
      <c r="BK163" s="194">
        <f>ROUND(I163*H163,2)</f>
        <v>0</v>
      </c>
      <c r="BL163" s="17" t="s">
        <v>139</v>
      </c>
      <c r="BM163" s="17" t="s">
        <v>912</v>
      </c>
    </row>
    <row r="164" spans="2:47" s="1" customFormat="1" ht="27">
      <c r="B164" s="35"/>
      <c r="C164" s="57"/>
      <c r="D164" s="195" t="s">
        <v>173</v>
      </c>
      <c r="E164" s="57"/>
      <c r="F164" s="196" t="s">
        <v>893</v>
      </c>
      <c r="G164" s="57"/>
      <c r="H164" s="57"/>
      <c r="I164" s="153"/>
      <c r="J164" s="57"/>
      <c r="K164" s="57"/>
      <c r="L164" s="55"/>
      <c r="M164" s="72"/>
      <c r="N164" s="36"/>
      <c r="O164" s="36"/>
      <c r="P164" s="36"/>
      <c r="Q164" s="36"/>
      <c r="R164" s="36"/>
      <c r="S164" s="36"/>
      <c r="T164" s="73"/>
      <c r="AT164" s="17" t="s">
        <v>173</v>
      </c>
      <c r="AU164" s="17" t="s">
        <v>152</v>
      </c>
    </row>
    <row r="165" spans="2:51" s="11" customFormat="1" ht="13.5">
      <c r="B165" s="197"/>
      <c r="C165" s="198"/>
      <c r="D165" s="210" t="s">
        <v>143</v>
      </c>
      <c r="E165" s="220" t="s">
        <v>36</v>
      </c>
      <c r="F165" s="221" t="s">
        <v>913</v>
      </c>
      <c r="G165" s="198"/>
      <c r="H165" s="222">
        <v>3.64</v>
      </c>
      <c r="I165" s="202"/>
      <c r="J165" s="198"/>
      <c r="K165" s="198"/>
      <c r="L165" s="203"/>
      <c r="M165" s="204"/>
      <c r="N165" s="205"/>
      <c r="O165" s="205"/>
      <c r="P165" s="205"/>
      <c r="Q165" s="205"/>
      <c r="R165" s="205"/>
      <c r="S165" s="205"/>
      <c r="T165" s="206"/>
      <c r="AT165" s="207" t="s">
        <v>143</v>
      </c>
      <c r="AU165" s="207" t="s">
        <v>152</v>
      </c>
      <c r="AV165" s="11" t="s">
        <v>22</v>
      </c>
      <c r="AW165" s="11" t="s">
        <v>43</v>
      </c>
      <c r="AX165" s="11" t="s">
        <v>80</v>
      </c>
      <c r="AY165" s="207" t="s">
        <v>132</v>
      </c>
    </row>
    <row r="166" spans="2:65" s="1" customFormat="1" ht="22.5" customHeight="1">
      <c r="B166" s="35"/>
      <c r="C166" s="183" t="s">
        <v>273</v>
      </c>
      <c r="D166" s="183" t="s">
        <v>134</v>
      </c>
      <c r="E166" s="184" t="s">
        <v>765</v>
      </c>
      <c r="F166" s="185" t="s">
        <v>766</v>
      </c>
      <c r="G166" s="186" t="s">
        <v>206</v>
      </c>
      <c r="H166" s="187">
        <v>0.196</v>
      </c>
      <c r="I166" s="188"/>
      <c r="J166" s="189">
        <f>ROUND(I166*H166,2)</f>
        <v>0</v>
      </c>
      <c r="K166" s="185" t="s">
        <v>36</v>
      </c>
      <c r="L166" s="55"/>
      <c r="M166" s="190" t="s">
        <v>36</v>
      </c>
      <c r="N166" s="191" t="s">
        <v>51</v>
      </c>
      <c r="O166" s="36"/>
      <c r="P166" s="192">
        <f>O166*H166</f>
        <v>0</v>
      </c>
      <c r="Q166" s="192">
        <v>0</v>
      </c>
      <c r="R166" s="192">
        <f>Q166*H166</f>
        <v>0</v>
      </c>
      <c r="S166" s="192">
        <v>0</v>
      </c>
      <c r="T166" s="193">
        <f>S166*H166</f>
        <v>0</v>
      </c>
      <c r="AR166" s="17" t="s">
        <v>139</v>
      </c>
      <c r="AT166" s="17" t="s">
        <v>134</v>
      </c>
      <c r="AU166" s="17" t="s">
        <v>152</v>
      </c>
      <c r="AY166" s="17" t="s">
        <v>132</v>
      </c>
      <c r="BE166" s="194">
        <f>IF(N166="základní",J166,0)</f>
        <v>0</v>
      </c>
      <c r="BF166" s="194">
        <f>IF(N166="snížená",J166,0)</f>
        <v>0</v>
      </c>
      <c r="BG166" s="194">
        <f>IF(N166="zákl. přenesená",J166,0)</f>
        <v>0</v>
      </c>
      <c r="BH166" s="194">
        <f>IF(N166="sníž. přenesená",J166,0)</f>
        <v>0</v>
      </c>
      <c r="BI166" s="194">
        <f>IF(N166="nulová",J166,0)</f>
        <v>0</v>
      </c>
      <c r="BJ166" s="17" t="s">
        <v>23</v>
      </c>
      <c r="BK166" s="194">
        <f>ROUND(I166*H166,2)</f>
        <v>0</v>
      </c>
      <c r="BL166" s="17" t="s">
        <v>139</v>
      </c>
      <c r="BM166" s="17" t="s">
        <v>914</v>
      </c>
    </row>
    <row r="167" spans="2:47" s="1" customFormat="1" ht="40.5">
      <c r="B167" s="35"/>
      <c r="C167" s="57"/>
      <c r="D167" s="195" t="s">
        <v>173</v>
      </c>
      <c r="E167" s="57"/>
      <c r="F167" s="196" t="s">
        <v>915</v>
      </c>
      <c r="G167" s="57"/>
      <c r="H167" s="57"/>
      <c r="I167" s="153"/>
      <c r="J167" s="57"/>
      <c r="K167" s="57"/>
      <c r="L167" s="55"/>
      <c r="M167" s="72"/>
      <c r="N167" s="36"/>
      <c r="O167" s="36"/>
      <c r="P167" s="36"/>
      <c r="Q167" s="36"/>
      <c r="R167" s="36"/>
      <c r="S167" s="36"/>
      <c r="T167" s="73"/>
      <c r="AT167" s="17" t="s">
        <v>173</v>
      </c>
      <c r="AU167" s="17" t="s">
        <v>152</v>
      </c>
    </row>
    <row r="168" spans="2:51" s="11" customFormat="1" ht="13.5">
      <c r="B168" s="197"/>
      <c r="C168" s="198"/>
      <c r="D168" s="210" t="s">
        <v>143</v>
      </c>
      <c r="E168" s="220" t="s">
        <v>36</v>
      </c>
      <c r="F168" s="221" t="s">
        <v>916</v>
      </c>
      <c r="G168" s="198"/>
      <c r="H168" s="222">
        <v>0.196</v>
      </c>
      <c r="I168" s="202"/>
      <c r="J168" s="198"/>
      <c r="K168" s="198"/>
      <c r="L168" s="203"/>
      <c r="M168" s="204"/>
      <c r="N168" s="205"/>
      <c r="O168" s="205"/>
      <c r="P168" s="205"/>
      <c r="Q168" s="205"/>
      <c r="R168" s="205"/>
      <c r="S168" s="205"/>
      <c r="T168" s="206"/>
      <c r="AT168" s="207" t="s">
        <v>143</v>
      </c>
      <c r="AU168" s="207" t="s">
        <v>152</v>
      </c>
      <c r="AV168" s="11" t="s">
        <v>22</v>
      </c>
      <c r="AW168" s="11" t="s">
        <v>43</v>
      </c>
      <c r="AX168" s="11" t="s">
        <v>23</v>
      </c>
      <c r="AY168" s="207" t="s">
        <v>132</v>
      </c>
    </row>
    <row r="169" spans="2:65" s="1" customFormat="1" ht="22.5" customHeight="1">
      <c r="B169" s="35"/>
      <c r="C169" s="183" t="s">
        <v>278</v>
      </c>
      <c r="D169" s="183" t="s">
        <v>134</v>
      </c>
      <c r="E169" s="184" t="s">
        <v>917</v>
      </c>
      <c r="F169" s="185" t="s">
        <v>918</v>
      </c>
      <c r="G169" s="186" t="s">
        <v>206</v>
      </c>
      <c r="H169" s="187">
        <v>43.063</v>
      </c>
      <c r="I169" s="188"/>
      <c r="J169" s="189">
        <f>ROUND(I169*H169,2)</f>
        <v>0</v>
      </c>
      <c r="K169" s="185" t="s">
        <v>36</v>
      </c>
      <c r="L169" s="55"/>
      <c r="M169" s="190" t="s">
        <v>36</v>
      </c>
      <c r="N169" s="191" t="s">
        <v>51</v>
      </c>
      <c r="O169" s="36"/>
      <c r="P169" s="192">
        <f>O169*H169</f>
        <v>0</v>
      </c>
      <c r="Q169" s="192">
        <v>0</v>
      </c>
      <c r="R169" s="192">
        <f>Q169*H169</f>
        <v>0</v>
      </c>
      <c r="S169" s="192">
        <v>0</v>
      </c>
      <c r="T169" s="193">
        <f>S169*H169</f>
        <v>0</v>
      </c>
      <c r="AR169" s="17" t="s">
        <v>139</v>
      </c>
      <c r="AT169" s="17" t="s">
        <v>134</v>
      </c>
      <c r="AU169" s="17" t="s">
        <v>152</v>
      </c>
      <c r="AY169" s="17" t="s">
        <v>132</v>
      </c>
      <c r="BE169" s="194">
        <f>IF(N169="základní",J169,0)</f>
        <v>0</v>
      </c>
      <c r="BF169" s="194">
        <f>IF(N169="snížená",J169,0)</f>
        <v>0</v>
      </c>
      <c r="BG169" s="194">
        <f>IF(N169="zákl. přenesená",J169,0)</f>
        <v>0</v>
      </c>
      <c r="BH169" s="194">
        <f>IF(N169="sníž. přenesená",J169,0)</f>
        <v>0</v>
      </c>
      <c r="BI169" s="194">
        <f>IF(N169="nulová",J169,0)</f>
        <v>0</v>
      </c>
      <c r="BJ169" s="17" t="s">
        <v>23</v>
      </c>
      <c r="BK169" s="194">
        <f>ROUND(I169*H169,2)</f>
        <v>0</v>
      </c>
      <c r="BL169" s="17" t="s">
        <v>139</v>
      </c>
      <c r="BM169" s="17" t="s">
        <v>919</v>
      </c>
    </row>
    <row r="170" spans="2:47" s="1" customFormat="1" ht="27">
      <c r="B170" s="35"/>
      <c r="C170" s="57"/>
      <c r="D170" s="195" t="s">
        <v>173</v>
      </c>
      <c r="E170" s="57"/>
      <c r="F170" s="196" t="s">
        <v>893</v>
      </c>
      <c r="G170" s="57"/>
      <c r="H170" s="57"/>
      <c r="I170" s="153"/>
      <c r="J170" s="57"/>
      <c r="K170" s="57"/>
      <c r="L170" s="55"/>
      <c r="M170" s="72"/>
      <c r="N170" s="36"/>
      <c r="O170" s="36"/>
      <c r="P170" s="36"/>
      <c r="Q170" s="36"/>
      <c r="R170" s="36"/>
      <c r="S170" s="36"/>
      <c r="T170" s="73"/>
      <c r="AT170" s="17" t="s">
        <v>173</v>
      </c>
      <c r="AU170" s="17" t="s">
        <v>152</v>
      </c>
    </row>
    <row r="171" spans="2:51" s="11" customFormat="1" ht="13.5">
      <c r="B171" s="197"/>
      <c r="C171" s="198"/>
      <c r="D171" s="210" t="s">
        <v>143</v>
      </c>
      <c r="E171" s="220" t="s">
        <v>36</v>
      </c>
      <c r="F171" s="221" t="s">
        <v>920</v>
      </c>
      <c r="G171" s="198"/>
      <c r="H171" s="222">
        <v>43.063</v>
      </c>
      <c r="I171" s="202"/>
      <c r="J171" s="198"/>
      <c r="K171" s="198"/>
      <c r="L171" s="203"/>
      <c r="M171" s="204"/>
      <c r="N171" s="205"/>
      <c r="O171" s="205"/>
      <c r="P171" s="205"/>
      <c r="Q171" s="205"/>
      <c r="R171" s="205"/>
      <c r="S171" s="205"/>
      <c r="T171" s="206"/>
      <c r="AT171" s="207" t="s">
        <v>143</v>
      </c>
      <c r="AU171" s="207" t="s">
        <v>152</v>
      </c>
      <c r="AV171" s="11" t="s">
        <v>22</v>
      </c>
      <c r="AW171" s="11" t="s">
        <v>43</v>
      </c>
      <c r="AX171" s="11" t="s">
        <v>23</v>
      </c>
      <c r="AY171" s="207" t="s">
        <v>132</v>
      </c>
    </row>
    <row r="172" spans="2:65" s="1" customFormat="1" ht="22.5" customHeight="1">
      <c r="B172" s="35"/>
      <c r="C172" s="183" t="s">
        <v>282</v>
      </c>
      <c r="D172" s="183" t="s">
        <v>134</v>
      </c>
      <c r="E172" s="184" t="s">
        <v>760</v>
      </c>
      <c r="F172" s="185" t="s">
        <v>761</v>
      </c>
      <c r="G172" s="186" t="s">
        <v>206</v>
      </c>
      <c r="H172" s="187">
        <v>6</v>
      </c>
      <c r="I172" s="188"/>
      <c r="J172" s="189">
        <f>ROUND(I172*H172,2)</f>
        <v>0</v>
      </c>
      <c r="K172" s="185" t="s">
        <v>138</v>
      </c>
      <c r="L172" s="55"/>
      <c r="M172" s="190" t="s">
        <v>36</v>
      </c>
      <c r="N172" s="191" t="s">
        <v>51</v>
      </c>
      <c r="O172" s="36"/>
      <c r="P172" s="192">
        <f>O172*H172</f>
        <v>0</v>
      </c>
      <c r="Q172" s="192">
        <v>0</v>
      </c>
      <c r="R172" s="192">
        <f>Q172*H172</f>
        <v>0</v>
      </c>
      <c r="S172" s="192">
        <v>0</v>
      </c>
      <c r="T172" s="193">
        <f>S172*H172</f>
        <v>0</v>
      </c>
      <c r="AR172" s="17" t="s">
        <v>139</v>
      </c>
      <c r="AT172" s="17" t="s">
        <v>134</v>
      </c>
      <c r="AU172" s="17" t="s">
        <v>152</v>
      </c>
      <c r="AY172" s="17" t="s">
        <v>132</v>
      </c>
      <c r="BE172" s="194">
        <f>IF(N172="základní",J172,0)</f>
        <v>0</v>
      </c>
      <c r="BF172" s="194">
        <f>IF(N172="snížená",J172,0)</f>
        <v>0</v>
      </c>
      <c r="BG172" s="194">
        <f>IF(N172="zákl. přenesená",J172,0)</f>
        <v>0</v>
      </c>
      <c r="BH172" s="194">
        <f>IF(N172="sníž. přenesená",J172,0)</f>
        <v>0</v>
      </c>
      <c r="BI172" s="194">
        <f>IF(N172="nulová",J172,0)</f>
        <v>0</v>
      </c>
      <c r="BJ172" s="17" t="s">
        <v>23</v>
      </c>
      <c r="BK172" s="194">
        <f>ROUND(I172*H172,2)</f>
        <v>0</v>
      </c>
      <c r="BL172" s="17" t="s">
        <v>139</v>
      </c>
      <c r="BM172" s="17" t="s">
        <v>921</v>
      </c>
    </row>
    <row r="173" spans="2:51" s="11" customFormat="1" ht="13.5">
      <c r="B173" s="197"/>
      <c r="C173" s="198"/>
      <c r="D173" s="195" t="s">
        <v>143</v>
      </c>
      <c r="E173" s="199" t="s">
        <v>36</v>
      </c>
      <c r="F173" s="200" t="s">
        <v>167</v>
      </c>
      <c r="G173" s="198"/>
      <c r="H173" s="201">
        <v>6</v>
      </c>
      <c r="I173" s="202"/>
      <c r="J173" s="198"/>
      <c r="K173" s="198"/>
      <c r="L173" s="203"/>
      <c r="M173" s="204"/>
      <c r="N173" s="205"/>
      <c r="O173" s="205"/>
      <c r="P173" s="205"/>
      <c r="Q173" s="205"/>
      <c r="R173" s="205"/>
      <c r="S173" s="205"/>
      <c r="T173" s="206"/>
      <c r="AT173" s="207" t="s">
        <v>143</v>
      </c>
      <c r="AU173" s="207" t="s">
        <v>152</v>
      </c>
      <c r="AV173" s="11" t="s">
        <v>22</v>
      </c>
      <c r="AW173" s="11" t="s">
        <v>43</v>
      </c>
      <c r="AX173" s="11" t="s">
        <v>23</v>
      </c>
      <c r="AY173" s="207" t="s">
        <v>132</v>
      </c>
    </row>
    <row r="174" spans="2:63" s="10" customFormat="1" ht="37.35" customHeight="1">
      <c r="B174" s="166"/>
      <c r="C174" s="167"/>
      <c r="D174" s="168" t="s">
        <v>79</v>
      </c>
      <c r="E174" s="169" t="s">
        <v>922</v>
      </c>
      <c r="F174" s="169" t="s">
        <v>923</v>
      </c>
      <c r="G174" s="167"/>
      <c r="H174" s="167"/>
      <c r="I174" s="170"/>
      <c r="J174" s="171">
        <f>BK174</f>
        <v>0</v>
      </c>
      <c r="K174" s="167"/>
      <c r="L174" s="172"/>
      <c r="M174" s="173"/>
      <c r="N174" s="174"/>
      <c r="O174" s="174"/>
      <c r="P174" s="175">
        <f>P175+P179+P183+P188</f>
        <v>0</v>
      </c>
      <c r="Q174" s="174"/>
      <c r="R174" s="175">
        <f>R175+R179+R183+R188</f>
        <v>0.802</v>
      </c>
      <c r="S174" s="174"/>
      <c r="T174" s="176">
        <f>T175+T179+T183+T188</f>
        <v>0.1804</v>
      </c>
      <c r="AR174" s="177" t="s">
        <v>22</v>
      </c>
      <c r="AT174" s="178" t="s">
        <v>79</v>
      </c>
      <c r="AU174" s="178" t="s">
        <v>80</v>
      </c>
      <c r="AY174" s="177" t="s">
        <v>132</v>
      </c>
      <c r="BK174" s="179">
        <f>BK175+BK179+BK183+BK188</f>
        <v>0</v>
      </c>
    </row>
    <row r="175" spans="2:63" s="10" customFormat="1" ht="19.9" customHeight="1">
      <c r="B175" s="166"/>
      <c r="C175" s="167"/>
      <c r="D175" s="180" t="s">
        <v>79</v>
      </c>
      <c r="E175" s="181" t="s">
        <v>924</v>
      </c>
      <c r="F175" s="181" t="s">
        <v>925</v>
      </c>
      <c r="G175" s="167"/>
      <c r="H175" s="167"/>
      <c r="I175" s="170"/>
      <c r="J175" s="182">
        <f>BK175</f>
        <v>0</v>
      </c>
      <c r="K175" s="167"/>
      <c r="L175" s="172"/>
      <c r="M175" s="173"/>
      <c r="N175" s="174"/>
      <c r="O175" s="174"/>
      <c r="P175" s="175">
        <f>SUM(P176:P178)</f>
        <v>0</v>
      </c>
      <c r="Q175" s="174"/>
      <c r="R175" s="175">
        <f>SUM(R176:R178)</f>
        <v>0</v>
      </c>
      <c r="S175" s="174"/>
      <c r="T175" s="176">
        <f>SUM(T176:T178)</f>
        <v>0</v>
      </c>
      <c r="AR175" s="177" t="s">
        <v>22</v>
      </c>
      <c r="AT175" s="178" t="s">
        <v>79</v>
      </c>
      <c r="AU175" s="178" t="s">
        <v>23</v>
      </c>
      <c r="AY175" s="177" t="s">
        <v>132</v>
      </c>
      <c r="BK175" s="179">
        <f>SUM(BK176:BK178)</f>
        <v>0</v>
      </c>
    </row>
    <row r="176" spans="2:65" s="1" customFormat="1" ht="31.5" customHeight="1">
      <c r="B176" s="35"/>
      <c r="C176" s="183" t="s">
        <v>287</v>
      </c>
      <c r="D176" s="183" t="s">
        <v>134</v>
      </c>
      <c r="E176" s="184" t="s">
        <v>926</v>
      </c>
      <c r="F176" s="185" t="s">
        <v>927</v>
      </c>
      <c r="G176" s="186" t="s">
        <v>325</v>
      </c>
      <c r="H176" s="187">
        <v>8</v>
      </c>
      <c r="I176" s="188"/>
      <c r="J176" s="189">
        <f>ROUND(I176*H176,2)</f>
        <v>0</v>
      </c>
      <c r="K176" s="185" t="s">
        <v>138</v>
      </c>
      <c r="L176" s="55"/>
      <c r="M176" s="190" t="s">
        <v>36</v>
      </c>
      <c r="N176" s="191" t="s">
        <v>51</v>
      </c>
      <c r="O176" s="36"/>
      <c r="P176" s="192">
        <f>O176*H176</f>
        <v>0</v>
      </c>
      <c r="Q176" s="192">
        <v>0</v>
      </c>
      <c r="R176" s="192">
        <f>Q176*H176</f>
        <v>0</v>
      </c>
      <c r="S176" s="192">
        <v>0</v>
      </c>
      <c r="T176" s="193">
        <f>S176*H176</f>
        <v>0</v>
      </c>
      <c r="AR176" s="17" t="s">
        <v>233</v>
      </c>
      <c r="AT176" s="17" t="s">
        <v>134</v>
      </c>
      <c r="AU176" s="17" t="s">
        <v>22</v>
      </c>
      <c r="AY176" s="17" t="s">
        <v>132</v>
      </c>
      <c r="BE176" s="194">
        <f>IF(N176="základní",J176,0)</f>
        <v>0</v>
      </c>
      <c r="BF176" s="194">
        <f>IF(N176="snížená",J176,0)</f>
        <v>0</v>
      </c>
      <c r="BG176" s="194">
        <f>IF(N176="zákl. přenesená",J176,0)</f>
        <v>0</v>
      </c>
      <c r="BH176" s="194">
        <f>IF(N176="sníž. přenesená",J176,0)</f>
        <v>0</v>
      </c>
      <c r="BI176" s="194">
        <f>IF(N176="nulová",J176,0)</f>
        <v>0</v>
      </c>
      <c r="BJ176" s="17" t="s">
        <v>23</v>
      </c>
      <c r="BK176" s="194">
        <f>ROUND(I176*H176,2)</f>
        <v>0</v>
      </c>
      <c r="BL176" s="17" t="s">
        <v>233</v>
      </c>
      <c r="BM176" s="17" t="s">
        <v>928</v>
      </c>
    </row>
    <row r="177" spans="2:47" s="1" customFormat="1" ht="40.5">
      <c r="B177" s="35"/>
      <c r="C177" s="57"/>
      <c r="D177" s="195" t="s">
        <v>141</v>
      </c>
      <c r="E177" s="57"/>
      <c r="F177" s="196" t="s">
        <v>929</v>
      </c>
      <c r="G177" s="57"/>
      <c r="H177" s="57"/>
      <c r="I177" s="153"/>
      <c r="J177" s="57"/>
      <c r="K177" s="57"/>
      <c r="L177" s="55"/>
      <c r="M177" s="72"/>
      <c r="N177" s="36"/>
      <c r="O177" s="36"/>
      <c r="P177" s="36"/>
      <c r="Q177" s="36"/>
      <c r="R177" s="36"/>
      <c r="S177" s="36"/>
      <c r="T177" s="73"/>
      <c r="AT177" s="17" t="s">
        <v>141</v>
      </c>
      <c r="AU177" s="17" t="s">
        <v>22</v>
      </c>
    </row>
    <row r="178" spans="2:51" s="11" customFormat="1" ht="13.5">
      <c r="B178" s="197"/>
      <c r="C178" s="198"/>
      <c r="D178" s="195" t="s">
        <v>143</v>
      </c>
      <c r="E178" s="199" t="s">
        <v>36</v>
      </c>
      <c r="F178" s="200" t="s">
        <v>182</v>
      </c>
      <c r="G178" s="198"/>
      <c r="H178" s="201">
        <v>8</v>
      </c>
      <c r="I178" s="202"/>
      <c r="J178" s="198"/>
      <c r="K178" s="198"/>
      <c r="L178" s="203"/>
      <c r="M178" s="204"/>
      <c r="N178" s="205"/>
      <c r="O178" s="205"/>
      <c r="P178" s="205"/>
      <c r="Q178" s="205"/>
      <c r="R178" s="205"/>
      <c r="S178" s="205"/>
      <c r="T178" s="206"/>
      <c r="AT178" s="207" t="s">
        <v>143</v>
      </c>
      <c r="AU178" s="207" t="s">
        <v>22</v>
      </c>
      <c r="AV178" s="11" t="s">
        <v>22</v>
      </c>
      <c r="AW178" s="11" t="s">
        <v>43</v>
      </c>
      <c r="AX178" s="11" t="s">
        <v>23</v>
      </c>
      <c r="AY178" s="207" t="s">
        <v>132</v>
      </c>
    </row>
    <row r="179" spans="2:63" s="10" customFormat="1" ht="29.85" customHeight="1">
      <c r="B179" s="166"/>
      <c r="C179" s="167"/>
      <c r="D179" s="180" t="s">
        <v>79</v>
      </c>
      <c r="E179" s="181" t="s">
        <v>930</v>
      </c>
      <c r="F179" s="181" t="s">
        <v>931</v>
      </c>
      <c r="G179" s="167"/>
      <c r="H179" s="167"/>
      <c r="I179" s="170"/>
      <c r="J179" s="182">
        <f>BK179</f>
        <v>0</v>
      </c>
      <c r="K179" s="167"/>
      <c r="L179" s="172"/>
      <c r="M179" s="173"/>
      <c r="N179" s="174"/>
      <c r="O179" s="174"/>
      <c r="P179" s="175">
        <f>SUM(P180:P182)</f>
        <v>0</v>
      </c>
      <c r="Q179" s="174"/>
      <c r="R179" s="175">
        <f>SUM(R180:R182)</f>
        <v>0</v>
      </c>
      <c r="S179" s="174"/>
      <c r="T179" s="176">
        <f>SUM(T180:T182)</f>
        <v>0</v>
      </c>
      <c r="AR179" s="177" t="s">
        <v>22</v>
      </c>
      <c r="AT179" s="178" t="s">
        <v>79</v>
      </c>
      <c r="AU179" s="178" t="s">
        <v>23</v>
      </c>
      <c r="AY179" s="177" t="s">
        <v>132</v>
      </c>
      <c r="BK179" s="179">
        <f>SUM(BK180:BK182)</f>
        <v>0</v>
      </c>
    </row>
    <row r="180" spans="2:65" s="1" customFormat="1" ht="31.5" customHeight="1">
      <c r="B180" s="35"/>
      <c r="C180" s="183" t="s">
        <v>293</v>
      </c>
      <c r="D180" s="183" t="s">
        <v>134</v>
      </c>
      <c r="E180" s="184" t="s">
        <v>932</v>
      </c>
      <c r="F180" s="185" t="s">
        <v>933</v>
      </c>
      <c r="G180" s="186" t="s">
        <v>325</v>
      </c>
      <c r="H180" s="187">
        <v>5</v>
      </c>
      <c r="I180" s="188"/>
      <c r="J180" s="189">
        <f>ROUND(I180*H180,2)</f>
        <v>0</v>
      </c>
      <c r="K180" s="185" t="s">
        <v>36</v>
      </c>
      <c r="L180" s="55"/>
      <c r="M180" s="190" t="s">
        <v>36</v>
      </c>
      <c r="N180" s="191" t="s">
        <v>51</v>
      </c>
      <c r="O180" s="36"/>
      <c r="P180" s="192">
        <f>O180*H180</f>
        <v>0</v>
      </c>
      <c r="Q180" s="192">
        <v>0</v>
      </c>
      <c r="R180" s="192">
        <f>Q180*H180</f>
        <v>0</v>
      </c>
      <c r="S180" s="192">
        <v>0</v>
      </c>
      <c r="T180" s="193">
        <f>S180*H180</f>
        <v>0</v>
      </c>
      <c r="AR180" s="17" t="s">
        <v>233</v>
      </c>
      <c r="AT180" s="17" t="s">
        <v>134</v>
      </c>
      <c r="AU180" s="17" t="s">
        <v>22</v>
      </c>
      <c r="AY180" s="17" t="s">
        <v>132</v>
      </c>
      <c r="BE180" s="194">
        <f>IF(N180="základní",J180,0)</f>
        <v>0</v>
      </c>
      <c r="BF180" s="194">
        <f>IF(N180="snížená",J180,0)</f>
        <v>0</v>
      </c>
      <c r="BG180" s="194">
        <f>IF(N180="zákl. přenesená",J180,0)</f>
        <v>0</v>
      </c>
      <c r="BH180" s="194">
        <f>IF(N180="sníž. přenesená",J180,0)</f>
        <v>0</v>
      </c>
      <c r="BI180" s="194">
        <f>IF(N180="nulová",J180,0)</f>
        <v>0</v>
      </c>
      <c r="BJ180" s="17" t="s">
        <v>23</v>
      </c>
      <c r="BK180" s="194">
        <f>ROUND(I180*H180,2)</f>
        <v>0</v>
      </c>
      <c r="BL180" s="17" t="s">
        <v>233</v>
      </c>
      <c r="BM180" s="17" t="s">
        <v>934</v>
      </c>
    </row>
    <row r="181" spans="2:47" s="1" customFormat="1" ht="27">
      <c r="B181" s="35"/>
      <c r="C181" s="57"/>
      <c r="D181" s="195" t="s">
        <v>173</v>
      </c>
      <c r="E181" s="57"/>
      <c r="F181" s="196" t="s">
        <v>885</v>
      </c>
      <c r="G181" s="57"/>
      <c r="H181" s="57"/>
      <c r="I181" s="153"/>
      <c r="J181" s="57"/>
      <c r="K181" s="57"/>
      <c r="L181" s="55"/>
      <c r="M181" s="72"/>
      <c r="N181" s="36"/>
      <c r="O181" s="36"/>
      <c r="P181" s="36"/>
      <c r="Q181" s="36"/>
      <c r="R181" s="36"/>
      <c r="S181" s="36"/>
      <c r="T181" s="73"/>
      <c r="AT181" s="17" t="s">
        <v>173</v>
      </c>
      <c r="AU181" s="17" t="s">
        <v>22</v>
      </c>
    </row>
    <row r="182" spans="2:51" s="11" customFormat="1" ht="13.5">
      <c r="B182" s="197"/>
      <c r="C182" s="198"/>
      <c r="D182" s="195" t="s">
        <v>143</v>
      </c>
      <c r="E182" s="199" t="s">
        <v>36</v>
      </c>
      <c r="F182" s="200" t="s">
        <v>611</v>
      </c>
      <c r="G182" s="198"/>
      <c r="H182" s="201">
        <v>5</v>
      </c>
      <c r="I182" s="202"/>
      <c r="J182" s="198"/>
      <c r="K182" s="198"/>
      <c r="L182" s="203"/>
      <c r="M182" s="204"/>
      <c r="N182" s="205"/>
      <c r="O182" s="205"/>
      <c r="P182" s="205"/>
      <c r="Q182" s="205"/>
      <c r="R182" s="205"/>
      <c r="S182" s="205"/>
      <c r="T182" s="206"/>
      <c r="AT182" s="207" t="s">
        <v>143</v>
      </c>
      <c r="AU182" s="207" t="s">
        <v>22</v>
      </c>
      <c r="AV182" s="11" t="s">
        <v>22</v>
      </c>
      <c r="AW182" s="11" t="s">
        <v>43</v>
      </c>
      <c r="AX182" s="11" t="s">
        <v>23</v>
      </c>
      <c r="AY182" s="207" t="s">
        <v>132</v>
      </c>
    </row>
    <row r="183" spans="2:63" s="10" customFormat="1" ht="29.85" customHeight="1">
      <c r="B183" s="166"/>
      <c r="C183" s="167"/>
      <c r="D183" s="180" t="s">
        <v>79</v>
      </c>
      <c r="E183" s="181" t="s">
        <v>935</v>
      </c>
      <c r="F183" s="181" t="s">
        <v>936</v>
      </c>
      <c r="G183" s="167"/>
      <c r="H183" s="167"/>
      <c r="I183" s="170"/>
      <c r="J183" s="182">
        <f>BK183</f>
        <v>0</v>
      </c>
      <c r="K183" s="167"/>
      <c r="L183" s="172"/>
      <c r="M183" s="173"/>
      <c r="N183" s="174"/>
      <c r="O183" s="174"/>
      <c r="P183" s="175">
        <f>SUM(P184:P187)</f>
        <v>0</v>
      </c>
      <c r="Q183" s="174"/>
      <c r="R183" s="175">
        <f>SUM(R184:R187)</f>
        <v>0</v>
      </c>
      <c r="S183" s="174"/>
      <c r="T183" s="176">
        <f>SUM(T184:T187)</f>
        <v>0</v>
      </c>
      <c r="AR183" s="177" t="s">
        <v>22</v>
      </c>
      <c r="AT183" s="178" t="s">
        <v>79</v>
      </c>
      <c r="AU183" s="178" t="s">
        <v>23</v>
      </c>
      <c r="AY183" s="177" t="s">
        <v>132</v>
      </c>
      <c r="BK183" s="179">
        <f>SUM(BK184:BK187)</f>
        <v>0</v>
      </c>
    </row>
    <row r="184" spans="2:65" s="1" customFormat="1" ht="22.5" customHeight="1">
      <c r="B184" s="35"/>
      <c r="C184" s="183" t="s">
        <v>299</v>
      </c>
      <c r="D184" s="183" t="s">
        <v>134</v>
      </c>
      <c r="E184" s="184" t="s">
        <v>937</v>
      </c>
      <c r="F184" s="185" t="s">
        <v>938</v>
      </c>
      <c r="G184" s="186" t="s">
        <v>325</v>
      </c>
      <c r="H184" s="187">
        <v>5</v>
      </c>
      <c r="I184" s="188"/>
      <c r="J184" s="189">
        <f>ROUND(I184*H184,2)</f>
        <v>0</v>
      </c>
      <c r="K184" s="185" t="s">
        <v>36</v>
      </c>
      <c r="L184" s="55"/>
      <c r="M184" s="190" t="s">
        <v>36</v>
      </c>
      <c r="N184" s="191" t="s">
        <v>51</v>
      </c>
      <c r="O184" s="36"/>
      <c r="P184" s="192">
        <f>O184*H184</f>
        <v>0</v>
      </c>
      <c r="Q184" s="192">
        <v>0</v>
      </c>
      <c r="R184" s="192">
        <f>Q184*H184</f>
        <v>0</v>
      </c>
      <c r="S184" s="192">
        <v>0</v>
      </c>
      <c r="T184" s="193">
        <f>S184*H184</f>
        <v>0</v>
      </c>
      <c r="AR184" s="17" t="s">
        <v>233</v>
      </c>
      <c r="AT184" s="17" t="s">
        <v>134</v>
      </c>
      <c r="AU184" s="17" t="s">
        <v>22</v>
      </c>
      <c r="AY184" s="17" t="s">
        <v>132</v>
      </c>
      <c r="BE184" s="194">
        <f>IF(N184="základní",J184,0)</f>
        <v>0</v>
      </c>
      <c r="BF184" s="194">
        <f>IF(N184="snížená",J184,0)</f>
        <v>0</v>
      </c>
      <c r="BG184" s="194">
        <f>IF(N184="zákl. přenesená",J184,0)</f>
        <v>0</v>
      </c>
      <c r="BH184" s="194">
        <f>IF(N184="sníž. přenesená",J184,0)</f>
        <v>0</v>
      </c>
      <c r="BI184" s="194">
        <f>IF(N184="nulová",J184,0)</f>
        <v>0</v>
      </c>
      <c r="BJ184" s="17" t="s">
        <v>23</v>
      </c>
      <c r="BK184" s="194">
        <f>ROUND(I184*H184,2)</f>
        <v>0</v>
      </c>
      <c r="BL184" s="17" t="s">
        <v>233</v>
      </c>
      <c r="BM184" s="17" t="s">
        <v>939</v>
      </c>
    </row>
    <row r="185" spans="2:47" s="1" customFormat="1" ht="27">
      <c r="B185" s="35"/>
      <c r="C185" s="57"/>
      <c r="D185" s="195" t="s">
        <v>173</v>
      </c>
      <c r="E185" s="57"/>
      <c r="F185" s="196" t="s">
        <v>893</v>
      </c>
      <c r="G185" s="57"/>
      <c r="H185" s="57"/>
      <c r="I185" s="153"/>
      <c r="J185" s="57"/>
      <c r="K185" s="57"/>
      <c r="L185" s="55"/>
      <c r="M185" s="72"/>
      <c r="N185" s="36"/>
      <c r="O185" s="36"/>
      <c r="P185" s="36"/>
      <c r="Q185" s="36"/>
      <c r="R185" s="36"/>
      <c r="S185" s="36"/>
      <c r="T185" s="73"/>
      <c r="AT185" s="17" t="s">
        <v>173</v>
      </c>
      <c r="AU185" s="17" t="s">
        <v>22</v>
      </c>
    </row>
    <row r="186" spans="2:51" s="11" customFormat="1" ht="13.5">
      <c r="B186" s="197"/>
      <c r="C186" s="198"/>
      <c r="D186" s="195" t="s">
        <v>143</v>
      </c>
      <c r="E186" s="199" t="s">
        <v>36</v>
      </c>
      <c r="F186" s="200" t="s">
        <v>940</v>
      </c>
      <c r="G186" s="198"/>
      <c r="H186" s="201">
        <v>5</v>
      </c>
      <c r="I186" s="202"/>
      <c r="J186" s="198"/>
      <c r="K186" s="198"/>
      <c r="L186" s="203"/>
      <c r="M186" s="204"/>
      <c r="N186" s="205"/>
      <c r="O186" s="205"/>
      <c r="P186" s="205"/>
      <c r="Q186" s="205"/>
      <c r="R186" s="205"/>
      <c r="S186" s="205"/>
      <c r="T186" s="206"/>
      <c r="AT186" s="207" t="s">
        <v>143</v>
      </c>
      <c r="AU186" s="207" t="s">
        <v>22</v>
      </c>
      <c r="AV186" s="11" t="s">
        <v>22</v>
      </c>
      <c r="AW186" s="11" t="s">
        <v>43</v>
      </c>
      <c r="AX186" s="11" t="s">
        <v>80</v>
      </c>
      <c r="AY186" s="207" t="s">
        <v>132</v>
      </c>
    </row>
    <row r="187" spans="2:51" s="12" customFormat="1" ht="13.5">
      <c r="B187" s="208"/>
      <c r="C187" s="209"/>
      <c r="D187" s="195" t="s">
        <v>143</v>
      </c>
      <c r="E187" s="251" t="s">
        <v>36</v>
      </c>
      <c r="F187" s="252" t="s">
        <v>145</v>
      </c>
      <c r="G187" s="209"/>
      <c r="H187" s="253">
        <v>5</v>
      </c>
      <c r="I187" s="214"/>
      <c r="J187" s="209"/>
      <c r="K187" s="209"/>
      <c r="L187" s="215"/>
      <c r="M187" s="216"/>
      <c r="N187" s="217"/>
      <c r="O187" s="217"/>
      <c r="P187" s="217"/>
      <c r="Q187" s="217"/>
      <c r="R187" s="217"/>
      <c r="S187" s="217"/>
      <c r="T187" s="218"/>
      <c r="AT187" s="219" t="s">
        <v>143</v>
      </c>
      <c r="AU187" s="219" t="s">
        <v>22</v>
      </c>
      <c r="AV187" s="12" t="s">
        <v>139</v>
      </c>
      <c r="AW187" s="12" t="s">
        <v>43</v>
      </c>
      <c r="AX187" s="12" t="s">
        <v>23</v>
      </c>
      <c r="AY187" s="219" t="s">
        <v>132</v>
      </c>
    </row>
    <row r="188" spans="2:63" s="10" customFormat="1" ht="29.85" customHeight="1">
      <c r="B188" s="166"/>
      <c r="C188" s="167"/>
      <c r="D188" s="180" t="s">
        <v>79</v>
      </c>
      <c r="E188" s="181" t="s">
        <v>941</v>
      </c>
      <c r="F188" s="181" t="s">
        <v>942</v>
      </c>
      <c r="G188" s="167"/>
      <c r="H188" s="167"/>
      <c r="I188" s="170"/>
      <c r="J188" s="182">
        <f>BK188</f>
        <v>0</v>
      </c>
      <c r="K188" s="167"/>
      <c r="L188" s="172"/>
      <c r="M188" s="173"/>
      <c r="N188" s="174"/>
      <c r="O188" s="174"/>
      <c r="P188" s="175">
        <f>SUM(P189:P230)</f>
        <v>0</v>
      </c>
      <c r="Q188" s="174"/>
      <c r="R188" s="175">
        <f>SUM(R189:R230)</f>
        <v>0.802</v>
      </c>
      <c r="S188" s="174"/>
      <c r="T188" s="176">
        <f>SUM(T189:T230)</f>
        <v>0.1804</v>
      </c>
      <c r="AR188" s="177" t="s">
        <v>22</v>
      </c>
      <c r="AT188" s="178" t="s">
        <v>79</v>
      </c>
      <c r="AU188" s="178" t="s">
        <v>23</v>
      </c>
      <c r="AY188" s="177" t="s">
        <v>132</v>
      </c>
      <c r="BK188" s="179">
        <f>SUM(BK189:BK230)</f>
        <v>0</v>
      </c>
    </row>
    <row r="189" spans="2:65" s="1" customFormat="1" ht="22.5" customHeight="1">
      <c r="B189" s="35"/>
      <c r="C189" s="183" t="s">
        <v>304</v>
      </c>
      <c r="D189" s="183" t="s">
        <v>134</v>
      </c>
      <c r="E189" s="184" t="s">
        <v>943</v>
      </c>
      <c r="F189" s="185" t="s">
        <v>944</v>
      </c>
      <c r="G189" s="186" t="s">
        <v>325</v>
      </c>
      <c r="H189" s="187">
        <v>3</v>
      </c>
      <c r="I189" s="188"/>
      <c r="J189" s="189">
        <f>ROUND(I189*H189,2)</f>
        <v>0</v>
      </c>
      <c r="K189" s="185" t="s">
        <v>36</v>
      </c>
      <c r="L189" s="55"/>
      <c r="M189" s="190" t="s">
        <v>36</v>
      </c>
      <c r="N189" s="191" t="s">
        <v>51</v>
      </c>
      <c r="O189" s="36"/>
      <c r="P189" s="192">
        <f>O189*H189</f>
        <v>0</v>
      </c>
      <c r="Q189" s="192">
        <v>0</v>
      </c>
      <c r="R189" s="192">
        <f>Q189*H189</f>
        <v>0</v>
      </c>
      <c r="S189" s="192">
        <v>0.01</v>
      </c>
      <c r="T189" s="193">
        <f>S189*H189</f>
        <v>0.03</v>
      </c>
      <c r="AR189" s="17" t="s">
        <v>489</v>
      </c>
      <c r="AT189" s="17" t="s">
        <v>134</v>
      </c>
      <c r="AU189" s="17" t="s">
        <v>22</v>
      </c>
      <c r="AY189" s="17" t="s">
        <v>132</v>
      </c>
      <c r="BE189" s="194">
        <f>IF(N189="základní",J189,0)</f>
        <v>0</v>
      </c>
      <c r="BF189" s="194">
        <f>IF(N189="snížená",J189,0)</f>
        <v>0</v>
      </c>
      <c r="BG189" s="194">
        <f>IF(N189="zákl. přenesená",J189,0)</f>
        <v>0</v>
      </c>
      <c r="BH189" s="194">
        <f>IF(N189="sníž. přenesená",J189,0)</f>
        <v>0</v>
      </c>
      <c r="BI189" s="194">
        <f>IF(N189="nulová",J189,0)</f>
        <v>0</v>
      </c>
      <c r="BJ189" s="17" t="s">
        <v>23</v>
      </c>
      <c r="BK189" s="194">
        <f>ROUND(I189*H189,2)</f>
        <v>0</v>
      </c>
      <c r="BL189" s="17" t="s">
        <v>489</v>
      </c>
      <c r="BM189" s="17" t="s">
        <v>945</v>
      </c>
    </row>
    <row r="190" spans="2:47" s="1" customFormat="1" ht="27">
      <c r="B190" s="35"/>
      <c r="C190" s="57"/>
      <c r="D190" s="195" t="s">
        <v>173</v>
      </c>
      <c r="E190" s="57"/>
      <c r="F190" s="196" t="s">
        <v>893</v>
      </c>
      <c r="G190" s="57"/>
      <c r="H190" s="57"/>
      <c r="I190" s="153"/>
      <c r="J190" s="57"/>
      <c r="K190" s="57"/>
      <c r="L190" s="55"/>
      <c r="M190" s="72"/>
      <c r="N190" s="36"/>
      <c r="O190" s="36"/>
      <c r="P190" s="36"/>
      <c r="Q190" s="36"/>
      <c r="R190" s="36"/>
      <c r="S190" s="36"/>
      <c r="T190" s="73"/>
      <c r="AT190" s="17" t="s">
        <v>173</v>
      </c>
      <c r="AU190" s="17" t="s">
        <v>22</v>
      </c>
    </row>
    <row r="191" spans="2:51" s="11" customFormat="1" ht="13.5">
      <c r="B191" s="197"/>
      <c r="C191" s="198"/>
      <c r="D191" s="210" t="s">
        <v>143</v>
      </c>
      <c r="E191" s="220" t="s">
        <v>36</v>
      </c>
      <c r="F191" s="221" t="s">
        <v>152</v>
      </c>
      <c r="G191" s="198"/>
      <c r="H191" s="222">
        <v>3</v>
      </c>
      <c r="I191" s="202"/>
      <c r="J191" s="198"/>
      <c r="K191" s="198"/>
      <c r="L191" s="203"/>
      <c r="M191" s="204"/>
      <c r="N191" s="205"/>
      <c r="O191" s="205"/>
      <c r="P191" s="205"/>
      <c r="Q191" s="205"/>
      <c r="R191" s="205"/>
      <c r="S191" s="205"/>
      <c r="T191" s="206"/>
      <c r="AT191" s="207" t="s">
        <v>143</v>
      </c>
      <c r="AU191" s="207" t="s">
        <v>22</v>
      </c>
      <c r="AV191" s="11" t="s">
        <v>22</v>
      </c>
      <c r="AW191" s="11" t="s">
        <v>43</v>
      </c>
      <c r="AX191" s="11" t="s">
        <v>23</v>
      </c>
      <c r="AY191" s="207" t="s">
        <v>132</v>
      </c>
    </row>
    <row r="192" spans="2:65" s="1" customFormat="1" ht="22.5" customHeight="1">
      <c r="B192" s="35"/>
      <c r="C192" s="183" t="s">
        <v>308</v>
      </c>
      <c r="D192" s="183" t="s">
        <v>134</v>
      </c>
      <c r="E192" s="184" t="s">
        <v>946</v>
      </c>
      <c r="F192" s="185" t="s">
        <v>944</v>
      </c>
      <c r="G192" s="186" t="s">
        <v>325</v>
      </c>
      <c r="H192" s="187">
        <v>1</v>
      </c>
      <c r="I192" s="188"/>
      <c r="J192" s="189">
        <f>ROUND(I192*H192,2)</f>
        <v>0</v>
      </c>
      <c r="K192" s="185" t="s">
        <v>36</v>
      </c>
      <c r="L192" s="55"/>
      <c r="M192" s="190" t="s">
        <v>36</v>
      </c>
      <c r="N192" s="191" t="s">
        <v>51</v>
      </c>
      <c r="O192" s="36"/>
      <c r="P192" s="192">
        <f>O192*H192</f>
        <v>0</v>
      </c>
      <c r="Q192" s="192">
        <v>0</v>
      </c>
      <c r="R192" s="192">
        <f>Q192*H192</f>
        <v>0</v>
      </c>
      <c r="S192" s="192">
        <v>0.0752</v>
      </c>
      <c r="T192" s="193">
        <f>S192*H192</f>
        <v>0.0752</v>
      </c>
      <c r="AR192" s="17" t="s">
        <v>233</v>
      </c>
      <c r="AT192" s="17" t="s">
        <v>134</v>
      </c>
      <c r="AU192" s="17" t="s">
        <v>22</v>
      </c>
      <c r="AY192" s="17" t="s">
        <v>132</v>
      </c>
      <c r="BE192" s="194">
        <f>IF(N192="základní",J192,0)</f>
        <v>0</v>
      </c>
      <c r="BF192" s="194">
        <f>IF(N192="snížená",J192,0)</f>
        <v>0</v>
      </c>
      <c r="BG192" s="194">
        <f>IF(N192="zákl. přenesená",J192,0)</f>
        <v>0</v>
      </c>
      <c r="BH192" s="194">
        <f>IF(N192="sníž. přenesená",J192,0)</f>
        <v>0</v>
      </c>
      <c r="BI192" s="194">
        <f>IF(N192="nulová",J192,0)</f>
        <v>0</v>
      </c>
      <c r="BJ192" s="17" t="s">
        <v>23</v>
      </c>
      <c r="BK192" s="194">
        <f>ROUND(I192*H192,2)</f>
        <v>0</v>
      </c>
      <c r="BL192" s="17" t="s">
        <v>233</v>
      </c>
      <c r="BM192" s="17" t="s">
        <v>947</v>
      </c>
    </row>
    <row r="193" spans="2:47" s="1" customFormat="1" ht="27">
      <c r="B193" s="35"/>
      <c r="C193" s="57"/>
      <c r="D193" s="195" t="s">
        <v>173</v>
      </c>
      <c r="E193" s="57"/>
      <c r="F193" s="196" t="s">
        <v>885</v>
      </c>
      <c r="G193" s="57"/>
      <c r="H193" s="57"/>
      <c r="I193" s="153"/>
      <c r="J193" s="57"/>
      <c r="K193" s="57"/>
      <c r="L193" s="55"/>
      <c r="M193" s="72"/>
      <c r="N193" s="36"/>
      <c r="O193" s="36"/>
      <c r="P193" s="36"/>
      <c r="Q193" s="36"/>
      <c r="R193" s="36"/>
      <c r="S193" s="36"/>
      <c r="T193" s="73"/>
      <c r="AT193" s="17" t="s">
        <v>173</v>
      </c>
      <c r="AU193" s="17" t="s">
        <v>22</v>
      </c>
    </row>
    <row r="194" spans="2:51" s="11" customFormat="1" ht="13.5">
      <c r="B194" s="197"/>
      <c r="C194" s="198"/>
      <c r="D194" s="210" t="s">
        <v>143</v>
      </c>
      <c r="E194" s="220" t="s">
        <v>36</v>
      </c>
      <c r="F194" s="221" t="s">
        <v>23</v>
      </c>
      <c r="G194" s="198"/>
      <c r="H194" s="222">
        <v>1</v>
      </c>
      <c r="I194" s="202"/>
      <c r="J194" s="198"/>
      <c r="K194" s="198"/>
      <c r="L194" s="203"/>
      <c r="M194" s="204"/>
      <c r="N194" s="205"/>
      <c r="O194" s="205"/>
      <c r="P194" s="205"/>
      <c r="Q194" s="205"/>
      <c r="R194" s="205"/>
      <c r="S194" s="205"/>
      <c r="T194" s="206"/>
      <c r="AT194" s="207" t="s">
        <v>143</v>
      </c>
      <c r="AU194" s="207" t="s">
        <v>22</v>
      </c>
      <c r="AV194" s="11" t="s">
        <v>22</v>
      </c>
      <c r="AW194" s="11" t="s">
        <v>43</v>
      </c>
      <c r="AX194" s="11" t="s">
        <v>23</v>
      </c>
      <c r="AY194" s="207" t="s">
        <v>132</v>
      </c>
    </row>
    <row r="195" spans="2:65" s="1" customFormat="1" ht="22.5" customHeight="1">
      <c r="B195" s="35"/>
      <c r="C195" s="183" t="s">
        <v>312</v>
      </c>
      <c r="D195" s="183" t="s">
        <v>134</v>
      </c>
      <c r="E195" s="184" t="s">
        <v>948</v>
      </c>
      <c r="F195" s="185" t="s">
        <v>944</v>
      </c>
      <c r="G195" s="186" t="s">
        <v>325</v>
      </c>
      <c r="H195" s="187">
        <v>1</v>
      </c>
      <c r="I195" s="188"/>
      <c r="J195" s="189">
        <f>ROUND(I195*H195,2)</f>
        <v>0</v>
      </c>
      <c r="K195" s="185" t="s">
        <v>36</v>
      </c>
      <c r="L195" s="55"/>
      <c r="M195" s="190" t="s">
        <v>36</v>
      </c>
      <c r="N195" s="191" t="s">
        <v>51</v>
      </c>
      <c r="O195" s="36"/>
      <c r="P195" s="192">
        <f>O195*H195</f>
        <v>0</v>
      </c>
      <c r="Q195" s="192">
        <v>0</v>
      </c>
      <c r="R195" s="192">
        <f>Q195*H195</f>
        <v>0</v>
      </c>
      <c r="S195" s="192">
        <v>0.0752</v>
      </c>
      <c r="T195" s="193">
        <f>S195*H195</f>
        <v>0.0752</v>
      </c>
      <c r="AR195" s="17" t="s">
        <v>233</v>
      </c>
      <c r="AT195" s="17" t="s">
        <v>134</v>
      </c>
      <c r="AU195" s="17" t="s">
        <v>22</v>
      </c>
      <c r="AY195" s="17" t="s">
        <v>132</v>
      </c>
      <c r="BE195" s="194">
        <f>IF(N195="základní",J195,0)</f>
        <v>0</v>
      </c>
      <c r="BF195" s="194">
        <f>IF(N195="snížená",J195,0)</f>
        <v>0</v>
      </c>
      <c r="BG195" s="194">
        <f>IF(N195="zákl. přenesená",J195,0)</f>
        <v>0</v>
      </c>
      <c r="BH195" s="194">
        <f>IF(N195="sníž. přenesená",J195,0)</f>
        <v>0</v>
      </c>
      <c r="BI195" s="194">
        <f>IF(N195="nulová",J195,0)</f>
        <v>0</v>
      </c>
      <c r="BJ195" s="17" t="s">
        <v>23</v>
      </c>
      <c r="BK195" s="194">
        <f>ROUND(I195*H195,2)</f>
        <v>0</v>
      </c>
      <c r="BL195" s="17" t="s">
        <v>233</v>
      </c>
      <c r="BM195" s="17" t="s">
        <v>949</v>
      </c>
    </row>
    <row r="196" spans="2:47" s="1" customFormat="1" ht="27">
      <c r="B196" s="35"/>
      <c r="C196" s="57"/>
      <c r="D196" s="195" t="s">
        <v>173</v>
      </c>
      <c r="E196" s="57"/>
      <c r="F196" s="196" t="s">
        <v>885</v>
      </c>
      <c r="G196" s="57"/>
      <c r="H196" s="57"/>
      <c r="I196" s="153"/>
      <c r="J196" s="57"/>
      <c r="K196" s="57"/>
      <c r="L196" s="55"/>
      <c r="M196" s="72"/>
      <c r="N196" s="36"/>
      <c r="O196" s="36"/>
      <c r="P196" s="36"/>
      <c r="Q196" s="36"/>
      <c r="R196" s="36"/>
      <c r="S196" s="36"/>
      <c r="T196" s="73"/>
      <c r="AT196" s="17" t="s">
        <v>173</v>
      </c>
      <c r="AU196" s="17" t="s">
        <v>22</v>
      </c>
    </row>
    <row r="197" spans="2:51" s="11" customFormat="1" ht="13.5">
      <c r="B197" s="197"/>
      <c r="C197" s="198"/>
      <c r="D197" s="210" t="s">
        <v>143</v>
      </c>
      <c r="E197" s="220" t="s">
        <v>36</v>
      </c>
      <c r="F197" s="221" t="s">
        <v>23</v>
      </c>
      <c r="G197" s="198"/>
      <c r="H197" s="222">
        <v>1</v>
      </c>
      <c r="I197" s="202"/>
      <c r="J197" s="198"/>
      <c r="K197" s="198"/>
      <c r="L197" s="203"/>
      <c r="M197" s="204"/>
      <c r="N197" s="205"/>
      <c r="O197" s="205"/>
      <c r="P197" s="205"/>
      <c r="Q197" s="205"/>
      <c r="R197" s="205"/>
      <c r="S197" s="205"/>
      <c r="T197" s="206"/>
      <c r="AT197" s="207" t="s">
        <v>143</v>
      </c>
      <c r="AU197" s="207" t="s">
        <v>22</v>
      </c>
      <c r="AV197" s="11" t="s">
        <v>22</v>
      </c>
      <c r="AW197" s="11" t="s">
        <v>43</v>
      </c>
      <c r="AX197" s="11" t="s">
        <v>23</v>
      </c>
      <c r="AY197" s="207" t="s">
        <v>132</v>
      </c>
    </row>
    <row r="198" spans="2:65" s="1" customFormat="1" ht="22.5" customHeight="1">
      <c r="B198" s="35"/>
      <c r="C198" s="183" t="s">
        <v>318</v>
      </c>
      <c r="D198" s="183" t="s">
        <v>134</v>
      </c>
      <c r="E198" s="184" t="s">
        <v>950</v>
      </c>
      <c r="F198" s="185" t="s">
        <v>951</v>
      </c>
      <c r="G198" s="186" t="s">
        <v>296</v>
      </c>
      <c r="H198" s="187">
        <v>102.76</v>
      </c>
      <c r="I198" s="188"/>
      <c r="J198" s="189">
        <f>ROUND(I198*H198,2)</f>
        <v>0</v>
      </c>
      <c r="K198" s="185" t="s">
        <v>36</v>
      </c>
      <c r="L198" s="55"/>
      <c r="M198" s="190" t="s">
        <v>36</v>
      </c>
      <c r="N198" s="191" t="s">
        <v>51</v>
      </c>
      <c r="O198" s="36"/>
      <c r="P198" s="192">
        <f>O198*H198</f>
        <v>0</v>
      </c>
      <c r="Q198" s="192">
        <v>0</v>
      </c>
      <c r="R198" s="192">
        <f>Q198*H198</f>
        <v>0</v>
      </c>
      <c r="S198" s="192">
        <v>0</v>
      </c>
      <c r="T198" s="193">
        <f>S198*H198</f>
        <v>0</v>
      </c>
      <c r="AR198" s="17" t="s">
        <v>489</v>
      </c>
      <c r="AT198" s="17" t="s">
        <v>134</v>
      </c>
      <c r="AU198" s="17" t="s">
        <v>22</v>
      </c>
      <c r="AY198" s="17" t="s">
        <v>132</v>
      </c>
      <c r="BE198" s="194">
        <f>IF(N198="základní",J198,0)</f>
        <v>0</v>
      </c>
      <c r="BF198" s="194">
        <f>IF(N198="snížená",J198,0)</f>
        <v>0</v>
      </c>
      <c r="BG198" s="194">
        <f>IF(N198="zákl. přenesená",J198,0)</f>
        <v>0</v>
      </c>
      <c r="BH198" s="194">
        <f>IF(N198="sníž. přenesená",J198,0)</f>
        <v>0</v>
      </c>
      <c r="BI198" s="194">
        <f>IF(N198="nulová",J198,0)</f>
        <v>0</v>
      </c>
      <c r="BJ198" s="17" t="s">
        <v>23</v>
      </c>
      <c r="BK198" s="194">
        <f>ROUND(I198*H198,2)</f>
        <v>0</v>
      </c>
      <c r="BL198" s="17" t="s">
        <v>489</v>
      </c>
      <c r="BM198" s="17" t="s">
        <v>952</v>
      </c>
    </row>
    <row r="199" spans="2:51" s="11" customFormat="1" ht="13.5">
      <c r="B199" s="197"/>
      <c r="C199" s="198"/>
      <c r="D199" s="195" t="s">
        <v>143</v>
      </c>
      <c r="E199" s="199" t="s">
        <v>36</v>
      </c>
      <c r="F199" s="200" t="s">
        <v>953</v>
      </c>
      <c r="G199" s="198"/>
      <c r="H199" s="201">
        <v>60.76</v>
      </c>
      <c r="I199" s="202"/>
      <c r="J199" s="198"/>
      <c r="K199" s="198"/>
      <c r="L199" s="203"/>
      <c r="M199" s="204"/>
      <c r="N199" s="205"/>
      <c r="O199" s="205"/>
      <c r="P199" s="205"/>
      <c r="Q199" s="205"/>
      <c r="R199" s="205"/>
      <c r="S199" s="205"/>
      <c r="T199" s="206"/>
      <c r="AT199" s="207" t="s">
        <v>143</v>
      </c>
      <c r="AU199" s="207" t="s">
        <v>22</v>
      </c>
      <c r="AV199" s="11" t="s">
        <v>22</v>
      </c>
      <c r="AW199" s="11" t="s">
        <v>43</v>
      </c>
      <c r="AX199" s="11" t="s">
        <v>80</v>
      </c>
      <c r="AY199" s="207" t="s">
        <v>132</v>
      </c>
    </row>
    <row r="200" spans="2:51" s="11" customFormat="1" ht="13.5">
      <c r="B200" s="197"/>
      <c r="C200" s="198"/>
      <c r="D200" s="195" t="s">
        <v>143</v>
      </c>
      <c r="E200" s="199" t="s">
        <v>36</v>
      </c>
      <c r="F200" s="200" t="s">
        <v>954</v>
      </c>
      <c r="G200" s="198"/>
      <c r="H200" s="201">
        <v>42</v>
      </c>
      <c r="I200" s="202"/>
      <c r="J200" s="198"/>
      <c r="K200" s="198"/>
      <c r="L200" s="203"/>
      <c r="M200" s="204"/>
      <c r="N200" s="205"/>
      <c r="O200" s="205"/>
      <c r="P200" s="205"/>
      <c r="Q200" s="205"/>
      <c r="R200" s="205"/>
      <c r="S200" s="205"/>
      <c r="T200" s="206"/>
      <c r="AT200" s="207" t="s">
        <v>143</v>
      </c>
      <c r="AU200" s="207" t="s">
        <v>22</v>
      </c>
      <c r="AV200" s="11" t="s">
        <v>22</v>
      </c>
      <c r="AW200" s="11" t="s">
        <v>43</v>
      </c>
      <c r="AX200" s="11" t="s">
        <v>80</v>
      </c>
      <c r="AY200" s="207" t="s">
        <v>132</v>
      </c>
    </row>
    <row r="201" spans="2:51" s="12" customFormat="1" ht="13.5">
      <c r="B201" s="208"/>
      <c r="C201" s="209"/>
      <c r="D201" s="210" t="s">
        <v>143</v>
      </c>
      <c r="E201" s="211" t="s">
        <v>36</v>
      </c>
      <c r="F201" s="212" t="s">
        <v>145</v>
      </c>
      <c r="G201" s="209"/>
      <c r="H201" s="213">
        <v>102.76</v>
      </c>
      <c r="I201" s="214"/>
      <c r="J201" s="209"/>
      <c r="K201" s="209"/>
      <c r="L201" s="215"/>
      <c r="M201" s="216"/>
      <c r="N201" s="217"/>
      <c r="O201" s="217"/>
      <c r="P201" s="217"/>
      <c r="Q201" s="217"/>
      <c r="R201" s="217"/>
      <c r="S201" s="217"/>
      <c r="T201" s="218"/>
      <c r="AT201" s="219" t="s">
        <v>143</v>
      </c>
      <c r="AU201" s="219" t="s">
        <v>22</v>
      </c>
      <c r="AV201" s="12" t="s">
        <v>139</v>
      </c>
      <c r="AW201" s="12" t="s">
        <v>43</v>
      </c>
      <c r="AX201" s="12" t="s">
        <v>23</v>
      </c>
      <c r="AY201" s="219" t="s">
        <v>132</v>
      </c>
    </row>
    <row r="202" spans="2:65" s="1" customFormat="1" ht="31.5" customHeight="1">
      <c r="B202" s="35"/>
      <c r="C202" s="183" t="s">
        <v>322</v>
      </c>
      <c r="D202" s="183" t="s">
        <v>134</v>
      </c>
      <c r="E202" s="184" t="s">
        <v>955</v>
      </c>
      <c r="F202" s="185" t="s">
        <v>956</v>
      </c>
      <c r="G202" s="186" t="s">
        <v>170</v>
      </c>
      <c r="H202" s="187">
        <v>1</v>
      </c>
      <c r="I202" s="188"/>
      <c r="J202" s="189">
        <f>ROUND(I202*H202,2)</f>
        <v>0</v>
      </c>
      <c r="K202" s="185" t="s">
        <v>36</v>
      </c>
      <c r="L202" s="55"/>
      <c r="M202" s="190" t="s">
        <v>36</v>
      </c>
      <c r="N202" s="191" t="s">
        <v>51</v>
      </c>
      <c r="O202" s="36"/>
      <c r="P202" s="192">
        <f>O202*H202</f>
        <v>0</v>
      </c>
      <c r="Q202" s="192">
        <v>0</v>
      </c>
      <c r="R202" s="192">
        <f>Q202*H202</f>
        <v>0</v>
      </c>
      <c r="S202" s="192">
        <v>0</v>
      </c>
      <c r="T202" s="193">
        <f>S202*H202</f>
        <v>0</v>
      </c>
      <c r="AR202" s="17" t="s">
        <v>489</v>
      </c>
      <c r="AT202" s="17" t="s">
        <v>134</v>
      </c>
      <c r="AU202" s="17" t="s">
        <v>22</v>
      </c>
      <c r="AY202" s="17" t="s">
        <v>132</v>
      </c>
      <c r="BE202" s="194">
        <f>IF(N202="základní",J202,0)</f>
        <v>0</v>
      </c>
      <c r="BF202" s="194">
        <f>IF(N202="snížená",J202,0)</f>
        <v>0</v>
      </c>
      <c r="BG202" s="194">
        <f>IF(N202="zákl. přenesená",J202,0)</f>
        <v>0</v>
      </c>
      <c r="BH202" s="194">
        <f>IF(N202="sníž. přenesená",J202,0)</f>
        <v>0</v>
      </c>
      <c r="BI202" s="194">
        <f>IF(N202="nulová",J202,0)</f>
        <v>0</v>
      </c>
      <c r="BJ202" s="17" t="s">
        <v>23</v>
      </c>
      <c r="BK202" s="194">
        <f>ROUND(I202*H202,2)</f>
        <v>0</v>
      </c>
      <c r="BL202" s="17" t="s">
        <v>489</v>
      </c>
      <c r="BM202" s="17" t="s">
        <v>957</v>
      </c>
    </row>
    <row r="203" spans="2:47" s="1" customFormat="1" ht="27">
      <c r="B203" s="35"/>
      <c r="C203" s="57"/>
      <c r="D203" s="195" t="s">
        <v>173</v>
      </c>
      <c r="E203" s="57"/>
      <c r="F203" s="196" t="s">
        <v>893</v>
      </c>
      <c r="G203" s="57"/>
      <c r="H203" s="57"/>
      <c r="I203" s="153"/>
      <c r="J203" s="57"/>
      <c r="K203" s="57"/>
      <c r="L203" s="55"/>
      <c r="M203" s="72"/>
      <c r="N203" s="36"/>
      <c r="O203" s="36"/>
      <c r="P203" s="36"/>
      <c r="Q203" s="36"/>
      <c r="R203" s="36"/>
      <c r="S203" s="36"/>
      <c r="T203" s="73"/>
      <c r="AT203" s="17" t="s">
        <v>173</v>
      </c>
      <c r="AU203" s="17" t="s">
        <v>22</v>
      </c>
    </row>
    <row r="204" spans="2:51" s="11" customFormat="1" ht="13.5">
      <c r="B204" s="197"/>
      <c r="C204" s="198"/>
      <c r="D204" s="210" t="s">
        <v>143</v>
      </c>
      <c r="E204" s="220" t="s">
        <v>36</v>
      </c>
      <c r="F204" s="221" t="s">
        <v>23</v>
      </c>
      <c r="G204" s="198"/>
      <c r="H204" s="222">
        <v>1</v>
      </c>
      <c r="I204" s="202"/>
      <c r="J204" s="198"/>
      <c r="K204" s="198"/>
      <c r="L204" s="203"/>
      <c r="M204" s="204"/>
      <c r="N204" s="205"/>
      <c r="O204" s="205"/>
      <c r="P204" s="205"/>
      <c r="Q204" s="205"/>
      <c r="R204" s="205"/>
      <c r="S204" s="205"/>
      <c r="T204" s="206"/>
      <c r="AT204" s="207" t="s">
        <v>143</v>
      </c>
      <c r="AU204" s="207" t="s">
        <v>22</v>
      </c>
      <c r="AV204" s="11" t="s">
        <v>22</v>
      </c>
      <c r="AW204" s="11" t="s">
        <v>43</v>
      </c>
      <c r="AX204" s="11" t="s">
        <v>23</v>
      </c>
      <c r="AY204" s="207" t="s">
        <v>132</v>
      </c>
    </row>
    <row r="205" spans="2:65" s="1" customFormat="1" ht="31.5" customHeight="1">
      <c r="B205" s="35"/>
      <c r="C205" s="183" t="s">
        <v>328</v>
      </c>
      <c r="D205" s="183" t="s">
        <v>134</v>
      </c>
      <c r="E205" s="184" t="s">
        <v>958</v>
      </c>
      <c r="F205" s="185" t="s">
        <v>959</v>
      </c>
      <c r="G205" s="186" t="s">
        <v>325</v>
      </c>
      <c r="H205" s="187">
        <v>5</v>
      </c>
      <c r="I205" s="188"/>
      <c r="J205" s="189">
        <f>ROUND(I205*H205,2)</f>
        <v>0</v>
      </c>
      <c r="K205" s="185" t="s">
        <v>138</v>
      </c>
      <c r="L205" s="55"/>
      <c r="M205" s="190" t="s">
        <v>36</v>
      </c>
      <c r="N205" s="191" t="s">
        <v>51</v>
      </c>
      <c r="O205" s="36"/>
      <c r="P205" s="192">
        <f>O205*H205</f>
        <v>0</v>
      </c>
      <c r="Q205" s="192">
        <v>0</v>
      </c>
      <c r="R205" s="192">
        <f>Q205*H205</f>
        <v>0</v>
      </c>
      <c r="S205" s="192">
        <v>0</v>
      </c>
      <c r="T205" s="193">
        <f>S205*H205</f>
        <v>0</v>
      </c>
      <c r="AR205" s="17" t="s">
        <v>233</v>
      </c>
      <c r="AT205" s="17" t="s">
        <v>134</v>
      </c>
      <c r="AU205" s="17" t="s">
        <v>22</v>
      </c>
      <c r="AY205" s="17" t="s">
        <v>132</v>
      </c>
      <c r="BE205" s="194">
        <f>IF(N205="základní",J205,0)</f>
        <v>0</v>
      </c>
      <c r="BF205" s="194">
        <f>IF(N205="snížená",J205,0)</f>
        <v>0</v>
      </c>
      <c r="BG205" s="194">
        <f>IF(N205="zákl. přenesená",J205,0)</f>
        <v>0</v>
      </c>
      <c r="BH205" s="194">
        <f>IF(N205="sníž. přenesená",J205,0)</f>
        <v>0</v>
      </c>
      <c r="BI205" s="194">
        <f>IF(N205="nulová",J205,0)</f>
        <v>0</v>
      </c>
      <c r="BJ205" s="17" t="s">
        <v>23</v>
      </c>
      <c r="BK205" s="194">
        <f>ROUND(I205*H205,2)</f>
        <v>0</v>
      </c>
      <c r="BL205" s="17" t="s">
        <v>233</v>
      </c>
      <c r="BM205" s="17" t="s">
        <v>960</v>
      </c>
    </row>
    <row r="206" spans="2:51" s="11" customFormat="1" ht="13.5">
      <c r="B206" s="197"/>
      <c r="C206" s="198"/>
      <c r="D206" s="210" t="s">
        <v>143</v>
      </c>
      <c r="E206" s="220" t="s">
        <v>36</v>
      </c>
      <c r="F206" s="221" t="s">
        <v>940</v>
      </c>
      <c r="G206" s="198"/>
      <c r="H206" s="222">
        <v>5</v>
      </c>
      <c r="I206" s="202"/>
      <c r="J206" s="198"/>
      <c r="K206" s="198"/>
      <c r="L206" s="203"/>
      <c r="M206" s="204"/>
      <c r="N206" s="205"/>
      <c r="O206" s="205"/>
      <c r="P206" s="205"/>
      <c r="Q206" s="205"/>
      <c r="R206" s="205"/>
      <c r="S206" s="205"/>
      <c r="T206" s="206"/>
      <c r="AT206" s="207" t="s">
        <v>143</v>
      </c>
      <c r="AU206" s="207" t="s">
        <v>22</v>
      </c>
      <c r="AV206" s="11" t="s">
        <v>22</v>
      </c>
      <c r="AW206" s="11" t="s">
        <v>43</v>
      </c>
      <c r="AX206" s="11" t="s">
        <v>23</v>
      </c>
      <c r="AY206" s="207" t="s">
        <v>132</v>
      </c>
    </row>
    <row r="207" spans="2:65" s="1" customFormat="1" ht="22.5" customHeight="1">
      <c r="B207" s="35"/>
      <c r="C207" s="235" t="s">
        <v>333</v>
      </c>
      <c r="D207" s="235" t="s">
        <v>203</v>
      </c>
      <c r="E207" s="236" t="s">
        <v>961</v>
      </c>
      <c r="F207" s="237" t="s">
        <v>962</v>
      </c>
      <c r="G207" s="238" t="s">
        <v>325</v>
      </c>
      <c r="H207" s="239">
        <v>3</v>
      </c>
      <c r="I207" s="240"/>
      <c r="J207" s="241">
        <f>ROUND(I207*H207,2)</f>
        <v>0</v>
      </c>
      <c r="K207" s="237" t="s">
        <v>36</v>
      </c>
      <c r="L207" s="242"/>
      <c r="M207" s="243" t="s">
        <v>36</v>
      </c>
      <c r="N207" s="244" t="s">
        <v>51</v>
      </c>
      <c r="O207" s="36"/>
      <c r="P207" s="192">
        <f>O207*H207</f>
        <v>0</v>
      </c>
      <c r="Q207" s="192">
        <v>0.094</v>
      </c>
      <c r="R207" s="192">
        <f>Q207*H207</f>
        <v>0.28200000000000003</v>
      </c>
      <c r="S207" s="192">
        <v>0</v>
      </c>
      <c r="T207" s="193">
        <f>S207*H207</f>
        <v>0</v>
      </c>
      <c r="AR207" s="17" t="s">
        <v>318</v>
      </c>
      <c r="AT207" s="17" t="s">
        <v>203</v>
      </c>
      <c r="AU207" s="17" t="s">
        <v>22</v>
      </c>
      <c r="AY207" s="17" t="s">
        <v>132</v>
      </c>
      <c r="BE207" s="194">
        <f>IF(N207="základní",J207,0)</f>
        <v>0</v>
      </c>
      <c r="BF207" s="194">
        <f>IF(N207="snížená",J207,0)</f>
        <v>0</v>
      </c>
      <c r="BG207" s="194">
        <f>IF(N207="zákl. přenesená",J207,0)</f>
        <v>0</v>
      </c>
      <c r="BH207" s="194">
        <f>IF(N207="sníž. přenesená",J207,0)</f>
        <v>0</v>
      </c>
      <c r="BI207" s="194">
        <f>IF(N207="nulová",J207,0)</f>
        <v>0</v>
      </c>
      <c r="BJ207" s="17" t="s">
        <v>23</v>
      </c>
      <c r="BK207" s="194">
        <f>ROUND(I207*H207,2)</f>
        <v>0</v>
      </c>
      <c r="BL207" s="17" t="s">
        <v>233</v>
      </c>
      <c r="BM207" s="17" t="s">
        <v>963</v>
      </c>
    </row>
    <row r="208" spans="2:47" s="1" customFormat="1" ht="27">
      <c r="B208" s="35"/>
      <c r="C208" s="57"/>
      <c r="D208" s="195" t="s">
        <v>173</v>
      </c>
      <c r="E208" s="57"/>
      <c r="F208" s="196" t="s">
        <v>885</v>
      </c>
      <c r="G208" s="57"/>
      <c r="H208" s="57"/>
      <c r="I208" s="153"/>
      <c r="J208" s="57"/>
      <c r="K208" s="57"/>
      <c r="L208" s="55"/>
      <c r="M208" s="72"/>
      <c r="N208" s="36"/>
      <c r="O208" s="36"/>
      <c r="P208" s="36"/>
      <c r="Q208" s="36"/>
      <c r="R208" s="36"/>
      <c r="S208" s="36"/>
      <c r="T208" s="73"/>
      <c r="AT208" s="17" t="s">
        <v>173</v>
      </c>
      <c r="AU208" s="17" t="s">
        <v>22</v>
      </c>
    </row>
    <row r="209" spans="2:51" s="11" customFormat="1" ht="13.5">
      <c r="B209" s="197"/>
      <c r="C209" s="198"/>
      <c r="D209" s="210" t="s">
        <v>143</v>
      </c>
      <c r="E209" s="220" t="s">
        <v>36</v>
      </c>
      <c r="F209" s="221" t="s">
        <v>152</v>
      </c>
      <c r="G209" s="198"/>
      <c r="H209" s="222">
        <v>3</v>
      </c>
      <c r="I209" s="202"/>
      <c r="J209" s="198"/>
      <c r="K209" s="198"/>
      <c r="L209" s="203"/>
      <c r="M209" s="204"/>
      <c r="N209" s="205"/>
      <c r="O209" s="205"/>
      <c r="P209" s="205"/>
      <c r="Q209" s="205"/>
      <c r="R209" s="205"/>
      <c r="S209" s="205"/>
      <c r="T209" s="206"/>
      <c r="AT209" s="207" t="s">
        <v>143</v>
      </c>
      <c r="AU209" s="207" t="s">
        <v>22</v>
      </c>
      <c r="AV209" s="11" t="s">
        <v>22</v>
      </c>
      <c r="AW209" s="11" t="s">
        <v>43</v>
      </c>
      <c r="AX209" s="11" t="s">
        <v>23</v>
      </c>
      <c r="AY209" s="207" t="s">
        <v>132</v>
      </c>
    </row>
    <row r="210" spans="2:65" s="1" customFormat="1" ht="22.5" customHeight="1">
      <c r="B210" s="35"/>
      <c r="C210" s="235" t="s">
        <v>338</v>
      </c>
      <c r="D210" s="235" t="s">
        <v>203</v>
      </c>
      <c r="E210" s="236" t="s">
        <v>964</v>
      </c>
      <c r="F210" s="237" t="s">
        <v>965</v>
      </c>
      <c r="G210" s="238" t="s">
        <v>325</v>
      </c>
      <c r="H210" s="239">
        <v>2</v>
      </c>
      <c r="I210" s="240"/>
      <c r="J210" s="241">
        <f>ROUND(I210*H210,2)</f>
        <v>0</v>
      </c>
      <c r="K210" s="237" t="s">
        <v>36</v>
      </c>
      <c r="L210" s="242"/>
      <c r="M210" s="243" t="s">
        <v>36</v>
      </c>
      <c r="N210" s="244" t="s">
        <v>51</v>
      </c>
      <c r="O210" s="36"/>
      <c r="P210" s="192">
        <f>O210*H210</f>
        <v>0</v>
      </c>
      <c r="Q210" s="192">
        <v>0.094</v>
      </c>
      <c r="R210" s="192">
        <f>Q210*H210</f>
        <v>0.188</v>
      </c>
      <c r="S210" s="192">
        <v>0</v>
      </c>
      <c r="T210" s="193">
        <f>S210*H210</f>
        <v>0</v>
      </c>
      <c r="AR210" s="17" t="s">
        <v>318</v>
      </c>
      <c r="AT210" s="17" t="s">
        <v>203</v>
      </c>
      <c r="AU210" s="17" t="s">
        <v>22</v>
      </c>
      <c r="AY210" s="17" t="s">
        <v>132</v>
      </c>
      <c r="BE210" s="194">
        <f>IF(N210="základní",J210,0)</f>
        <v>0</v>
      </c>
      <c r="BF210" s="194">
        <f>IF(N210="snížená",J210,0)</f>
        <v>0</v>
      </c>
      <c r="BG210" s="194">
        <f>IF(N210="zákl. přenesená",J210,0)</f>
        <v>0</v>
      </c>
      <c r="BH210" s="194">
        <f>IF(N210="sníž. přenesená",J210,0)</f>
        <v>0</v>
      </c>
      <c r="BI210" s="194">
        <f>IF(N210="nulová",J210,0)</f>
        <v>0</v>
      </c>
      <c r="BJ210" s="17" t="s">
        <v>23</v>
      </c>
      <c r="BK210" s="194">
        <f>ROUND(I210*H210,2)</f>
        <v>0</v>
      </c>
      <c r="BL210" s="17" t="s">
        <v>233</v>
      </c>
      <c r="BM210" s="17" t="s">
        <v>966</v>
      </c>
    </row>
    <row r="211" spans="2:47" s="1" customFormat="1" ht="27">
      <c r="B211" s="35"/>
      <c r="C211" s="57"/>
      <c r="D211" s="195" t="s">
        <v>173</v>
      </c>
      <c r="E211" s="57"/>
      <c r="F211" s="196" t="s">
        <v>885</v>
      </c>
      <c r="G211" s="57"/>
      <c r="H211" s="57"/>
      <c r="I211" s="153"/>
      <c r="J211" s="57"/>
      <c r="K211" s="57"/>
      <c r="L211" s="55"/>
      <c r="M211" s="72"/>
      <c r="N211" s="36"/>
      <c r="O211" s="36"/>
      <c r="P211" s="36"/>
      <c r="Q211" s="36"/>
      <c r="R211" s="36"/>
      <c r="S211" s="36"/>
      <c r="T211" s="73"/>
      <c r="AT211" s="17" t="s">
        <v>173</v>
      </c>
      <c r="AU211" s="17" t="s">
        <v>22</v>
      </c>
    </row>
    <row r="212" spans="2:51" s="11" customFormat="1" ht="13.5">
      <c r="B212" s="197"/>
      <c r="C212" s="198"/>
      <c r="D212" s="210" t="s">
        <v>143</v>
      </c>
      <c r="E212" s="220" t="s">
        <v>36</v>
      </c>
      <c r="F212" s="221" t="s">
        <v>22</v>
      </c>
      <c r="G212" s="198"/>
      <c r="H212" s="222">
        <v>2</v>
      </c>
      <c r="I212" s="202"/>
      <c r="J212" s="198"/>
      <c r="K212" s="198"/>
      <c r="L212" s="203"/>
      <c r="M212" s="204"/>
      <c r="N212" s="205"/>
      <c r="O212" s="205"/>
      <c r="P212" s="205"/>
      <c r="Q212" s="205"/>
      <c r="R212" s="205"/>
      <c r="S212" s="205"/>
      <c r="T212" s="206"/>
      <c r="AT212" s="207" t="s">
        <v>143</v>
      </c>
      <c r="AU212" s="207" t="s">
        <v>22</v>
      </c>
      <c r="AV212" s="11" t="s">
        <v>22</v>
      </c>
      <c r="AW212" s="11" t="s">
        <v>43</v>
      </c>
      <c r="AX212" s="11" t="s">
        <v>23</v>
      </c>
      <c r="AY212" s="207" t="s">
        <v>132</v>
      </c>
    </row>
    <row r="213" spans="2:65" s="1" customFormat="1" ht="31.5" customHeight="1">
      <c r="B213" s="35"/>
      <c r="C213" s="183" t="s">
        <v>343</v>
      </c>
      <c r="D213" s="183" t="s">
        <v>134</v>
      </c>
      <c r="E213" s="184" t="s">
        <v>967</v>
      </c>
      <c r="F213" s="185" t="s">
        <v>968</v>
      </c>
      <c r="G213" s="186" t="s">
        <v>325</v>
      </c>
      <c r="H213" s="187">
        <v>5</v>
      </c>
      <c r="I213" s="188"/>
      <c r="J213" s="189">
        <f>ROUND(I213*H213,2)</f>
        <v>0</v>
      </c>
      <c r="K213" s="185" t="s">
        <v>138</v>
      </c>
      <c r="L213" s="55"/>
      <c r="M213" s="190" t="s">
        <v>36</v>
      </c>
      <c r="N213" s="191" t="s">
        <v>51</v>
      </c>
      <c r="O213" s="36"/>
      <c r="P213" s="192">
        <f>O213*H213</f>
        <v>0</v>
      </c>
      <c r="Q213" s="192">
        <v>0</v>
      </c>
      <c r="R213" s="192">
        <f>Q213*H213</f>
        <v>0</v>
      </c>
      <c r="S213" s="192">
        <v>0</v>
      </c>
      <c r="T213" s="193">
        <f>S213*H213</f>
        <v>0</v>
      </c>
      <c r="AR213" s="17" t="s">
        <v>489</v>
      </c>
      <c r="AT213" s="17" t="s">
        <v>134</v>
      </c>
      <c r="AU213" s="17" t="s">
        <v>22</v>
      </c>
      <c r="AY213" s="17" t="s">
        <v>132</v>
      </c>
      <c r="BE213" s="194">
        <f>IF(N213="základní",J213,0)</f>
        <v>0</v>
      </c>
      <c r="BF213" s="194">
        <f>IF(N213="snížená",J213,0)</f>
        <v>0</v>
      </c>
      <c r="BG213" s="194">
        <f>IF(N213="zákl. přenesená",J213,0)</f>
        <v>0</v>
      </c>
      <c r="BH213" s="194">
        <f>IF(N213="sníž. přenesená",J213,0)</f>
        <v>0</v>
      </c>
      <c r="BI213" s="194">
        <f>IF(N213="nulová",J213,0)</f>
        <v>0</v>
      </c>
      <c r="BJ213" s="17" t="s">
        <v>23</v>
      </c>
      <c r="BK213" s="194">
        <f>ROUND(I213*H213,2)</f>
        <v>0</v>
      </c>
      <c r="BL213" s="17" t="s">
        <v>489</v>
      </c>
      <c r="BM213" s="17" t="s">
        <v>969</v>
      </c>
    </row>
    <row r="214" spans="2:51" s="11" customFormat="1" ht="13.5">
      <c r="B214" s="197"/>
      <c r="C214" s="198"/>
      <c r="D214" s="210" t="s">
        <v>143</v>
      </c>
      <c r="E214" s="220" t="s">
        <v>36</v>
      </c>
      <c r="F214" s="221" t="s">
        <v>161</v>
      </c>
      <c r="G214" s="198"/>
      <c r="H214" s="222">
        <v>5</v>
      </c>
      <c r="I214" s="202"/>
      <c r="J214" s="198"/>
      <c r="K214" s="198"/>
      <c r="L214" s="203"/>
      <c r="M214" s="204"/>
      <c r="N214" s="205"/>
      <c r="O214" s="205"/>
      <c r="P214" s="205"/>
      <c r="Q214" s="205"/>
      <c r="R214" s="205"/>
      <c r="S214" s="205"/>
      <c r="T214" s="206"/>
      <c r="AT214" s="207" t="s">
        <v>143</v>
      </c>
      <c r="AU214" s="207" t="s">
        <v>22</v>
      </c>
      <c r="AV214" s="11" t="s">
        <v>22</v>
      </c>
      <c r="AW214" s="11" t="s">
        <v>43</v>
      </c>
      <c r="AX214" s="11" t="s">
        <v>23</v>
      </c>
      <c r="AY214" s="207" t="s">
        <v>132</v>
      </c>
    </row>
    <row r="215" spans="2:65" s="1" customFormat="1" ht="31.5" customHeight="1">
      <c r="B215" s="35"/>
      <c r="C215" s="235" t="s">
        <v>349</v>
      </c>
      <c r="D215" s="235" t="s">
        <v>203</v>
      </c>
      <c r="E215" s="236" t="s">
        <v>970</v>
      </c>
      <c r="F215" s="237" t="s">
        <v>971</v>
      </c>
      <c r="G215" s="238" t="s">
        <v>325</v>
      </c>
      <c r="H215" s="239">
        <v>3</v>
      </c>
      <c r="I215" s="240"/>
      <c r="J215" s="241">
        <f>ROUND(I215*H215,2)</f>
        <v>0</v>
      </c>
      <c r="K215" s="237" t="s">
        <v>36</v>
      </c>
      <c r="L215" s="242"/>
      <c r="M215" s="243" t="s">
        <v>36</v>
      </c>
      <c r="N215" s="244" t="s">
        <v>51</v>
      </c>
      <c r="O215" s="36"/>
      <c r="P215" s="192">
        <f>O215*H215</f>
        <v>0</v>
      </c>
      <c r="Q215" s="192">
        <v>0.01</v>
      </c>
      <c r="R215" s="192">
        <f>Q215*H215</f>
        <v>0.03</v>
      </c>
      <c r="S215" s="192">
        <v>0</v>
      </c>
      <c r="T215" s="193">
        <f>S215*H215</f>
        <v>0</v>
      </c>
      <c r="AR215" s="17" t="s">
        <v>972</v>
      </c>
      <c r="AT215" s="17" t="s">
        <v>203</v>
      </c>
      <c r="AU215" s="17" t="s">
        <v>22</v>
      </c>
      <c r="AY215" s="17" t="s">
        <v>132</v>
      </c>
      <c r="BE215" s="194">
        <f>IF(N215="základní",J215,0)</f>
        <v>0</v>
      </c>
      <c r="BF215" s="194">
        <f>IF(N215="snížená",J215,0)</f>
        <v>0</v>
      </c>
      <c r="BG215" s="194">
        <f>IF(N215="zákl. přenesená",J215,0)</f>
        <v>0</v>
      </c>
      <c r="BH215" s="194">
        <f>IF(N215="sníž. přenesená",J215,0)</f>
        <v>0</v>
      </c>
      <c r="BI215" s="194">
        <f>IF(N215="nulová",J215,0)</f>
        <v>0</v>
      </c>
      <c r="BJ215" s="17" t="s">
        <v>23</v>
      </c>
      <c r="BK215" s="194">
        <f>ROUND(I215*H215,2)</f>
        <v>0</v>
      </c>
      <c r="BL215" s="17" t="s">
        <v>489</v>
      </c>
      <c r="BM215" s="17" t="s">
        <v>973</v>
      </c>
    </row>
    <row r="216" spans="2:47" s="1" customFormat="1" ht="27">
      <c r="B216" s="35"/>
      <c r="C216" s="57"/>
      <c r="D216" s="195" t="s">
        <v>173</v>
      </c>
      <c r="E216" s="57"/>
      <c r="F216" s="196" t="s">
        <v>885</v>
      </c>
      <c r="G216" s="57"/>
      <c r="H216" s="57"/>
      <c r="I216" s="153"/>
      <c r="J216" s="57"/>
      <c r="K216" s="57"/>
      <c r="L216" s="55"/>
      <c r="M216" s="72"/>
      <c r="N216" s="36"/>
      <c r="O216" s="36"/>
      <c r="P216" s="36"/>
      <c r="Q216" s="36"/>
      <c r="R216" s="36"/>
      <c r="S216" s="36"/>
      <c r="T216" s="73"/>
      <c r="AT216" s="17" t="s">
        <v>173</v>
      </c>
      <c r="AU216" s="17" t="s">
        <v>22</v>
      </c>
    </row>
    <row r="217" spans="2:51" s="11" customFormat="1" ht="13.5">
      <c r="B217" s="197"/>
      <c r="C217" s="198"/>
      <c r="D217" s="210" t="s">
        <v>143</v>
      </c>
      <c r="E217" s="220" t="s">
        <v>36</v>
      </c>
      <c r="F217" s="221" t="s">
        <v>152</v>
      </c>
      <c r="G217" s="198"/>
      <c r="H217" s="222">
        <v>3</v>
      </c>
      <c r="I217" s="202"/>
      <c r="J217" s="198"/>
      <c r="K217" s="198"/>
      <c r="L217" s="203"/>
      <c r="M217" s="204"/>
      <c r="N217" s="205"/>
      <c r="O217" s="205"/>
      <c r="P217" s="205"/>
      <c r="Q217" s="205"/>
      <c r="R217" s="205"/>
      <c r="S217" s="205"/>
      <c r="T217" s="206"/>
      <c r="AT217" s="207" t="s">
        <v>143</v>
      </c>
      <c r="AU217" s="207" t="s">
        <v>22</v>
      </c>
      <c r="AV217" s="11" t="s">
        <v>22</v>
      </c>
      <c r="AW217" s="11" t="s">
        <v>43</v>
      </c>
      <c r="AX217" s="11" t="s">
        <v>23</v>
      </c>
      <c r="AY217" s="207" t="s">
        <v>132</v>
      </c>
    </row>
    <row r="218" spans="2:65" s="1" customFormat="1" ht="22.5" customHeight="1">
      <c r="B218" s="35"/>
      <c r="C218" s="235" t="s">
        <v>355</v>
      </c>
      <c r="D218" s="235" t="s">
        <v>203</v>
      </c>
      <c r="E218" s="236" t="s">
        <v>974</v>
      </c>
      <c r="F218" s="237" t="s">
        <v>975</v>
      </c>
      <c r="G218" s="238" t="s">
        <v>325</v>
      </c>
      <c r="H218" s="239">
        <v>2</v>
      </c>
      <c r="I218" s="240"/>
      <c r="J218" s="241">
        <f>ROUND(I218*H218,2)</f>
        <v>0</v>
      </c>
      <c r="K218" s="237" t="s">
        <v>36</v>
      </c>
      <c r="L218" s="242"/>
      <c r="M218" s="243" t="s">
        <v>36</v>
      </c>
      <c r="N218" s="244" t="s">
        <v>51</v>
      </c>
      <c r="O218" s="36"/>
      <c r="P218" s="192">
        <f>O218*H218</f>
        <v>0</v>
      </c>
      <c r="Q218" s="192">
        <v>0.01</v>
      </c>
      <c r="R218" s="192">
        <f>Q218*H218</f>
        <v>0.02</v>
      </c>
      <c r="S218" s="192">
        <v>0</v>
      </c>
      <c r="T218" s="193">
        <f>S218*H218</f>
        <v>0</v>
      </c>
      <c r="AR218" s="17" t="s">
        <v>972</v>
      </c>
      <c r="AT218" s="17" t="s">
        <v>203</v>
      </c>
      <c r="AU218" s="17" t="s">
        <v>22</v>
      </c>
      <c r="AY218" s="17" t="s">
        <v>132</v>
      </c>
      <c r="BE218" s="194">
        <f>IF(N218="základní",J218,0)</f>
        <v>0</v>
      </c>
      <c r="BF218" s="194">
        <f>IF(N218="snížená",J218,0)</f>
        <v>0</v>
      </c>
      <c r="BG218" s="194">
        <f>IF(N218="zákl. přenesená",J218,0)</f>
        <v>0</v>
      </c>
      <c r="BH218" s="194">
        <f>IF(N218="sníž. přenesená",J218,0)</f>
        <v>0</v>
      </c>
      <c r="BI218" s="194">
        <f>IF(N218="nulová",J218,0)</f>
        <v>0</v>
      </c>
      <c r="BJ218" s="17" t="s">
        <v>23</v>
      </c>
      <c r="BK218" s="194">
        <f>ROUND(I218*H218,2)</f>
        <v>0</v>
      </c>
      <c r="BL218" s="17" t="s">
        <v>489</v>
      </c>
      <c r="BM218" s="17" t="s">
        <v>976</v>
      </c>
    </row>
    <row r="219" spans="2:47" s="1" customFormat="1" ht="27">
      <c r="B219" s="35"/>
      <c r="C219" s="57"/>
      <c r="D219" s="195" t="s">
        <v>173</v>
      </c>
      <c r="E219" s="57"/>
      <c r="F219" s="196" t="s">
        <v>885</v>
      </c>
      <c r="G219" s="57"/>
      <c r="H219" s="57"/>
      <c r="I219" s="153"/>
      <c r="J219" s="57"/>
      <c r="K219" s="57"/>
      <c r="L219" s="55"/>
      <c r="M219" s="72"/>
      <c r="N219" s="36"/>
      <c r="O219" s="36"/>
      <c r="P219" s="36"/>
      <c r="Q219" s="36"/>
      <c r="R219" s="36"/>
      <c r="S219" s="36"/>
      <c r="T219" s="73"/>
      <c r="AT219" s="17" t="s">
        <v>173</v>
      </c>
      <c r="AU219" s="17" t="s">
        <v>22</v>
      </c>
    </row>
    <row r="220" spans="2:51" s="11" customFormat="1" ht="13.5">
      <c r="B220" s="197"/>
      <c r="C220" s="198"/>
      <c r="D220" s="210" t="s">
        <v>143</v>
      </c>
      <c r="E220" s="220" t="s">
        <v>36</v>
      </c>
      <c r="F220" s="221" t="s">
        <v>22</v>
      </c>
      <c r="G220" s="198"/>
      <c r="H220" s="222">
        <v>2</v>
      </c>
      <c r="I220" s="202"/>
      <c r="J220" s="198"/>
      <c r="K220" s="198"/>
      <c r="L220" s="203"/>
      <c r="M220" s="204"/>
      <c r="N220" s="205"/>
      <c r="O220" s="205"/>
      <c r="P220" s="205"/>
      <c r="Q220" s="205"/>
      <c r="R220" s="205"/>
      <c r="S220" s="205"/>
      <c r="T220" s="206"/>
      <c r="AT220" s="207" t="s">
        <v>143</v>
      </c>
      <c r="AU220" s="207" t="s">
        <v>22</v>
      </c>
      <c r="AV220" s="11" t="s">
        <v>22</v>
      </c>
      <c r="AW220" s="11" t="s">
        <v>43</v>
      </c>
      <c r="AX220" s="11" t="s">
        <v>23</v>
      </c>
      <c r="AY220" s="207" t="s">
        <v>132</v>
      </c>
    </row>
    <row r="221" spans="2:65" s="1" customFormat="1" ht="22.5" customHeight="1">
      <c r="B221" s="35"/>
      <c r="C221" s="183" t="s">
        <v>151</v>
      </c>
      <c r="D221" s="183" t="s">
        <v>134</v>
      </c>
      <c r="E221" s="184" t="s">
        <v>977</v>
      </c>
      <c r="F221" s="185" t="s">
        <v>978</v>
      </c>
      <c r="G221" s="186" t="s">
        <v>325</v>
      </c>
      <c r="H221" s="187">
        <v>3</v>
      </c>
      <c r="I221" s="188"/>
      <c r="J221" s="189">
        <f>ROUND(I221*H221,2)</f>
        <v>0</v>
      </c>
      <c r="K221" s="185" t="s">
        <v>138</v>
      </c>
      <c r="L221" s="55"/>
      <c r="M221" s="190" t="s">
        <v>36</v>
      </c>
      <c r="N221" s="191" t="s">
        <v>51</v>
      </c>
      <c r="O221" s="36"/>
      <c r="P221" s="192">
        <f>O221*H221</f>
        <v>0</v>
      </c>
      <c r="Q221" s="192">
        <v>0</v>
      </c>
      <c r="R221" s="192">
        <f>Q221*H221</f>
        <v>0</v>
      </c>
      <c r="S221" s="192">
        <v>0</v>
      </c>
      <c r="T221" s="193">
        <f>S221*H221</f>
        <v>0</v>
      </c>
      <c r="AR221" s="17" t="s">
        <v>233</v>
      </c>
      <c r="AT221" s="17" t="s">
        <v>134</v>
      </c>
      <c r="AU221" s="17" t="s">
        <v>22</v>
      </c>
      <c r="AY221" s="17" t="s">
        <v>132</v>
      </c>
      <c r="BE221" s="194">
        <f>IF(N221="základní",J221,0)</f>
        <v>0</v>
      </c>
      <c r="BF221" s="194">
        <f>IF(N221="snížená",J221,0)</f>
        <v>0</v>
      </c>
      <c r="BG221" s="194">
        <f>IF(N221="zákl. přenesená",J221,0)</f>
        <v>0</v>
      </c>
      <c r="BH221" s="194">
        <f>IF(N221="sníž. přenesená",J221,0)</f>
        <v>0</v>
      </c>
      <c r="BI221" s="194">
        <f>IF(N221="nulová",J221,0)</f>
        <v>0</v>
      </c>
      <c r="BJ221" s="17" t="s">
        <v>23</v>
      </c>
      <c r="BK221" s="194">
        <f>ROUND(I221*H221,2)</f>
        <v>0</v>
      </c>
      <c r="BL221" s="17" t="s">
        <v>233</v>
      </c>
      <c r="BM221" s="17" t="s">
        <v>979</v>
      </c>
    </row>
    <row r="222" spans="2:51" s="11" customFormat="1" ht="13.5">
      <c r="B222" s="197"/>
      <c r="C222" s="198"/>
      <c r="D222" s="210" t="s">
        <v>143</v>
      </c>
      <c r="E222" s="220" t="s">
        <v>36</v>
      </c>
      <c r="F222" s="221" t="s">
        <v>152</v>
      </c>
      <c r="G222" s="198"/>
      <c r="H222" s="222">
        <v>3</v>
      </c>
      <c r="I222" s="202"/>
      <c r="J222" s="198"/>
      <c r="K222" s="198"/>
      <c r="L222" s="203"/>
      <c r="M222" s="204"/>
      <c r="N222" s="205"/>
      <c r="O222" s="205"/>
      <c r="P222" s="205"/>
      <c r="Q222" s="205"/>
      <c r="R222" s="205"/>
      <c r="S222" s="205"/>
      <c r="T222" s="206"/>
      <c r="AT222" s="207" t="s">
        <v>143</v>
      </c>
      <c r="AU222" s="207" t="s">
        <v>22</v>
      </c>
      <c r="AV222" s="11" t="s">
        <v>22</v>
      </c>
      <c r="AW222" s="11" t="s">
        <v>43</v>
      </c>
      <c r="AX222" s="11" t="s">
        <v>23</v>
      </c>
      <c r="AY222" s="207" t="s">
        <v>132</v>
      </c>
    </row>
    <row r="223" spans="2:65" s="1" customFormat="1" ht="22.5" customHeight="1">
      <c r="B223" s="35"/>
      <c r="C223" s="235" t="s">
        <v>366</v>
      </c>
      <c r="D223" s="235" t="s">
        <v>203</v>
      </c>
      <c r="E223" s="236" t="s">
        <v>980</v>
      </c>
      <c r="F223" s="237" t="s">
        <v>981</v>
      </c>
      <c r="G223" s="238" t="s">
        <v>325</v>
      </c>
      <c r="H223" s="239">
        <v>3</v>
      </c>
      <c r="I223" s="240"/>
      <c r="J223" s="241">
        <f>ROUND(I223*H223,2)</f>
        <v>0</v>
      </c>
      <c r="K223" s="237" t="s">
        <v>36</v>
      </c>
      <c r="L223" s="242"/>
      <c r="M223" s="243" t="s">
        <v>36</v>
      </c>
      <c r="N223" s="244" t="s">
        <v>51</v>
      </c>
      <c r="O223" s="36"/>
      <c r="P223" s="192">
        <f>O223*H223</f>
        <v>0</v>
      </c>
      <c r="Q223" s="192">
        <v>0.094</v>
      </c>
      <c r="R223" s="192">
        <f>Q223*H223</f>
        <v>0.28200000000000003</v>
      </c>
      <c r="S223" s="192">
        <v>0</v>
      </c>
      <c r="T223" s="193">
        <f>S223*H223</f>
        <v>0</v>
      </c>
      <c r="AR223" s="17" t="s">
        <v>318</v>
      </c>
      <c r="AT223" s="17" t="s">
        <v>203</v>
      </c>
      <c r="AU223" s="17" t="s">
        <v>22</v>
      </c>
      <c r="AY223" s="17" t="s">
        <v>132</v>
      </c>
      <c r="BE223" s="194">
        <f>IF(N223="základní",J223,0)</f>
        <v>0</v>
      </c>
      <c r="BF223" s="194">
        <f>IF(N223="snížená",J223,0)</f>
        <v>0</v>
      </c>
      <c r="BG223" s="194">
        <f>IF(N223="zákl. přenesená",J223,0)</f>
        <v>0</v>
      </c>
      <c r="BH223" s="194">
        <f>IF(N223="sníž. přenesená",J223,0)</f>
        <v>0</v>
      </c>
      <c r="BI223" s="194">
        <f>IF(N223="nulová",J223,0)</f>
        <v>0</v>
      </c>
      <c r="BJ223" s="17" t="s">
        <v>23</v>
      </c>
      <c r="BK223" s="194">
        <f>ROUND(I223*H223,2)</f>
        <v>0</v>
      </c>
      <c r="BL223" s="17" t="s">
        <v>233</v>
      </c>
      <c r="BM223" s="17" t="s">
        <v>982</v>
      </c>
    </row>
    <row r="224" spans="2:47" s="1" customFormat="1" ht="27">
      <c r="B224" s="35"/>
      <c r="C224" s="57"/>
      <c r="D224" s="195" t="s">
        <v>173</v>
      </c>
      <c r="E224" s="57"/>
      <c r="F224" s="196" t="s">
        <v>885</v>
      </c>
      <c r="G224" s="57"/>
      <c r="H224" s="57"/>
      <c r="I224" s="153"/>
      <c r="J224" s="57"/>
      <c r="K224" s="57"/>
      <c r="L224" s="55"/>
      <c r="M224" s="72"/>
      <c r="N224" s="36"/>
      <c r="O224" s="36"/>
      <c r="P224" s="36"/>
      <c r="Q224" s="36"/>
      <c r="R224" s="36"/>
      <c r="S224" s="36"/>
      <c r="T224" s="73"/>
      <c r="AT224" s="17" t="s">
        <v>173</v>
      </c>
      <c r="AU224" s="17" t="s">
        <v>22</v>
      </c>
    </row>
    <row r="225" spans="2:51" s="11" customFormat="1" ht="13.5">
      <c r="B225" s="197"/>
      <c r="C225" s="198"/>
      <c r="D225" s="210" t="s">
        <v>143</v>
      </c>
      <c r="E225" s="220" t="s">
        <v>36</v>
      </c>
      <c r="F225" s="221" t="s">
        <v>152</v>
      </c>
      <c r="G225" s="198"/>
      <c r="H225" s="222">
        <v>3</v>
      </c>
      <c r="I225" s="202"/>
      <c r="J225" s="198"/>
      <c r="K225" s="198"/>
      <c r="L225" s="203"/>
      <c r="M225" s="204"/>
      <c r="N225" s="205"/>
      <c r="O225" s="205"/>
      <c r="P225" s="205"/>
      <c r="Q225" s="205"/>
      <c r="R225" s="205"/>
      <c r="S225" s="205"/>
      <c r="T225" s="206"/>
      <c r="AT225" s="207" t="s">
        <v>143</v>
      </c>
      <c r="AU225" s="207" t="s">
        <v>22</v>
      </c>
      <c r="AV225" s="11" t="s">
        <v>22</v>
      </c>
      <c r="AW225" s="11" t="s">
        <v>43</v>
      </c>
      <c r="AX225" s="11" t="s">
        <v>23</v>
      </c>
      <c r="AY225" s="207" t="s">
        <v>132</v>
      </c>
    </row>
    <row r="226" spans="2:65" s="1" customFormat="1" ht="22.5" customHeight="1">
      <c r="B226" s="35"/>
      <c r="C226" s="183" t="s">
        <v>32</v>
      </c>
      <c r="D226" s="183" t="s">
        <v>134</v>
      </c>
      <c r="E226" s="184" t="s">
        <v>983</v>
      </c>
      <c r="F226" s="185" t="s">
        <v>984</v>
      </c>
      <c r="G226" s="186" t="s">
        <v>325</v>
      </c>
      <c r="H226" s="187">
        <v>5</v>
      </c>
      <c r="I226" s="188"/>
      <c r="J226" s="189">
        <f>ROUND(I226*H226,2)</f>
        <v>0</v>
      </c>
      <c r="K226" s="185" t="s">
        <v>138</v>
      </c>
      <c r="L226" s="55"/>
      <c r="M226" s="190" t="s">
        <v>36</v>
      </c>
      <c r="N226" s="191" t="s">
        <v>51</v>
      </c>
      <c r="O226" s="36"/>
      <c r="P226" s="192">
        <f>O226*H226</f>
        <v>0</v>
      </c>
      <c r="Q226" s="192">
        <v>0</v>
      </c>
      <c r="R226" s="192">
        <f>Q226*H226</f>
        <v>0</v>
      </c>
      <c r="S226" s="192">
        <v>0</v>
      </c>
      <c r="T226" s="193">
        <f>S226*H226</f>
        <v>0</v>
      </c>
      <c r="AR226" s="17" t="s">
        <v>233</v>
      </c>
      <c r="AT226" s="17" t="s">
        <v>134</v>
      </c>
      <c r="AU226" s="17" t="s">
        <v>22</v>
      </c>
      <c r="AY226" s="17" t="s">
        <v>132</v>
      </c>
      <c r="BE226" s="194">
        <f>IF(N226="základní",J226,0)</f>
        <v>0</v>
      </c>
      <c r="BF226" s="194">
        <f>IF(N226="snížená",J226,0)</f>
        <v>0</v>
      </c>
      <c r="BG226" s="194">
        <f>IF(N226="zákl. přenesená",J226,0)</f>
        <v>0</v>
      </c>
      <c r="BH226" s="194">
        <f>IF(N226="sníž. přenesená",J226,0)</f>
        <v>0</v>
      </c>
      <c r="BI226" s="194">
        <f>IF(N226="nulová",J226,0)</f>
        <v>0</v>
      </c>
      <c r="BJ226" s="17" t="s">
        <v>23</v>
      </c>
      <c r="BK226" s="194">
        <f>ROUND(I226*H226,2)</f>
        <v>0</v>
      </c>
      <c r="BL226" s="17" t="s">
        <v>233</v>
      </c>
      <c r="BM226" s="17" t="s">
        <v>985</v>
      </c>
    </row>
    <row r="227" spans="2:51" s="11" customFormat="1" ht="13.5">
      <c r="B227" s="197"/>
      <c r="C227" s="198"/>
      <c r="D227" s="210" t="s">
        <v>143</v>
      </c>
      <c r="E227" s="220" t="s">
        <v>36</v>
      </c>
      <c r="F227" s="221" t="s">
        <v>161</v>
      </c>
      <c r="G227" s="198"/>
      <c r="H227" s="222">
        <v>5</v>
      </c>
      <c r="I227" s="202"/>
      <c r="J227" s="198"/>
      <c r="K227" s="198"/>
      <c r="L227" s="203"/>
      <c r="M227" s="204"/>
      <c r="N227" s="205"/>
      <c r="O227" s="205"/>
      <c r="P227" s="205"/>
      <c r="Q227" s="205"/>
      <c r="R227" s="205"/>
      <c r="S227" s="205"/>
      <c r="T227" s="206"/>
      <c r="AT227" s="207" t="s">
        <v>143</v>
      </c>
      <c r="AU227" s="207" t="s">
        <v>22</v>
      </c>
      <c r="AV227" s="11" t="s">
        <v>22</v>
      </c>
      <c r="AW227" s="11" t="s">
        <v>43</v>
      </c>
      <c r="AX227" s="11" t="s">
        <v>23</v>
      </c>
      <c r="AY227" s="207" t="s">
        <v>132</v>
      </c>
    </row>
    <row r="228" spans="2:65" s="1" customFormat="1" ht="22.5" customHeight="1">
      <c r="B228" s="35"/>
      <c r="C228" s="183" t="s">
        <v>376</v>
      </c>
      <c r="D228" s="183" t="s">
        <v>134</v>
      </c>
      <c r="E228" s="184" t="s">
        <v>986</v>
      </c>
      <c r="F228" s="185" t="s">
        <v>987</v>
      </c>
      <c r="G228" s="186" t="s">
        <v>325</v>
      </c>
      <c r="H228" s="187">
        <v>1</v>
      </c>
      <c r="I228" s="188"/>
      <c r="J228" s="189">
        <f>ROUND(I228*H228,2)</f>
        <v>0</v>
      </c>
      <c r="K228" s="185" t="s">
        <v>36</v>
      </c>
      <c r="L228" s="55"/>
      <c r="M228" s="190" t="s">
        <v>36</v>
      </c>
      <c r="N228" s="191" t="s">
        <v>51</v>
      </c>
      <c r="O228" s="36"/>
      <c r="P228" s="192">
        <f>O228*H228</f>
        <v>0</v>
      </c>
      <c r="Q228" s="192">
        <v>0</v>
      </c>
      <c r="R228" s="192">
        <f>Q228*H228</f>
        <v>0</v>
      </c>
      <c r="S228" s="192">
        <v>0</v>
      </c>
      <c r="T228" s="193">
        <f>S228*H228</f>
        <v>0</v>
      </c>
      <c r="AR228" s="17" t="s">
        <v>233</v>
      </c>
      <c r="AT228" s="17" t="s">
        <v>134</v>
      </c>
      <c r="AU228" s="17" t="s">
        <v>22</v>
      </c>
      <c r="AY228" s="17" t="s">
        <v>132</v>
      </c>
      <c r="BE228" s="194">
        <f>IF(N228="základní",J228,0)</f>
        <v>0</v>
      </c>
      <c r="BF228" s="194">
        <f>IF(N228="snížená",J228,0)</f>
        <v>0</v>
      </c>
      <c r="BG228" s="194">
        <f>IF(N228="zákl. přenesená",J228,0)</f>
        <v>0</v>
      </c>
      <c r="BH228" s="194">
        <f>IF(N228="sníž. přenesená",J228,0)</f>
        <v>0</v>
      </c>
      <c r="BI228" s="194">
        <f>IF(N228="nulová",J228,0)</f>
        <v>0</v>
      </c>
      <c r="BJ228" s="17" t="s">
        <v>23</v>
      </c>
      <c r="BK228" s="194">
        <f>ROUND(I228*H228,2)</f>
        <v>0</v>
      </c>
      <c r="BL228" s="17" t="s">
        <v>233</v>
      </c>
      <c r="BM228" s="17" t="s">
        <v>988</v>
      </c>
    </row>
    <row r="229" spans="2:47" s="1" customFormat="1" ht="27">
      <c r="B229" s="35"/>
      <c r="C229" s="57"/>
      <c r="D229" s="195" t="s">
        <v>173</v>
      </c>
      <c r="E229" s="57"/>
      <c r="F229" s="196" t="s">
        <v>885</v>
      </c>
      <c r="G229" s="57"/>
      <c r="H229" s="57"/>
      <c r="I229" s="153"/>
      <c r="J229" s="57"/>
      <c r="K229" s="57"/>
      <c r="L229" s="55"/>
      <c r="M229" s="72"/>
      <c r="N229" s="36"/>
      <c r="O229" s="36"/>
      <c r="P229" s="36"/>
      <c r="Q229" s="36"/>
      <c r="R229" s="36"/>
      <c r="S229" s="36"/>
      <c r="T229" s="73"/>
      <c r="AT229" s="17" t="s">
        <v>173</v>
      </c>
      <c r="AU229" s="17" t="s">
        <v>22</v>
      </c>
    </row>
    <row r="230" spans="2:51" s="11" customFormat="1" ht="13.5">
      <c r="B230" s="197"/>
      <c r="C230" s="198"/>
      <c r="D230" s="195" t="s">
        <v>143</v>
      </c>
      <c r="E230" s="199" t="s">
        <v>36</v>
      </c>
      <c r="F230" s="200" t="s">
        <v>23</v>
      </c>
      <c r="G230" s="198"/>
      <c r="H230" s="201">
        <v>1</v>
      </c>
      <c r="I230" s="202"/>
      <c r="J230" s="198"/>
      <c r="K230" s="198"/>
      <c r="L230" s="203"/>
      <c r="M230" s="204"/>
      <c r="N230" s="205"/>
      <c r="O230" s="205"/>
      <c r="P230" s="205"/>
      <c r="Q230" s="205"/>
      <c r="R230" s="205"/>
      <c r="S230" s="205"/>
      <c r="T230" s="206"/>
      <c r="AT230" s="207" t="s">
        <v>143</v>
      </c>
      <c r="AU230" s="207" t="s">
        <v>22</v>
      </c>
      <c r="AV230" s="11" t="s">
        <v>22</v>
      </c>
      <c r="AW230" s="11" t="s">
        <v>43</v>
      </c>
      <c r="AX230" s="11" t="s">
        <v>23</v>
      </c>
      <c r="AY230" s="207" t="s">
        <v>132</v>
      </c>
    </row>
    <row r="231" spans="2:63" s="10" customFormat="1" ht="37.35" customHeight="1">
      <c r="B231" s="166"/>
      <c r="C231" s="167"/>
      <c r="D231" s="168" t="s">
        <v>79</v>
      </c>
      <c r="E231" s="169" t="s">
        <v>203</v>
      </c>
      <c r="F231" s="169" t="s">
        <v>989</v>
      </c>
      <c r="G231" s="167"/>
      <c r="H231" s="167"/>
      <c r="I231" s="170"/>
      <c r="J231" s="171">
        <f>BK231</f>
        <v>0</v>
      </c>
      <c r="K231" s="167"/>
      <c r="L231" s="172"/>
      <c r="M231" s="173"/>
      <c r="N231" s="174"/>
      <c r="O231" s="174"/>
      <c r="P231" s="175">
        <f>P232+P301</f>
        <v>0</v>
      </c>
      <c r="Q231" s="174"/>
      <c r="R231" s="175">
        <f>R232+R301</f>
        <v>41.304162</v>
      </c>
      <c r="S231" s="174"/>
      <c r="T231" s="176">
        <f>T232+T301</f>
        <v>1.64</v>
      </c>
      <c r="AR231" s="177" t="s">
        <v>152</v>
      </c>
      <c r="AT231" s="178" t="s">
        <v>79</v>
      </c>
      <c r="AU231" s="178" t="s">
        <v>80</v>
      </c>
      <c r="AY231" s="177" t="s">
        <v>132</v>
      </c>
      <c r="BK231" s="179">
        <f>BK232+BK301</f>
        <v>0</v>
      </c>
    </row>
    <row r="232" spans="2:63" s="10" customFormat="1" ht="19.9" customHeight="1">
      <c r="B232" s="166"/>
      <c r="C232" s="167"/>
      <c r="D232" s="180" t="s">
        <v>79</v>
      </c>
      <c r="E232" s="181" t="s">
        <v>990</v>
      </c>
      <c r="F232" s="181" t="s">
        <v>991</v>
      </c>
      <c r="G232" s="167"/>
      <c r="H232" s="167"/>
      <c r="I232" s="170"/>
      <c r="J232" s="182">
        <f>BK232</f>
        <v>0</v>
      </c>
      <c r="K232" s="167"/>
      <c r="L232" s="172"/>
      <c r="M232" s="173"/>
      <c r="N232" s="174"/>
      <c r="O232" s="174"/>
      <c r="P232" s="175">
        <f>SUM(P233:P300)</f>
        <v>0</v>
      </c>
      <c r="Q232" s="174"/>
      <c r="R232" s="175">
        <f>SUM(R233:R300)</f>
        <v>0.48288699999999996</v>
      </c>
      <c r="S232" s="174"/>
      <c r="T232" s="176">
        <f>SUM(T233:T300)</f>
        <v>0</v>
      </c>
      <c r="AR232" s="177" t="s">
        <v>152</v>
      </c>
      <c r="AT232" s="178" t="s">
        <v>79</v>
      </c>
      <c r="AU232" s="178" t="s">
        <v>23</v>
      </c>
      <c r="AY232" s="177" t="s">
        <v>132</v>
      </c>
      <c r="BK232" s="179">
        <f>SUM(BK233:BK300)</f>
        <v>0</v>
      </c>
    </row>
    <row r="233" spans="2:65" s="1" customFormat="1" ht="31.5" customHeight="1">
      <c r="B233" s="35"/>
      <c r="C233" s="183" t="s">
        <v>381</v>
      </c>
      <c r="D233" s="183" t="s">
        <v>134</v>
      </c>
      <c r="E233" s="184" t="s">
        <v>992</v>
      </c>
      <c r="F233" s="185" t="s">
        <v>993</v>
      </c>
      <c r="G233" s="186" t="s">
        <v>325</v>
      </c>
      <c r="H233" s="187">
        <v>30</v>
      </c>
      <c r="I233" s="188"/>
      <c r="J233" s="189">
        <f>ROUND(I233*H233,2)</f>
        <v>0</v>
      </c>
      <c r="K233" s="185" t="s">
        <v>138</v>
      </c>
      <c r="L233" s="55"/>
      <c r="M233" s="190" t="s">
        <v>36</v>
      </c>
      <c r="N233" s="191" t="s">
        <v>51</v>
      </c>
      <c r="O233" s="36"/>
      <c r="P233" s="192">
        <f>O233*H233</f>
        <v>0</v>
      </c>
      <c r="Q233" s="192">
        <v>0</v>
      </c>
      <c r="R233" s="192">
        <f>Q233*H233</f>
        <v>0</v>
      </c>
      <c r="S233" s="192">
        <v>0</v>
      </c>
      <c r="T233" s="193">
        <f>S233*H233</f>
        <v>0</v>
      </c>
      <c r="AR233" s="17" t="s">
        <v>489</v>
      </c>
      <c r="AT233" s="17" t="s">
        <v>134</v>
      </c>
      <c r="AU233" s="17" t="s">
        <v>22</v>
      </c>
      <c r="AY233" s="17" t="s">
        <v>132</v>
      </c>
      <c r="BE233" s="194">
        <f>IF(N233="základní",J233,0)</f>
        <v>0</v>
      </c>
      <c r="BF233" s="194">
        <f>IF(N233="snížená",J233,0)</f>
        <v>0</v>
      </c>
      <c r="BG233" s="194">
        <f>IF(N233="zákl. přenesená",J233,0)</f>
        <v>0</v>
      </c>
      <c r="BH233" s="194">
        <f>IF(N233="sníž. přenesená",J233,0)</f>
        <v>0</v>
      </c>
      <c r="BI233" s="194">
        <f>IF(N233="nulová",J233,0)</f>
        <v>0</v>
      </c>
      <c r="BJ233" s="17" t="s">
        <v>23</v>
      </c>
      <c r="BK233" s="194">
        <f>ROUND(I233*H233,2)</f>
        <v>0</v>
      </c>
      <c r="BL233" s="17" t="s">
        <v>489</v>
      </c>
      <c r="BM233" s="17" t="s">
        <v>994</v>
      </c>
    </row>
    <row r="234" spans="2:51" s="11" customFormat="1" ht="13.5">
      <c r="B234" s="197"/>
      <c r="C234" s="198"/>
      <c r="D234" s="195" t="s">
        <v>143</v>
      </c>
      <c r="E234" s="199" t="s">
        <v>36</v>
      </c>
      <c r="F234" s="200" t="s">
        <v>995</v>
      </c>
      <c r="G234" s="198"/>
      <c r="H234" s="201">
        <v>18</v>
      </c>
      <c r="I234" s="202"/>
      <c r="J234" s="198"/>
      <c r="K234" s="198"/>
      <c r="L234" s="203"/>
      <c r="M234" s="204"/>
      <c r="N234" s="205"/>
      <c r="O234" s="205"/>
      <c r="P234" s="205"/>
      <c r="Q234" s="205"/>
      <c r="R234" s="205"/>
      <c r="S234" s="205"/>
      <c r="T234" s="206"/>
      <c r="AT234" s="207" t="s">
        <v>143</v>
      </c>
      <c r="AU234" s="207" t="s">
        <v>22</v>
      </c>
      <c r="AV234" s="11" t="s">
        <v>22</v>
      </c>
      <c r="AW234" s="11" t="s">
        <v>43</v>
      </c>
      <c r="AX234" s="11" t="s">
        <v>80</v>
      </c>
      <c r="AY234" s="207" t="s">
        <v>132</v>
      </c>
    </row>
    <row r="235" spans="2:51" s="11" customFormat="1" ht="13.5">
      <c r="B235" s="197"/>
      <c r="C235" s="198"/>
      <c r="D235" s="210" t="s">
        <v>143</v>
      </c>
      <c r="E235" s="220" t="s">
        <v>36</v>
      </c>
      <c r="F235" s="221" t="s">
        <v>996</v>
      </c>
      <c r="G235" s="198"/>
      <c r="H235" s="222">
        <v>12</v>
      </c>
      <c r="I235" s="202"/>
      <c r="J235" s="198"/>
      <c r="K235" s="198"/>
      <c r="L235" s="203"/>
      <c r="M235" s="204"/>
      <c r="N235" s="205"/>
      <c r="O235" s="205"/>
      <c r="P235" s="205"/>
      <c r="Q235" s="205"/>
      <c r="R235" s="205"/>
      <c r="S235" s="205"/>
      <c r="T235" s="206"/>
      <c r="AT235" s="207" t="s">
        <v>143</v>
      </c>
      <c r="AU235" s="207" t="s">
        <v>22</v>
      </c>
      <c r="AV235" s="11" t="s">
        <v>22</v>
      </c>
      <c r="AW235" s="11" t="s">
        <v>43</v>
      </c>
      <c r="AX235" s="11" t="s">
        <v>80</v>
      </c>
      <c r="AY235" s="207" t="s">
        <v>132</v>
      </c>
    </row>
    <row r="236" spans="2:65" s="1" customFormat="1" ht="44.25" customHeight="1">
      <c r="B236" s="35"/>
      <c r="C236" s="183" t="s">
        <v>387</v>
      </c>
      <c r="D236" s="183" t="s">
        <v>134</v>
      </c>
      <c r="E236" s="184" t="s">
        <v>997</v>
      </c>
      <c r="F236" s="185" t="s">
        <v>998</v>
      </c>
      <c r="G236" s="186" t="s">
        <v>325</v>
      </c>
      <c r="H236" s="187">
        <v>1</v>
      </c>
      <c r="I236" s="188"/>
      <c r="J236" s="189">
        <f>ROUND(I236*H236,2)</f>
        <v>0</v>
      </c>
      <c r="K236" s="185" t="s">
        <v>36</v>
      </c>
      <c r="L236" s="55"/>
      <c r="M236" s="190" t="s">
        <v>36</v>
      </c>
      <c r="N236" s="191" t="s">
        <v>51</v>
      </c>
      <c r="O236" s="36"/>
      <c r="P236" s="192">
        <f>O236*H236</f>
        <v>0</v>
      </c>
      <c r="Q236" s="192">
        <v>0</v>
      </c>
      <c r="R236" s="192">
        <f>Q236*H236</f>
        <v>0</v>
      </c>
      <c r="S236" s="192">
        <v>0</v>
      </c>
      <c r="T236" s="193">
        <f>S236*H236</f>
        <v>0</v>
      </c>
      <c r="AR236" s="17" t="s">
        <v>489</v>
      </c>
      <c r="AT236" s="17" t="s">
        <v>134</v>
      </c>
      <c r="AU236" s="17" t="s">
        <v>22</v>
      </c>
      <c r="AY236" s="17" t="s">
        <v>132</v>
      </c>
      <c r="BE236" s="194">
        <f>IF(N236="základní",J236,0)</f>
        <v>0</v>
      </c>
      <c r="BF236" s="194">
        <f>IF(N236="snížená",J236,0)</f>
        <v>0</v>
      </c>
      <c r="BG236" s="194">
        <f>IF(N236="zákl. přenesená",J236,0)</f>
        <v>0</v>
      </c>
      <c r="BH236" s="194">
        <f>IF(N236="sníž. přenesená",J236,0)</f>
        <v>0</v>
      </c>
      <c r="BI236" s="194">
        <f>IF(N236="nulová",J236,0)</f>
        <v>0</v>
      </c>
      <c r="BJ236" s="17" t="s">
        <v>23</v>
      </c>
      <c r="BK236" s="194">
        <f>ROUND(I236*H236,2)</f>
        <v>0</v>
      </c>
      <c r="BL236" s="17" t="s">
        <v>489</v>
      </c>
      <c r="BM236" s="17" t="s">
        <v>999</v>
      </c>
    </row>
    <row r="237" spans="2:47" s="1" customFormat="1" ht="27">
      <c r="B237" s="35"/>
      <c r="C237" s="57"/>
      <c r="D237" s="195" t="s">
        <v>173</v>
      </c>
      <c r="E237" s="57"/>
      <c r="F237" s="196" t="s">
        <v>885</v>
      </c>
      <c r="G237" s="57"/>
      <c r="H237" s="57"/>
      <c r="I237" s="153"/>
      <c r="J237" s="57"/>
      <c r="K237" s="57"/>
      <c r="L237" s="55"/>
      <c r="M237" s="72"/>
      <c r="N237" s="36"/>
      <c r="O237" s="36"/>
      <c r="P237" s="36"/>
      <c r="Q237" s="36"/>
      <c r="R237" s="36"/>
      <c r="S237" s="36"/>
      <c r="T237" s="73"/>
      <c r="AT237" s="17" t="s">
        <v>173</v>
      </c>
      <c r="AU237" s="17" t="s">
        <v>22</v>
      </c>
    </row>
    <row r="238" spans="2:51" s="11" customFormat="1" ht="13.5">
      <c r="B238" s="197"/>
      <c r="C238" s="198"/>
      <c r="D238" s="210" t="s">
        <v>143</v>
      </c>
      <c r="E238" s="220" t="s">
        <v>36</v>
      </c>
      <c r="F238" s="221" t="s">
        <v>23</v>
      </c>
      <c r="G238" s="198"/>
      <c r="H238" s="222">
        <v>1</v>
      </c>
      <c r="I238" s="202"/>
      <c r="J238" s="198"/>
      <c r="K238" s="198"/>
      <c r="L238" s="203"/>
      <c r="M238" s="204"/>
      <c r="N238" s="205"/>
      <c r="O238" s="205"/>
      <c r="P238" s="205"/>
      <c r="Q238" s="205"/>
      <c r="R238" s="205"/>
      <c r="S238" s="205"/>
      <c r="T238" s="206"/>
      <c r="AT238" s="207" t="s">
        <v>143</v>
      </c>
      <c r="AU238" s="207" t="s">
        <v>22</v>
      </c>
      <c r="AV238" s="11" t="s">
        <v>22</v>
      </c>
      <c r="AW238" s="11" t="s">
        <v>43</v>
      </c>
      <c r="AX238" s="11" t="s">
        <v>80</v>
      </c>
      <c r="AY238" s="207" t="s">
        <v>132</v>
      </c>
    </row>
    <row r="239" spans="2:65" s="1" customFormat="1" ht="22.5" customHeight="1">
      <c r="B239" s="35"/>
      <c r="C239" s="183" t="s">
        <v>392</v>
      </c>
      <c r="D239" s="183" t="s">
        <v>134</v>
      </c>
      <c r="E239" s="184" t="s">
        <v>1000</v>
      </c>
      <c r="F239" s="185" t="s">
        <v>1001</v>
      </c>
      <c r="G239" s="186" t="s">
        <v>325</v>
      </c>
      <c r="H239" s="187">
        <v>5</v>
      </c>
      <c r="I239" s="188"/>
      <c r="J239" s="189">
        <f>ROUND(I239*H239,2)</f>
        <v>0</v>
      </c>
      <c r="K239" s="185" t="s">
        <v>36</v>
      </c>
      <c r="L239" s="55"/>
      <c r="M239" s="190" t="s">
        <v>36</v>
      </c>
      <c r="N239" s="191" t="s">
        <v>51</v>
      </c>
      <c r="O239" s="36"/>
      <c r="P239" s="192">
        <f>O239*H239</f>
        <v>0</v>
      </c>
      <c r="Q239" s="192">
        <v>0</v>
      </c>
      <c r="R239" s="192">
        <f>Q239*H239</f>
        <v>0</v>
      </c>
      <c r="S239" s="192">
        <v>0</v>
      </c>
      <c r="T239" s="193">
        <f>S239*H239</f>
        <v>0</v>
      </c>
      <c r="AR239" s="17" t="s">
        <v>489</v>
      </c>
      <c r="AT239" s="17" t="s">
        <v>134</v>
      </c>
      <c r="AU239" s="17" t="s">
        <v>22</v>
      </c>
      <c r="AY239" s="17" t="s">
        <v>132</v>
      </c>
      <c r="BE239" s="194">
        <f>IF(N239="základní",J239,0)</f>
        <v>0</v>
      </c>
      <c r="BF239" s="194">
        <f>IF(N239="snížená",J239,0)</f>
        <v>0</v>
      </c>
      <c r="BG239" s="194">
        <f>IF(N239="zákl. přenesená",J239,0)</f>
        <v>0</v>
      </c>
      <c r="BH239" s="194">
        <f>IF(N239="sníž. přenesená",J239,0)</f>
        <v>0</v>
      </c>
      <c r="BI239" s="194">
        <f>IF(N239="nulová",J239,0)</f>
        <v>0</v>
      </c>
      <c r="BJ239" s="17" t="s">
        <v>23</v>
      </c>
      <c r="BK239" s="194">
        <f>ROUND(I239*H239,2)</f>
        <v>0</v>
      </c>
      <c r="BL239" s="17" t="s">
        <v>489</v>
      </c>
      <c r="BM239" s="17" t="s">
        <v>1002</v>
      </c>
    </row>
    <row r="240" spans="2:47" s="1" customFormat="1" ht="27">
      <c r="B240" s="35"/>
      <c r="C240" s="57"/>
      <c r="D240" s="195" t="s">
        <v>173</v>
      </c>
      <c r="E240" s="57"/>
      <c r="F240" s="196" t="s">
        <v>885</v>
      </c>
      <c r="G240" s="57"/>
      <c r="H240" s="57"/>
      <c r="I240" s="153"/>
      <c r="J240" s="57"/>
      <c r="K240" s="57"/>
      <c r="L240" s="55"/>
      <c r="M240" s="72"/>
      <c r="N240" s="36"/>
      <c r="O240" s="36"/>
      <c r="P240" s="36"/>
      <c r="Q240" s="36"/>
      <c r="R240" s="36"/>
      <c r="S240" s="36"/>
      <c r="T240" s="73"/>
      <c r="AT240" s="17" t="s">
        <v>173</v>
      </c>
      <c r="AU240" s="17" t="s">
        <v>22</v>
      </c>
    </row>
    <row r="241" spans="2:51" s="11" customFormat="1" ht="13.5">
      <c r="B241" s="197"/>
      <c r="C241" s="198"/>
      <c r="D241" s="210" t="s">
        <v>143</v>
      </c>
      <c r="E241" s="220" t="s">
        <v>36</v>
      </c>
      <c r="F241" s="221" t="s">
        <v>161</v>
      </c>
      <c r="G241" s="198"/>
      <c r="H241" s="222">
        <v>5</v>
      </c>
      <c r="I241" s="202"/>
      <c r="J241" s="198"/>
      <c r="K241" s="198"/>
      <c r="L241" s="203"/>
      <c r="M241" s="204"/>
      <c r="N241" s="205"/>
      <c r="O241" s="205"/>
      <c r="P241" s="205"/>
      <c r="Q241" s="205"/>
      <c r="R241" s="205"/>
      <c r="S241" s="205"/>
      <c r="T241" s="206"/>
      <c r="AT241" s="207" t="s">
        <v>143</v>
      </c>
      <c r="AU241" s="207" t="s">
        <v>22</v>
      </c>
      <c r="AV241" s="11" t="s">
        <v>22</v>
      </c>
      <c r="AW241" s="11" t="s">
        <v>43</v>
      </c>
      <c r="AX241" s="11" t="s">
        <v>23</v>
      </c>
      <c r="AY241" s="207" t="s">
        <v>132</v>
      </c>
    </row>
    <row r="242" spans="2:65" s="1" customFormat="1" ht="22.5" customHeight="1">
      <c r="B242" s="35"/>
      <c r="C242" s="183" t="s">
        <v>397</v>
      </c>
      <c r="D242" s="183" t="s">
        <v>134</v>
      </c>
      <c r="E242" s="184" t="s">
        <v>1003</v>
      </c>
      <c r="F242" s="185" t="s">
        <v>1004</v>
      </c>
      <c r="G242" s="186" t="s">
        <v>325</v>
      </c>
      <c r="H242" s="187">
        <v>90</v>
      </c>
      <c r="I242" s="188"/>
      <c r="J242" s="189">
        <f>ROUND(I242*H242,2)</f>
        <v>0</v>
      </c>
      <c r="K242" s="185" t="s">
        <v>36</v>
      </c>
      <c r="L242" s="55"/>
      <c r="M242" s="190" t="s">
        <v>36</v>
      </c>
      <c r="N242" s="191" t="s">
        <v>51</v>
      </c>
      <c r="O242" s="36"/>
      <c r="P242" s="192">
        <f>O242*H242</f>
        <v>0</v>
      </c>
      <c r="Q242" s="192">
        <v>0</v>
      </c>
      <c r="R242" s="192">
        <f>Q242*H242</f>
        <v>0</v>
      </c>
      <c r="S242" s="192">
        <v>0</v>
      </c>
      <c r="T242" s="193">
        <f>S242*H242</f>
        <v>0</v>
      </c>
      <c r="AR242" s="17" t="s">
        <v>233</v>
      </c>
      <c r="AT242" s="17" t="s">
        <v>134</v>
      </c>
      <c r="AU242" s="17" t="s">
        <v>22</v>
      </c>
      <c r="AY242" s="17" t="s">
        <v>132</v>
      </c>
      <c r="BE242" s="194">
        <f>IF(N242="základní",J242,0)</f>
        <v>0</v>
      </c>
      <c r="BF242" s="194">
        <f>IF(N242="snížená",J242,0)</f>
        <v>0</v>
      </c>
      <c r="BG242" s="194">
        <f>IF(N242="zákl. přenesená",J242,0)</f>
        <v>0</v>
      </c>
      <c r="BH242" s="194">
        <f>IF(N242="sníž. přenesená",J242,0)</f>
        <v>0</v>
      </c>
      <c r="BI242" s="194">
        <f>IF(N242="nulová",J242,0)</f>
        <v>0</v>
      </c>
      <c r="BJ242" s="17" t="s">
        <v>23</v>
      </c>
      <c r="BK242" s="194">
        <f>ROUND(I242*H242,2)</f>
        <v>0</v>
      </c>
      <c r="BL242" s="17" t="s">
        <v>233</v>
      </c>
      <c r="BM242" s="17" t="s">
        <v>1005</v>
      </c>
    </row>
    <row r="243" spans="2:47" s="1" customFormat="1" ht="27">
      <c r="B243" s="35"/>
      <c r="C243" s="57"/>
      <c r="D243" s="195" t="s">
        <v>173</v>
      </c>
      <c r="E243" s="57"/>
      <c r="F243" s="196" t="s">
        <v>885</v>
      </c>
      <c r="G243" s="57"/>
      <c r="H243" s="57"/>
      <c r="I243" s="153"/>
      <c r="J243" s="57"/>
      <c r="K243" s="57"/>
      <c r="L243" s="55"/>
      <c r="M243" s="72"/>
      <c r="N243" s="36"/>
      <c r="O243" s="36"/>
      <c r="P243" s="36"/>
      <c r="Q243" s="36"/>
      <c r="R243" s="36"/>
      <c r="S243" s="36"/>
      <c r="T243" s="73"/>
      <c r="AT243" s="17" t="s">
        <v>173</v>
      </c>
      <c r="AU243" s="17" t="s">
        <v>22</v>
      </c>
    </row>
    <row r="244" spans="2:51" s="11" customFormat="1" ht="13.5">
      <c r="B244" s="197"/>
      <c r="C244" s="198"/>
      <c r="D244" s="210" t="s">
        <v>143</v>
      </c>
      <c r="E244" s="220" t="s">
        <v>36</v>
      </c>
      <c r="F244" s="221" t="s">
        <v>1006</v>
      </c>
      <c r="G244" s="198"/>
      <c r="H244" s="222">
        <v>90</v>
      </c>
      <c r="I244" s="202"/>
      <c r="J244" s="198"/>
      <c r="K244" s="198"/>
      <c r="L244" s="203"/>
      <c r="M244" s="204"/>
      <c r="N244" s="205"/>
      <c r="O244" s="205"/>
      <c r="P244" s="205"/>
      <c r="Q244" s="205"/>
      <c r="R244" s="205"/>
      <c r="S244" s="205"/>
      <c r="T244" s="206"/>
      <c r="AT244" s="207" t="s">
        <v>143</v>
      </c>
      <c r="AU244" s="207" t="s">
        <v>22</v>
      </c>
      <c r="AV244" s="11" t="s">
        <v>22</v>
      </c>
      <c r="AW244" s="11" t="s">
        <v>43</v>
      </c>
      <c r="AX244" s="11" t="s">
        <v>23</v>
      </c>
      <c r="AY244" s="207" t="s">
        <v>132</v>
      </c>
    </row>
    <row r="245" spans="2:65" s="1" customFormat="1" ht="44.25" customHeight="1">
      <c r="B245" s="35"/>
      <c r="C245" s="183" t="s">
        <v>401</v>
      </c>
      <c r="D245" s="183" t="s">
        <v>134</v>
      </c>
      <c r="E245" s="184" t="s">
        <v>1007</v>
      </c>
      <c r="F245" s="185" t="s">
        <v>1008</v>
      </c>
      <c r="G245" s="186" t="s">
        <v>296</v>
      </c>
      <c r="H245" s="187">
        <v>239.4</v>
      </c>
      <c r="I245" s="188"/>
      <c r="J245" s="189">
        <f>ROUND(I245*H245,2)</f>
        <v>0</v>
      </c>
      <c r="K245" s="185" t="s">
        <v>36</v>
      </c>
      <c r="L245" s="55"/>
      <c r="M245" s="190" t="s">
        <v>36</v>
      </c>
      <c r="N245" s="191" t="s">
        <v>51</v>
      </c>
      <c r="O245" s="36"/>
      <c r="P245" s="192">
        <f>O245*H245</f>
        <v>0</v>
      </c>
      <c r="Q245" s="192">
        <v>0</v>
      </c>
      <c r="R245" s="192">
        <f>Q245*H245</f>
        <v>0</v>
      </c>
      <c r="S245" s="192">
        <v>0</v>
      </c>
      <c r="T245" s="193">
        <f>S245*H245</f>
        <v>0</v>
      </c>
      <c r="AR245" s="17" t="s">
        <v>233</v>
      </c>
      <c r="AT245" s="17" t="s">
        <v>134</v>
      </c>
      <c r="AU245" s="17" t="s">
        <v>22</v>
      </c>
      <c r="AY245" s="17" t="s">
        <v>132</v>
      </c>
      <c r="BE245" s="194">
        <f>IF(N245="základní",J245,0)</f>
        <v>0</v>
      </c>
      <c r="BF245" s="194">
        <f>IF(N245="snížená",J245,0)</f>
        <v>0</v>
      </c>
      <c r="BG245" s="194">
        <f>IF(N245="zákl. přenesená",J245,0)</f>
        <v>0</v>
      </c>
      <c r="BH245" s="194">
        <f>IF(N245="sníž. přenesená",J245,0)</f>
        <v>0</v>
      </c>
      <c r="BI245" s="194">
        <f>IF(N245="nulová",J245,0)</f>
        <v>0</v>
      </c>
      <c r="BJ245" s="17" t="s">
        <v>23</v>
      </c>
      <c r="BK245" s="194">
        <f>ROUND(I245*H245,2)</f>
        <v>0</v>
      </c>
      <c r="BL245" s="17" t="s">
        <v>233</v>
      </c>
      <c r="BM245" s="17" t="s">
        <v>1009</v>
      </c>
    </row>
    <row r="246" spans="2:47" s="1" customFormat="1" ht="27">
      <c r="B246" s="35"/>
      <c r="C246" s="57"/>
      <c r="D246" s="195" t="s">
        <v>173</v>
      </c>
      <c r="E246" s="57"/>
      <c r="F246" s="196" t="s">
        <v>885</v>
      </c>
      <c r="G246" s="57"/>
      <c r="H246" s="57"/>
      <c r="I246" s="153"/>
      <c r="J246" s="57"/>
      <c r="K246" s="57"/>
      <c r="L246" s="55"/>
      <c r="M246" s="72"/>
      <c r="N246" s="36"/>
      <c r="O246" s="36"/>
      <c r="P246" s="36"/>
      <c r="Q246" s="36"/>
      <c r="R246" s="36"/>
      <c r="S246" s="36"/>
      <c r="T246" s="73"/>
      <c r="AT246" s="17" t="s">
        <v>173</v>
      </c>
      <c r="AU246" s="17" t="s">
        <v>22</v>
      </c>
    </row>
    <row r="247" spans="2:51" s="11" customFormat="1" ht="13.5">
      <c r="B247" s="197"/>
      <c r="C247" s="198"/>
      <c r="D247" s="210" t="s">
        <v>143</v>
      </c>
      <c r="E247" s="220" t="s">
        <v>36</v>
      </c>
      <c r="F247" s="221" t="s">
        <v>1010</v>
      </c>
      <c r="G247" s="198"/>
      <c r="H247" s="222">
        <v>239.4</v>
      </c>
      <c r="I247" s="202"/>
      <c r="J247" s="198"/>
      <c r="K247" s="198"/>
      <c r="L247" s="203"/>
      <c r="M247" s="204"/>
      <c r="N247" s="205"/>
      <c r="O247" s="205"/>
      <c r="P247" s="205"/>
      <c r="Q247" s="205"/>
      <c r="R247" s="205"/>
      <c r="S247" s="205"/>
      <c r="T247" s="206"/>
      <c r="AT247" s="207" t="s">
        <v>143</v>
      </c>
      <c r="AU247" s="207" t="s">
        <v>22</v>
      </c>
      <c r="AV247" s="11" t="s">
        <v>22</v>
      </c>
      <c r="AW247" s="11" t="s">
        <v>43</v>
      </c>
      <c r="AX247" s="11" t="s">
        <v>23</v>
      </c>
      <c r="AY247" s="207" t="s">
        <v>132</v>
      </c>
    </row>
    <row r="248" spans="2:65" s="1" customFormat="1" ht="31.5" customHeight="1">
      <c r="B248" s="35"/>
      <c r="C248" s="183" t="s">
        <v>406</v>
      </c>
      <c r="D248" s="183" t="s">
        <v>134</v>
      </c>
      <c r="E248" s="184" t="s">
        <v>1011</v>
      </c>
      <c r="F248" s="185" t="s">
        <v>1012</v>
      </c>
      <c r="G248" s="186" t="s">
        <v>325</v>
      </c>
      <c r="H248" s="187">
        <v>60</v>
      </c>
      <c r="I248" s="188"/>
      <c r="J248" s="189">
        <f>ROUND(I248*H248,2)</f>
        <v>0</v>
      </c>
      <c r="K248" s="185" t="s">
        <v>138</v>
      </c>
      <c r="L248" s="55"/>
      <c r="M248" s="190" t="s">
        <v>36</v>
      </c>
      <c r="N248" s="191" t="s">
        <v>51</v>
      </c>
      <c r="O248" s="36"/>
      <c r="P248" s="192">
        <f>O248*H248</f>
        <v>0</v>
      </c>
      <c r="Q248" s="192">
        <v>0</v>
      </c>
      <c r="R248" s="192">
        <f>Q248*H248</f>
        <v>0</v>
      </c>
      <c r="S248" s="192">
        <v>0</v>
      </c>
      <c r="T248" s="193">
        <f>S248*H248</f>
        <v>0</v>
      </c>
      <c r="AR248" s="17" t="s">
        <v>489</v>
      </c>
      <c r="AT248" s="17" t="s">
        <v>134</v>
      </c>
      <c r="AU248" s="17" t="s">
        <v>22</v>
      </c>
      <c r="AY248" s="17" t="s">
        <v>132</v>
      </c>
      <c r="BE248" s="194">
        <f>IF(N248="základní",J248,0)</f>
        <v>0</v>
      </c>
      <c r="BF248" s="194">
        <f>IF(N248="snížená",J248,0)</f>
        <v>0</v>
      </c>
      <c r="BG248" s="194">
        <f>IF(N248="zákl. přenesená",J248,0)</f>
        <v>0</v>
      </c>
      <c r="BH248" s="194">
        <f>IF(N248="sníž. přenesená",J248,0)</f>
        <v>0</v>
      </c>
      <c r="BI248" s="194">
        <f>IF(N248="nulová",J248,0)</f>
        <v>0</v>
      </c>
      <c r="BJ248" s="17" t="s">
        <v>23</v>
      </c>
      <c r="BK248" s="194">
        <f>ROUND(I248*H248,2)</f>
        <v>0</v>
      </c>
      <c r="BL248" s="17" t="s">
        <v>489</v>
      </c>
      <c r="BM248" s="17" t="s">
        <v>1013</v>
      </c>
    </row>
    <row r="249" spans="2:51" s="11" customFormat="1" ht="13.5">
      <c r="B249" s="197"/>
      <c r="C249" s="198"/>
      <c r="D249" s="210" t="s">
        <v>143</v>
      </c>
      <c r="E249" s="220" t="s">
        <v>36</v>
      </c>
      <c r="F249" s="221" t="s">
        <v>1014</v>
      </c>
      <c r="G249" s="198"/>
      <c r="H249" s="222">
        <v>60</v>
      </c>
      <c r="I249" s="202"/>
      <c r="J249" s="198"/>
      <c r="K249" s="198"/>
      <c r="L249" s="203"/>
      <c r="M249" s="204"/>
      <c r="N249" s="205"/>
      <c r="O249" s="205"/>
      <c r="P249" s="205"/>
      <c r="Q249" s="205"/>
      <c r="R249" s="205"/>
      <c r="S249" s="205"/>
      <c r="T249" s="206"/>
      <c r="AT249" s="207" t="s">
        <v>143</v>
      </c>
      <c r="AU249" s="207" t="s">
        <v>22</v>
      </c>
      <c r="AV249" s="11" t="s">
        <v>22</v>
      </c>
      <c r="AW249" s="11" t="s">
        <v>43</v>
      </c>
      <c r="AX249" s="11" t="s">
        <v>23</v>
      </c>
      <c r="AY249" s="207" t="s">
        <v>132</v>
      </c>
    </row>
    <row r="250" spans="2:65" s="1" customFormat="1" ht="22.5" customHeight="1">
      <c r="B250" s="35"/>
      <c r="C250" s="183" t="s">
        <v>411</v>
      </c>
      <c r="D250" s="183" t="s">
        <v>134</v>
      </c>
      <c r="E250" s="184" t="s">
        <v>1015</v>
      </c>
      <c r="F250" s="185" t="s">
        <v>1016</v>
      </c>
      <c r="G250" s="186" t="s">
        <v>296</v>
      </c>
      <c r="H250" s="187">
        <v>149.8</v>
      </c>
      <c r="I250" s="188"/>
      <c r="J250" s="189">
        <f>ROUND(I250*H250,2)</f>
        <v>0</v>
      </c>
      <c r="K250" s="185" t="s">
        <v>36</v>
      </c>
      <c r="L250" s="55"/>
      <c r="M250" s="190" t="s">
        <v>36</v>
      </c>
      <c r="N250" s="191" t="s">
        <v>51</v>
      </c>
      <c r="O250" s="36"/>
      <c r="P250" s="192">
        <f>O250*H250</f>
        <v>0</v>
      </c>
      <c r="Q250" s="192">
        <v>0</v>
      </c>
      <c r="R250" s="192">
        <f>Q250*H250</f>
        <v>0</v>
      </c>
      <c r="S250" s="192">
        <v>0</v>
      </c>
      <c r="T250" s="193">
        <f>S250*H250</f>
        <v>0</v>
      </c>
      <c r="AR250" s="17" t="s">
        <v>489</v>
      </c>
      <c r="AT250" s="17" t="s">
        <v>134</v>
      </c>
      <c r="AU250" s="17" t="s">
        <v>22</v>
      </c>
      <c r="AY250" s="17" t="s">
        <v>132</v>
      </c>
      <c r="BE250" s="194">
        <f>IF(N250="základní",J250,0)</f>
        <v>0</v>
      </c>
      <c r="BF250" s="194">
        <f>IF(N250="snížená",J250,0)</f>
        <v>0</v>
      </c>
      <c r="BG250" s="194">
        <f>IF(N250="zákl. přenesená",J250,0)</f>
        <v>0</v>
      </c>
      <c r="BH250" s="194">
        <f>IF(N250="sníž. přenesená",J250,0)</f>
        <v>0</v>
      </c>
      <c r="BI250" s="194">
        <f>IF(N250="nulová",J250,0)</f>
        <v>0</v>
      </c>
      <c r="BJ250" s="17" t="s">
        <v>23</v>
      </c>
      <c r="BK250" s="194">
        <f>ROUND(I250*H250,2)</f>
        <v>0</v>
      </c>
      <c r="BL250" s="17" t="s">
        <v>489</v>
      </c>
      <c r="BM250" s="17" t="s">
        <v>1017</v>
      </c>
    </row>
    <row r="251" spans="2:47" s="1" customFormat="1" ht="27">
      <c r="B251" s="35"/>
      <c r="C251" s="57"/>
      <c r="D251" s="195" t="s">
        <v>173</v>
      </c>
      <c r="E251" s="57"/>
      <c r="F251" s="196" t="s">
        <v>885</v>
      </c>
      <c r="G251" s="57"/>
      <c r="H251" s="57"/>
      <c r="I251" s="153"/>
      <c r="J251" s="57"/>
      <c r="K251" s="57"/>
      <c r="L251" s="55"/>
      <c r="M251" s="72"/>
      <c r="N251" s="36"/>
      <c r="O251" s="36"/>
      <c r="P251" s="36"/>
      <c r="Q251" s="36"/>
      <c r="R251" s="36"/>
      <c r="S251" s="36"/>
      <c r="T251" s="73"/>
      <c r="AT251" s="17" t="s">
        <v>173</v>
      </c>
      <c r="AU251" s="17" t="s">
        <v>22</v>
      </c>
    </row>
    <row r="252" spans="2:51" s="11" customFormat="1" ht="13.5">
      <c r="B252" s="197"/>
      <c r="C252" s="198"/>
      <c r="D252" s="210" t="s">
        <v>143</v>
      </c>
      <c r="E252" s="220" t="s">
        <v>36</v>
      </c>
      <c r="F252" s="221" t="s">
        <v>1018</v>
      </c>
      <c r="G252" s="198"/>
      <c r="H252" s="222">
        <v>149.8</v>
      </c>
      <c r="I252" s="202"/>
      <c r="J252" s="198"/>
      <c r="K252" s="198"/>
      <c r="L252" s="203"/>
      <c r="M252" s="204"/>
      <c r="N252" s="205"/>
      <c r="O252" s="205"/>
      <c r="P252" s="205"/>
      <c r="Q252" s="205"/>
      <c r="R252" s="205"/>
      <c r="S252" s="205"/>
      <c r="T252" s="206"/>
      <c r="AT252" s="207" t="s">
        <v>143</v>
      </c>
      <c r="AU252" s="207" t="s">
        <v>22</v>
      </c>
      <c r="AV252" s="11" t="s">
        <v>22</v>
      </c>
      <c r="AW252" s="11" t="s">
        <v>43</v>
      </c>
      <c r="AX252" s="11" t="s">
        <v>23</v>
      </c>
      <c r="AY252" s="207" t="s">
        <v>132</v>
      </c>
    </row>
    <row r="253" spans="2:65" s="1" customFormat="1" ht="22.5" customHeight="1">
      <c r="B253" s="35"/>
      <c r="C253" s="183" t="s">
        <v>417</v>
      </c>
      <c r="D253" s="183" t="s">
        <v>134</v>
      </c>
      <c r="E253" s="184" t="s">
        <v>1019</v>
      </c>
      <c r="F253" s="185" t="s">
        <v>1020</v>
      </c>
      <c r="G253" s="186" t="s">
        <v>296</v>
      </c>
      <c r="H253" s="187">
        <v>39.2</v>
      </c>
      <c r="I253" s="188"/>
      <c r="J253" s="189">
        <f>ROUND(I253*H253,2)</f>
        <v>0</v>
      </c>
      <c r="K253" s="185" t="s">
        <v>36</v>
      </c>
      <c r="L253" s="55"/>
      <c r="M253" s="190" t="s">
        <v>36</v>
      </c>
      <c r="N253" s="191" t="s">
        <v>51</v>
      </c>
      <c r="O253" s="36"/>
      <c r="P253" s="192">
        <f>O253*H253</f>
        <v>0</v>
      </c>
      <c r="Q253" s="192">
        <v>0</v>
      </c>
      <c r="R253" s="192">
        <f>Q253*H253</f>
        <v>0</v>
      </c>
      <c r="S253" s="192">
        <v>0</v>
      </c>
      <c r="T253" s="193">
        <f>S253*H253</f>
        <v>0</v>
      </c>
      <c r="AR253" s="17" t="s">
        <v>489</v>
      </c>
      <c r="AT253" s="17" t="s">
        <v>134</v>
      </c>
      <c r="AU253" s="17" t="s">
        <v>22</v>
      </c>
      <c r="AY253" s="17" t="s">
        <v>132</v>
      </c>
      <c r="BE253" s="194">
        <f>IF(N253="základní",J253,0)</f>
        <v>0</v>
      </c>
      <c r="BF253" s="194">
        <f>IF(N253="snížená",J253,0)</f>
        <v>0</v>
      </c>
      <c r="BG253" s="194">
        <f>IF(N253="zákl. přenesená",J253,0)</f>
        <v>0</v>
      </c>
      <c r="BH253" s="194">
        <f>IF(N253="sníž. přenesená",J253,0)</f>
        <v>0</v>
      </c>
      <c r="BI253" s="194">
        <f>IF(N253="nulová",J253,0)</f>
        <v>0</v>
      </c>
      <c r="BJ253" s="17" t="s">
        <v>23</v>
      </c>
      <c r="BK253" s="194">
        <f>ROUND(I253*H253,2)</f>
        <v>0</v>
      </c>
      <c r="BL253" s="17" t="s">
        <v>489</v>
      </c>
      <c r="BM253" s="17" t="s">
        <v>1021</v>
      </c>
    </row>
    <row r="254" spans="2:47" s="1" customFormat="1" ht="27">
      <c r="B254" s="35"/>
      <c r="C254" s="57"/>
      <c r="D254" s="195" t="s">
        <v>173</v>
      </c>
      <c r="E254" s="57"/>
      <c r="F254" s="196" t="s">
        <v>885</v>
      </c>
      <c r="G254" s="57"/>
      <c r="H254" s="57"/>
      <c r="I254" s="153"/>
      <c r="J254" s="57"/>
      <c r="K254" s="57"/>
      <c r="L254" s="55"/>
      <c r="M254" s="72"/>
      <c r="N254" s="36"/>
      <c r="O254" s="36"/>
      <c r="P254" s="36"/>
      <c r="Q254" s="36"/>
      <c r="R254" s="36"/>
      <c r="S254" s="36"/>
      <c r="T254" s="73"/>
      <c r="AT254" s="17" t="s">
        <v>173</v>
      </c>
      <c r="AU254" s="17" t="s">
        <v>22</v>
      </c>
    </row>
    <row r="255" spans="2:51" s="11" customFormat="1" ht="13.5">
      <c r="B255" s="197"/>
      <c r="C255" s="198"/>
      <c r="D255" s="210" t="s">
        <v>143</v>
      </c>
      <c r="E255" s="220" t="s">
        <v>36</v>
      </c>
      <c r="F255" s="221" t="s">
        <v>1022</v>
      </c>
      <c r="G255" s="198"/>
      <c r="H255" s="222">
        <v>39.2</v>
      </c>
      <c r="I255" s="202"/>
      <c r="J255" s="198"/>
      <c r="K255" s="198"/>
      <c r="L255" s="203"/>
      <c r="M255" s="204"/>
      <c r="N255" s="205"/>
      <c r="O255" s="205"/>
      <c r="P255" s="205"/>
      <c r="Q255" s="205"/>
      <c r="R255" s="205"/>
      <c r="S255" s="205"/>
      <c r="T255" s="206"/>
      <c r="AT255" s="207" t="s">
        <v>143</v>
      </c>
      <c r="AU255" s="207" t="s">
        <v>22</v>
      </c>
      <c r="AV255" s="11" t="s">
        <v>22</v>
      </c>
      <c r="AW255" s="11" t="s">
        <v>43</v>
      </c>
      <c r="AX255" s="11" t="s">
        <v>23</v>
      </c>
      <c r="AY255" s="207" t="s">
        <v>132</v>
      </c>
    </row>
    <row r="256" spans="2:65" s="1" customFormat="1" ht="22.5" customHeight="1">
      <c r="B256" s="35"/>
      <c r="C256" s="183" t="s">
        <v>421</v>
      </c>
      <c r="D256" s="183" t="s">
        <v>134</v>
      </c>
      <c r="E256" s="184" t="s">
        <v>1023</v>
      </c>
      <c r="F256" s="185" t="s">
        <v>1024</v>
      </c>
      <c r="G256" s="186" t="s">
        <v>296</v>
      </c>
      <c r="H256" s="187">
        <v>50.4</v>
      </c>
      <c r="I256" s="188"/>
      <c r="J256" s="189">
        <f>ROUND(I256*H256,2)</f>
        <v>0</v>
      </c>
      <c r="K256" s="185" t="s">
        <v>36</v>
      </c>
      <c r="L256" s="55"/>
      <c r="M256" s="190" t="s">
        <v>36</v>
      </c>
      <c r="N256" s="191" t="s">
        <v>51</v>
      </c>
      <c r="O256" s="36"/>
      <c r="P256" s="192">
        <f>O256*H256</f>
        <v>0</v>
      </c>
      <c r="Q256" s="192">
        <v>0</v>
      </c>
      <c r="R256" s="192">
        <f>Q256*H256</f>
        <v>0</v>
      </c>
      <c r="S256" s="192">
        <v>0</v>
      </c>
      <c r="T256" s="193">
        <f>S256*H256</f>
        <v>0</v>
      </c>
      <c r="AR256" s="17" t="s">
        <v>489</v>
      </c>
      <c r="AT256" s="17" t="s">
        <v>134</v>
      </c>
      <c r="AU256" s="17" t="s">
        <v>22</v>
      </c>
      <c r="AY256" s="17" t="s">
        <v>132</v>
      </c>
      <c r="BE256" s="194">
        <f>IF(N256="základní",J256,0)</f>
        <v>0</v>
      </c>
      <c r="BF256" s="194">
        <f>IF(N256="snížená",J256,0)</f>
        <v>0</v>
      </c>
      <c r="BG256" s="194">
        <f>IF(N256="zákl. přenesená",J256,0)</f>
        <v>0</v>
      </c>
      <c r="BH256" s="194">
        <f>IF(N256="sníž. přenesená",J256,0)</f>
        <v>0</v>
      </c>
      <c r="BI256" s="194">
        <f>IF(N256="nulová",J256,0)</f>
        <v>0</v>
      </c>
      <c r="BJ256" s="17" t="s">
        <v>23</v>
      </c>
      <c r="BK256" s="194">
        <f>ROUND(I256*H256,2)</f>
        <v>0</v>
      </c>
      <c r="BL256" s="17" t="s">
        <v>489</v>
      </c>
      <c r="BM256" s="17" t="s">
        <v>1025</v>
      </c>
    </row>
    <row r="257" spans="2:47" s="1" customFormat="1" ht="27">
      <c r="B257" s="35"/>
      <c r="C257" s="57"/>
      <c r="D257" s="195" t="s">
        <v>173</v>
      </c>
      <c r="E257" s="57"/>
      <c r="F257" s="196" t="s">
        <v>885</v>
      </c>
      <c r="G257" s="57"/>
      <c r="H257" s="57"/>
      <c r="I257" s="153"/>
      <c r="J257" s="57"/>
      <c r="K257" s="57"/>
      <c r="L257" s="55"/>
      <c r="M257" s="72"/>
      <c r="N257" s="36"/>
      <c r="O257" s="36"/>
      <c r="P257" s="36"/>
      <c r="Q257" s="36"/>
      <c r="R257" s="36"/>
      <c r="S257" s="36"/>
      <c r="T257" s="73"/>
      <c r="AT257" s="17" t="s">
        <v>173</v>
      </c>
      <c r="AU257" s="17" t="s">
        <v>22</v>
      </c>
    </row>
    <row r="258" spans="2:51" s="11" customFormat="1" ht="13.5">
      <c r="B258" s="197"/>
      <c r="C258" s="198"/>
      <c r="D258" s="210" t="s">
        <v>143</v>
      </c>
      <c r="E258" s="220" t="s">
        <v>36</v>
      </c>
      <c r="F258" s="221" t="s">
        <v>1026</v>
      </c>
      <c r="G258" s="198"/>
      <c r="H258" s="222">
        <v>50.4</v>
      </c>
      <c r="I258" s="202"/>
      <c r="J258" s="198"/>
      <c r="K258" s="198"/>
      <c r="L258" s="203"/>
      <c r="M258" s="204"/>
      <c r="N258" s="205"/>
      <c r="O258" s="205"/>
      <c r="P258" s="205"/>
      <c r="Q258" s="205"/>
      <c r="R258" s="205"/>
      <c r="S258" s="205"/>
      <c r="T258" s="206"/>
      <c r="AT258" s="207" t="s">
        <v>143</v>
      </c>
      <c r="AU258" s="207" t="s">
        <v>22</v>
      </c>
      <c r="AV258" s="11" t="s">
        <v>22</v>
      </c>
      <c r="AW258" s="11" t="s">
        <v>43</v>
      </c>
      <c r="AX258" s="11" t="s">
        <v>23</v>
      </c>
      <c r="AY258" s="207" t="s">
        <v>132</v>
      </c>
    </row>
    <row r="259" spans="2:65" s="1" customFormat="1" ht="22.5" customHeight="1">
      <c r="B259" s="35"/>
      <c r="C259" s="235" t="s">
        <v>428</v>
      </c>
      <c r="D259" s="235" t="s">
        <v>203</v>
      </c>
      <c r="E259" s="236" t="s">
        <v>1027</v>
      </c>
      <c r="F259" s="237" t="s">
        <v>1028</v>
      </c>
      <c r="G259" s="238" t="s">
        <v>296</v>
      </c>
      <c r="H259" s="239">
        <v>149.8</v>
      </c>
      <c r="I259" s="240"/>
      <c r="J259" s="241">
        <f>ROUND(I259*H259,2)</f>
        <v>0</v>
      </c>
      <c r="K259" s="237" t="s">
        <v>36</v>
      </c>
      <c r="L259" s="242"/>
      <c r="M259" s="243" t="s">
        <v>36</v>
      </c>
      <c r="N259" s="244" t="s">
        <v>51</v>
      </c>
      <c r="O259" s="36"/>
      <c r="P259" s="192">
        <f>O259*H259</f>
        <v>0</v>
      </c>
      <c r="Q259" s="192">
        <v>0.00072</v>
      </c>
      <c r="R259" s="192">
        <f>Q259*H259</f>
        <v>0.10785600000000002</v>
      </c>
      <c r="S259" s="192">
        <v>0</v>
      </c>
      <c r="T259" s="193">
        <f>S259*H259</f>
        <v>0</v>
      </c>
      <c r="AR259" s="17" t="s">
        <v>972</v>
      </c>
      <c r="AT259" s="17" t="s">
        <v>203</v>
      </c>
      <c r="AU259" s="17" t="s">
        <v>22</v>
      </c>
      <c r="AY259" s="17" t="s">
        <v>132</v>
      </c>
      <c r="BE259" s="194">
        <f>IF(N259="základní",J259,0)</f>
        <v>0</v>
      </c>
      <c r="BF259" s="194">
        <f>IF(N259="snížená",J259,0)</f>
        <v>0</v>
      </c>
      <c r="BG259" s="194">
        <f>IF(N259="zákl. přenesená",J259,0)</f>
        <v>0</v>
      </c>
      <c r="BH259" s="194">
        <f>IF(N259="sníž. přenesená",J259,0)</f>
        <v>0</v>
      </c>
      <c r="BI259" s="194">
        <f>IF(N259="nulová",J259,0)</f>
        <v>0</v>
      </c>
      <c r="BJ259" s="17" t="s">
        <v>23</v>
      </c>
      <c r="BK259" s="194">
        <f>ROUND(I259*H259,2)</f>
        <v>0</v>
      </c>
      <c r="BL259" s="17" t="s">
        <v>489</v>
      </c>
      <c r="BM259" s="17" t="s">
        <v>1029</v>
      </c>
    </row>
    <row r="260" spans="2:47" s="1" customFormat="1" ht="40.5">
      <c r="B260" s="35"/>
      <c r="C260" s="57"/>
      <c r="D260" s="195" t="s">
        <v>173</v>
      </c>
      <c r="E260" s="57"/>
      <c r="F260" s="196" t="s">
        <v>1030</v>
      </c>
      <c r="G260" s="57"/>
      <c r="H260" s="57"/>
      <c r="I260" s="153"/>
      <c r="J260" s="57"/>
      <c r="K260" s="57"/>
      <c r="L260" s="55"/>
      <c r="M260" s="72"/>
      <c r="N260" s="36"/>
      <c r="O260" s="36"/>
      <c r="P260" s="36"/>
      <c r="Q260" s="36"/>
      <c r="R260" s="36"/>
      <c r="S260" s="36"/>
      <c r="T260" s="73"/>
      <c r="AT260" s="17" t="s">
        <v>173</v>
      </c>
      <c r="AU260" s="17" t="s">
        <v>22</v>
      </c>
    </row>
    <row r="261" spans="2:51" s="11" customFormat="1" ht="13.5">
      <c r="B261" s="197"/>
      <c r="C261" s="198"/>
      <c r="D261" s="210" t="s">
        <v>143</v>
      </c>
      <c r="E261" s="220" t="s">
        <v>36</v>
      </c>
      <c r="F261" s="221" t="s">
        <v>1018</v>
      </c>
      <c r="G261" s="198"/>
      <c r="H261" s="222">
        <v>149.8</v>
      </c>
      <c r="I261" s="202"/>
      <c r="J261" s="198"/>
      <c r="K261" s="198"/>
      <c r="L261" s="203"/>
      <c r="M261" s="204"/>
      <c r="N261" s="205"/>
      <c r="O261" s="205"/>
      <c r="P261" s="205"/>
      <c r="Q261" s="205"/>
      <c r="R261" s="205"/>
      <c r="S261" s="205"/>
      <c r="T261" s="206"/>
      <c r="AT261" s="207" t="s">
        <v>143</v>
      </c>
      <c r="AU261" s="207" t="s">
        <v>22</v>
      </c>
      <c r="AV261" s="11" t="s">
        <v>22</v>
      </c>
      <c r="AW261" s="11" t="s">
        <v>43</v>
      </c>
      <c r="AX261" s="11" t="s">
        <v>23</v>
      </c>
      <c r="AY261" s="207" t="s">
        <v>132</v>
      </c>
    </row>
    <row r="262" spans="2:65" s="1" customFormat="1" ht="22.5" customHeight="1">
      <c r="B262" s="35"/>
      <c r="C262" s="235" t="s">
        <v>434</v>
      </c>
      <c r="D262" s="235" t="s">
        <v>203</v>
      </c>
      <c r="E262" s="236" t="s">
        <v>1031</v>
      </c>
      <c r="F262" s="237" t="s">
        <v>1032</v>
      </c>
      <c r="G262" s="238" t="s">
        <v>296</v>
      </c>
      <c r="H262" s="239">
        <v>39.2</v>
      </c>
      <c r="I262" s="240"/>
      <c r="J262" s="241">
        <f>ROUND(I262*H262,2)</f>
        <v>0</v>
      </c>
      <c r="K262" s="237" t="s">
        <v>36</v>
      </c>
      <c r="L262" s="242"/>
      <c r="M262" s="243" t="s">
        <v>36</v>
      </c>
      <c r="N262" s="244" t="s">
        <v>51</v>
      </c>
      <c r="O262" s="36"/>
      <c r="P262" s="192">
        <f>O262*H262</f>
        <v>0</v>
      </c>
      <c r="Q262" s="192">
        <v>0.00072</v>
      </c>
      <c r="R262" s="192">
        <f>Q262*H262</f>
        <v>0.028224000000000003</v>
      </c>
      <c r="S262" s="192">
        <v>0</v>
      </c>
      <c r="T262" s="193">
        <f>S262*H262</f>
        <v>0</v>
      </c>
      <c r="AR262" s="17" t="s">
        <v>972</v>
      </c>
      <c r="AT262" s="17" t="s">
        <v>203</v>
      </c>
      <c r="AU262" s="17" t="s">
        <v>22</v>
      </c>
      <c r="AY262" s="17" t="s">
        <v>132</v>
      </c>
      <c r="BE262" s="194">
        <f>IF(N262="základní",J262,0)</f>
        <v>0</v>
      </c>
      <c r="BF262" s="194">
        <f>IF(N262="snížená",J262,0)</f>
        <v>0</v>
      </c>
      <c r="BG262" s="194">
        <f>IF(N262="zákl. přenesená",J262,0)</f>
        <v>0</v>
      </c>
      <c r="BH262" s="194">
        <f>IF(N262="sníž. přenesená",J262,0)</f>
        <v>0</v>
      </c>
      <c r="BI262" s="194">
        <f>IF(N262="nulová",J262,0)</f>
        <v>0</v>
      </c>
      <c r="BJ262" s="17" t="s">
        <v>23</v>
      </c>
      <c r="BK262" s="194">
        <f>ROUND(I262*H262,2)</f>
        <v>0</v>
      </c>
      <c r="BL262" s="17" t="s">
        <v>489</v>
      </c>
      <c r="BM262" s="17" t="s">
        <v>1033</v>
      </c>
    </row>
    <row r="263" spans="2:47" s="1" customFormat="1" ht="40.5">
      <c r="B263" s="35"/>
      <c r="C263" s="57"/>
      <c r="D263" s="195" t="s">
        <v>173</v>
      </c>
      <c r="E263" s="57"/>
      <c r="F263" s="196" t="s">
        <v>1034</v>
      </c>
      <c r="G263" s="57"/>
      <c r="H263" s="57"/>
      <c r="I263" s="153"/>
      <c r="J263" s="57"/>
      <c r="K263" s="57"/>
      <c r="L263" s="55"/>
      <c r="M263" s="72"/>
      <c r="N263" s="36"/>
      <c r="O263" s="36"/>
      <c r="P263" s="36"/>
      <c r="Q263" s="36"/>
      <c r="R263" s="36"/>
      <c r="S263" s="36"/>
      <c r="T263" s="73"/>
      <c r="AT263" s="17" t="s">
        <v>173</v>
      </c>
      <c r="AU263" s="17" t="s">
        <v>22</v>
      </c>
    </row>
    <row r="264" spans="2:51" s="11" customFormat="1" ht="13.5">
      <c r="B264" s="197"/>
      <c r="C264" s="198"/>
      <c r="D264" s="210" t="s">
        <v>143</v>
      </c>
      <c r="E264" s="220" t="s">
        <v>36</v>
      </c>
      <c r="F264" s="221" t="s">
        <v>1035</v>
      </c>
      <c r="G264" s="198"/>
      <c r="H264" s="222">
        <v>39.2</v>
      </c>
      <c r="I264" s="202"/>
      <c r="J264" s="198"/>
      <c r="K264" s="198"/>
      <c r="L264" s="203"/>
      <c r="M264" s="204"/>
      <c r="N264" s="205"/>
      <c r="O264" s="205"/>
      <c r="P264" s="205"/>
      <c r="Q264" s="205"/>
      <c r="R264" s="205"/>
      <c r="S264" s="205"/>
      <c r="T264" s="206"/>
      <c r="AT264" s="207" t="s">
        <v>143</v>
      </c>
      <c r="AU264" s="207" t="s">
        <v>22</v>
      </c>
      <c r="AV264" s="11" t="s">
        <v>22</v>
      </c>
      <c r="AW264" s="11" t="s">
        <v>43</v>
      </c>
      <c r="AX264" s="11" t="s">
        <v>23</v>
      </c>
      <c r="AY264" s="207" t="s">
        <v>132</v>
      </c>
    </row>
    <row r="265" spans="2:65" s="1" customFormat="1" ht="22.5" customHeight="1">
      <c r="B265" s="35"/>
      <c r="C265" s="235" t="s">
        <v>440</v>
      </c>
      <c r="D265" s="235" t="s">
        <v>203</v>
      </c>
      <c r="E265" s="236" t="s">
        <v>1036</v>
      </c>
      <c r="F265" s="237" t="s">
        <v>1037</v>
      </c>
      <c r="G265" s="238" t="s">
        <v>296</v>
      </c>
      <c r="H265" s="239">
        <v>50.4</v>
      </c>
      <c r="I265" s="240"/>
      <c r="J265" s="241">
        <f>ROUND(I265*H265,2)</f>
        <v>0</v>
      </c>
      <c r="K265" s="237" t="s">
        <v>36</v>
      </c>
      <c r="L265" s="242"/>
      <c r="M265" s="243" t="s">
        <v>36</v>
      </c>
      <c r="N265" s="244" t="s">
        <v>51</v>
      </c>
      <c r="O265" s="36"/>
      <c r="P265" s="192">
        <f>O265*H265</f>
        <v>0</v>
      </c>
      <c r="Q265" s="192">
        <v>0.00072</v>
      </c>
      <c r="R265" s="192">
        <f>Q265*H265</f>
        <v>0.036288</v>
      </c>
      <c r="S265" s="192">
        <v>0</v>
      </c>
      <c r="T265" s="193">
        <f>S265*H265</f>
        <v>0</v>
      </c>
      <c r="AR265" s="17" t="s">
        <v>972</v>
      </c>
      <c r="AT265" s="17" t="s">
        <v>203</v>
      </c>
      <c r="AU265" s="17" t="s">
        <v>22</v>
      </c>
      <c r="AY265" s="17" t="s">
        <v>132</v>
      </c>
      <c r="BE265" s="194">
        <f>IF(N265="základní",J265,0)</f>
        <v>0</v>
      </c>
      <c r="BF265" s="194">
        <f>IF(N265="snížená",J265,0)</f>
        <v>0</v>
      </c>
      <c r="BG265" s="194">
        <f>IF(N265="zákl. přenesená",J265,0)</f>
        <v>0</v>
      </c>
      <c r="BH265" s="194">
        <f>IF(N265="sníž. přenesená",J265,0)</f>
        <v>0</v>
      </c>
      <c r="BI265" s="194">
        <f>IF(N265="nulová",J265,0)</f>
        <v>0</v>
      </c>
      <c r="BJ265" s="17" t="s">
        <v>23</v>
      </c>
      <c r="BK265" s="194">
        <f>ROUND(I265*H265,2)</f>
        <v>0</v>
      </c>
      <c r="BL265" s="17" t="s">
        <v>489</v>
      </c>
      <c r="BM265" s="17" t="s">
        <v>1038</v>
      </c>
    </row>
    <row r="266" spans="2:47" s="1" customFormat="1" ht="40.5">
      <c r="B266" s="35"/>
      <c r="C266" s="57"/>
      <c r="D266" s="195" t="s">
        <v>173</v>
      </c>
      <c r="E266" s="57"/>
      <c r="F266" s="196" t="s">
        <v>1039</v>
      </c>
      <c r="G266" s="57"/>
      <c r="H266" s="57"/>
      <c r="I266" s="153"/>
      <c r="J266" s="57"/>
      <c r="K266" s="57"/>
      <c r="L266" s="55"/>
      <c r="M266" s="72"/>
      <c r="N266" s="36"/>
      <c r="O266" s="36"/>
      <c r="P266" s="36"/>
      <c r="Q266" s="36"/>
      <c r="R266" s="36"/>
      <c r="S266" s="36"/>
      <c r="T266" s="73"/>
      <c r="AT266" s="17" t="s">
        <v>173</v>
      </c>
      <c r="AU266" s="17" t="s">
        <v>22</v>
      </c>
    </row>
    <row r="267" spans="2:51" s="11" customFormat="1" ht="13.5">
      <c r="B267" s="197"/>
      <c r="C267" s="198"/>
      <c r="D267" s="210" t="s">
        <v>143</v>
      </c>
      <c r="E267" s="220" t="s">
        <v>36</v>
      </c>
      <c r="F267" s="221" t="s">
        <v>1040</v>
      </c>
      <c r="G267" s="198"/>
      <c r="H267" s="222">
        <v>50.4</v>
      </c>
      <c r="I267" s="202"/>
      <c r="J267" s="198"/>
      <c r="K267" s="198"/>
      <c r="L267" s="203"/>
      <c r="M267" s="204"/>
      <c r="N267" s="205"/>
      <c r="O267" s="205"/>
      <c r="P267" s="205"/>
      <c r="Q267" s="205"/>
      <c r="R267" s="205"/>
      <c r="S267" s="205"/>
      <c r="T267" s="206"/>
      <c r="AT267" s="207" t="s">
        <v>143</v>
      </c>
      <c r="AU267" s="207" t="s">
        <v>22</v>
      </c>
      <c r="AV267" s="11" t="s">
        <v>22</v>
      </c>
      <c r="AW267" s="11" t="s">
        <v>43</v>
      </c>
      <c r="AX267" s="11" t="s">
        <v>23</v>
      </c>
      <c r="AY267" s="207" t="s">
        <v>132</v>
      </c>
    </row>
    <row r="268" spans="2:65" s="1" customFormat="1" ht="31.5" customHeight="1">
      <c r="B268" s="35"/>
      <c r="C268" s="183" t="s">
        <v>446</v>
      </c>
      <c r="D268" s="183" t="s">
        <v>134</v>
      </c>
      <c r="E268" s="184" t="s">
        <v>1041</v>
      </c>
      <c r="F268" s="185" t="s">
        <v>1042</v>
      </c>
      <c r="G268" s="186" t="s">
        <v>1043</v>
      </c>
      <c r="H268" s="187">
        <v>5</v>
      </c>
      <c r="I268" s="188"/>
      <c r="J268" s="189">
        <f>ROUND(I268*H268,2)</f>
        <v>0</v>
      </c>
      <c r="K268" s="185" t="s">
        <v>36</v>
      </c>
      <c r="L268" s="55"/>
      <c r="M268" s="190" t="s">
        <v>36</v>
      </c>
      <c r="N268" s="191" t="s">
        <v>51</v>
      </c>
      <c r="O268" s="36"/>
      <c r="P268" s="192">
        <f>O268*H268</f>
        <v>0</v>
      </c>
      <c r="Q268" s="192">
        <v>0</v>
      </c>
      <c r="R268" s="192">
        <f>Q268*H268</f>
        <v>0</v>
      </c>
      <c r="S268" s="192">
        <v>0</v>
      </c>
      <c r="T268" s="193">
        <f>S268*H268</f>
        <v>0</v>
      </c>
      <c r="AR268" s="17" t="s">
        <v>489</v>
      </c>
      <c r="AT268" s="17" t="s">
        <v>134</v>
      </c>
      <c r="AU268" s="17" t="s">
        <v>22</v>
      </c>
      <c r="AY268" s="17" t="s">
        <v>132</v>
      </c>
      <c r="BE268" s="194">
        <f>IF(N268="základní",J268,0)</f>
        <v>0</v>
      </c>
      <c r="BF268" s="194">
        <f>IF(N268="snížená",J268,0)</f>
        <v>0</v>
      </c>
      <c r="BG268" s="194">
        <f>IF(N268="zákl. přenesená",J268,0)</f>
        <v>0</v>
      </c>
      <c r="BH268" s="194">
        <f>IF(N268="sníž. přenesená",J268,0)</f>
        <v>0</v>
      </c>
      <c r="BI268" s="194">
        <f>IF(N268="nulová",J268,0)</f>
        <v>0</v>
      </c>
      <c r="BJ268" s="17" t="s">
        <v>23</v>
      </c>
      <c r="BK268" s="194">
        <f>ROUND(I268*H268,2)</f>
        <v>0</v>
      </c>
      <c r="BL268" s="17" t="s">
        <v>489</v>
      </c>
      <c r="BM268" s="17" t="s">
        <v>1044</v>
      </c>
    </row>
    <row r="269" spans="2:47" s="1" customFormat="1" ht="27">
      <c r="B269" s="35"/>
      <c r="C269" s="57"/>
      <c r="D269" s="195" t="s">
        <v>173</v>
      </c>
      <c r="E269" s="57"/>
      <c r="F269" s="196" t="s">
        <v>885</v>
      </c>
      <c r="G269" s="57"/>
      <c r="H269" s="57"/>
      <c r="I269" s="153"/>
      <c r="J269" s="57"/>
      <c r="K269" s="57"/>
      <c r="L269" s="55"/>
      <c r="M269" s="72"/>
      <c r="N269" s="36"/>
      <c r="O269" s="36"/>
      <c r="P269" s="36"/>
      <c r="Q269" s="36"/>
      <c r="R269" s="36"/>
      <c r="S269" s="36"/>
      <c r="T269" s="73"/>
      <c r="AT269" s="17" t="s">
        <v>173</v>
      </c>
      <c r="AU269" s="17" t="s">
        <v>22</v>
      </c>
    </row>
    <row r="270" spans="2:51" s="11" customFormat="1" ht="13.5">
      <c r="B270" s="197"/>
      <c r="C270" s="198"/>
      <c r="D270" s="210" t="s">
        <v>143</v>
      </c>
      <c r="E270" s="220" t="s">
        <v>36</v>
      </c>
      <c r="F270" s="221" t="s">
        <v>161</v>
      </c>
      <c r="G270" s="198"/>
      <c r="H270" s="222">
        <v>5</v>
      </c>
      <c r="I270" s="202"/>
      <c r="J270" s="198"/>
      <c r="K270" s="198"/>
      <c r="L270" s="203"/>
      <c r="M270" s="204"/>
      <c r="N270" s="205"/>
      <c r="O270" s="205"/>
      <c r="P270" s="205"/>
      <c r="Q270" s="205"/>
      <c r="R270" s="205"/>
      <c r="S270" s="205"/>
      <c r="T270" s="206"/>
      <c r="AT270" s="207" t="s">
        <v>143</v>
      </c>
      <c r="AU270" s="207" t="s">
        <v>22</v>
      </c>
      <c r="AV270" s="11" t="s">
        <v>22</v>
      </c>
      <c r="AW270" s="11" t="s">
        <v>43</v>
      </c>
      <c r="AX270" s="11" t="s">
        <v>23</v>
      </c>
      <c r="AY270" s="207" t="s">
        <v>132</v>
      </c>
    </row>
    <row r="271" spans="2:65" s="1" customFormat="1" ht="22.5" customHeight="1">
      <c r="B271" s="35"/>
      <c r="C271" s="183" t="s">
        <v>452</v>
      </c>
      <c r="D271" s="183" t="s">
        <v>134</v>
      </c>
      <c r="E271" s="184" t="s">
        <v>1045</v>
      </c>
      <c r="F271" s="185" t="s">
        <v>1046</v>
      </c>
      <c r="G271" s="186" t="s">
        <v>325</v>
      </c>
      <c r="H271" s="187">
        <v>5</v>
      </c>
      <c r="I271" s="188"/>
      <c r="J271" s="189">
        <f>ROUND(I271*H271,2)</f>
        <v>0</v>
      </c>
      <c r="K271" s="185" t="s">
        <v>36</v>
      </c>
      <c r="L271" s="55"/>
      <c r="M271" s="190" t="s">
        <v>36</v>
      </c>
      <c r="N271" s="191" t="s">
        <v>51</v>
      </c>
      <c r="O271" s="36"/>
      <c r="P271" s="192">
        <f>O271*H271</f>
        <v>0</v>
      </c>
      <c r="Q271" s="192">
        <v>0.00035</v>
      </c>
      <c r="R271" s="192">
        <f>Q271*H271</f>
        <v>0.00175</v>
      </c>
      <c r="S271" s="192">
        <v>0</v>
      </c>
      <c r="T271" s="193">
        <f>S271*H271</f>
        <v>0</v>
      </c>
      <c r="AR271" s="17" t="s">
        <v>489</v>
      </c>
      <c r="AT271" s="17" t="s">
        <v>134</v>
      </c>
      <c r="AU271" s="17" t="s">
        <v>22</v>
      </c>
      <c r="AY271" s="17" t="s">
        <v>132</v>
      </c>
      <c r="BE271" s="194">
        <f>IF(N271="základní",J271,0)</f>
        <v>0</v>
      </c>
      <c r="BF271" s="194">
        <f>IF(N271="snížená",J271,0)</f>
        <v>0</v>
      </c>
      <c r="BG271" s="194">
        <f>IF(N271="zákl. přenesená",J271,0)</f>
        <v>0</v>
      </c>
      <c r="BH271" s="194">
        <f>IF(N271="sníž. přenesená",J271,0)</f>
        <v>0</v>
      </c>
      <c r="BI271" s="194">
        <f>IF(N271="nulová",J271,0)</f>
        <v>0</v>
      </c>
      <c r="BJ271" s="17" t="s">
        <v>23</v>
      </c>
      <c r="BK271" s="194">
        <f>ROUND(I271*H271,2)</f>
        <v>0</v>
      </c>
      <c r="BL271" s="17" t="s">
        <v>489</v>
      </c>
      <c r="BM271" s="17" t="s">
        <v>1047</v>
      </c>
    </row>
    <row r="272" spans="2:47" s="1" customFormat="1" ht="40.5">
      <c r="B272" s="35"/>
      <c r="C272" s="57"/>
      <c r="D272" s="195" t="s">
        <v>173</v>
      </c>
      <c r="E272" s="57"/>
      <c r="F272" s="196" t="s">
        <v>1048</v>
      </c>
      <c r="G272" s="57"/>
      <c r="H272" s="57"/>
      <c r="I272" s="153"/>
      <c r="J272" s="57"/>
      <c r="K272" s="57"/>
      <c r="L272" s="55"/>
      <c r="M272" s="72"/>
      <c r="N272" s="36"/>
      <c r="O272" s="36"/>
      <c r="P272" s="36"/>
      <c r="Q272" s="36"/>
      <c r="R272" s="36"/>
      <c r="S272" s="36"/>
      <c r="T272" s="73"/>
      <c r="AT272" s="17" t="s">
        <v>173</v>
      </c>
      <c r="AU272" s="17" t="s">
        <v>22</v>
      </c>
    </row>
    <row r="273" spans="2:51" s="11" customFormat="1" ht="13.5">
      <c r="B273" s="197"/>
      <c r="C273" s="198"/>
      <c r="D273" s="210" t="s">
        <v>143</v>
      </c>
      <c r="E273" s="220" t="s">
        <v>36</v>
      </c>
      <c r="F273" s="221" t="s">
        <v>161</v>
      </c>
      <c r="G273" s="198"/>
      <c r="H273" s="222">
        <v>5</v>
      </c>
      <c r="I273" s="202"/>
      <c r="J273" s="198"/>
      <c r="K273" s="198"/>
      <c r="L273" s="203"/>
      <c r="M273" s="204"/>
      <c r="N273" s="205"/>
      <c r="O273" s="205"/>
      <c r="P273" s="205"/>
      <c r="Q273" s="205"/>
      <c r="R273" s="205"/>
      <c r="S273" s="205"/>
      <c r="T273" s="206"/>
      <c r="AT273" s="207" t="s">
        <v>143</v>
      </c>
      <c r="AU273" s="207" t="s">
        <v>22</v>
      </c>
      <c r="AV273" s="11" t="s">
        <v>22</v>
      </c>
      <c r="AW273" s="11" t="s">
        <v>43</v>
      </c>
      <c r="AX273" s="11" t="s">
        <v>23</v>
      </c>
      <c r="AY273" s="207" t="s">
        <v>132</v>
      </c>
    </row>
    <row r="274" spans="2:65" s="1" customFormat="1" ht="31.5" customHeight="1">
      <c r="B274" s="35"/>
      <c r="C274" s="183" t="s">
        <v>457</v>
      </c>
      <c r="D274" s="183" t="s">
        <v>134</v>
      </c>
      <c r="E274" s="184" t="s">
        <v>1049</v>
      </c>
      <c r="F274" s="185" t="s">
        <v>1050</v>
      </c>
      <c r="G274" s="186" t="s">
        <v>296</v>
      </c>
      <c r="H274" s="187">
        <v>154.28</v>
      </c>
      <c r="I274" s="188"/>
      <c r="J274" s="189">
        <f>ROUND(I274*H274,2)</f>
        <v>0</v>
      </c>
      <c r="K274" s="185" t="s">
        <v>138</v>
      </c>
      <c r="L274" s="55"/>
      <c r="M274" s="190" t="s">
        <v>36</v>
      </c>
      <c r="N274" s="191" t="s">
        <v>51</v>
      </c>
      <c r="O274" s="36"/>
      <c r="P274" s="192">
        <f>O274*H274</f>
        <v>0</v>
      </c>
      <c r="Q274" s="192">
        <v>0</v>
      </c>
      <c r="R274" s="192">
        <f>Q274*H274</f>
        <v>0</v>
      </c>
      <c r="S274" s="192">
        <v>0</v>
      </c>
      <c r="T274" s="193">
        <f>S274*H274</f>
        <v>0</v>
      </c>
      <c r="AR274" s="17" t="s">
        <v>489</v>
      </c>
      <c r="AT274" s="17" t="s">
        <v>134</v>
      </c>
      <c r="AU274" s="17" t="s">
        <v>22</v>
      </c>
      <c r="AY274" s="17" t="s">
        <v>132</v>
      </c>
      <c r="BE274" s="194">
        <f>IF(N274="základní",J274,0)</f>
        <v>0</v>
      </c>
      <c r="BF274" s="194">
        <f>IF(N274="snížená",J274,0)</f>
        <v>0</v>
      </c>
      <c r="BG274" s="194">
        <f>IF(N274="zákl. přenesená",J274,0)</f>
        <v>0</v>
      </c>
      <c r="BH274" s="194">
        <f>IF(N274="sníž. přenesená",J274,0)</f>
        <v>0</v>
      </c>
      <c r="BI274" s="194">
        <f>IF(N274="nulová",J274,0)</f>
        <v>0</v>
      </c>
      <c r="BJ274" s="17" t="s">
        <v>23</v>
      </c>
      <c r="BK274" s="194">
        <f>ROUND(I274*H274,2)</f>
        <v>0</v>
      </c>
      <c r="BL274" s="17" t="s">
        <v>489</v>
      </c>
      <c r="BM274" s="17" t="s">
        <v>1051</v>
      </c>
    </row>
    <row r="275" spans="2:51" s="11" customFormat="1" ht="13.5">
      <c r="B275" s="197"/>
      <c r="C275" s="198"/>
      <c r="D275" s="210" t="s">
        <v>143</v>
      </c>
      <c r="E275" s="220" t="s">
        <v>36</v>
      </c>
      <c r="F275" s="221" t="s">
        <v>1052</v>
      </c>
      <c r="G275" s="198"/>
      <c r="H275" s="222">
        <v>154.28</v>
      </c>
      <c r="I275" s="202"/>
      <c r="J275" s="198"/>
      <c r="K275" s="198"/>
      <c r="L275" s="203"/>
      <c r="M275" s="204"/>
      <c r="N275" s="205"/>
      <c r="O275" s="205"/>
      <c r="P275" s="205"/>
      <c r="Q275" s="205"/>
      <c r="R275" s="205"/>
      <c r="S275" s="205"/>
      <c r="T275" s="206"/>
      <c r="AT275" s="207" t="s">
        <v>143</v>
      </c>
      <c r="AU275" s="207" t="s">
        <v>22</v>
      </c>
      <c r="AV275" s="11" t="s">
        <v>22</v>
      </c>
      <c r="AW275" s="11" t="s">
        <v>43</v>
      </c>
      <c r="AX275" s="11" t="s">
        <v>23</v>
      </c>
      <c r="AY275" s="207" t="s">
        <v>132</v>
      </c>
    </row>
    <row r="276" spans="2:65" s="1" customFormat="1" ht="31.5" customHeight="1">
      <c r="B276" s="35"/>
      <c r="C276" s="235" t="s">
        <v>462</v>
      </c>
      <c r="D276" s="235" t="s">
        <v>203</v>
      </c>
      <c r="E276" s="236" t="s">
        <v>1053</v>
      </c>
      <c r="F276" s="237" t="s">
        <v>1054</v>
      </c>
      <c r="G276" s="238" t="s">
        <v>358</v>
      </c>
      <c r="H276" s="239">
        <v>95.652</v>
      </c>
      <c r="I276" s="240"/>
      <c r="J276" s="241">
        <f>ROUND(I276*H276,2)</f>
        <v>0</v>
      </c>
      <c r="K276" s="237" t="s">
        <v>138</v>
      </c>
      <c r="L276" s="242"/>
      <c r="M276" s="243" t="s">
        <v>36</v>
      </c>
      <c r="N276" s="244" t="s">
        <v>51</v>
      </c>
      <c r="O276" s="36"/>
      <c r="P276" s="192">
        <f>O276*H276</f>
        <v>0</v>
      </c>
      <c r="Q276" s="192">
        <v>0.001</v>
      </c>
      <c r="R276" s="192">
        <f>Q276*H276</f>
        <v>0.095652</v>
      </c>
      <c r="S276" s="192">
        <v>0</v>
      </c>
      <c r="T276" s="193">
        <f>S276*H276</f>
        <v>0</v>
      </c>
      <c r="AR276" s="17" t="s">
        <v>972</v>
      </c>
      <c r="AT276" s="17" t="s">
        <v>203</v>
      </c>
      <c r="AU276" s="17" t="s">
        <v>22</v>
      </c>
      <c r="AY276" s="17" t="s">
        <v>132</v>
      </c>
      <c r="BE276" s="194">
        <f>IF(N276="základní",J276,0)</f>
        <v>0</v>
      </c>
      <c r="BF276" s="194">
        <f>IF(N276="snížená",J276,0)</f>
        <v>0</v>
      </c>
      <c r="BG276" s="194">
        <f>IF(N276="zákl. přenesená",J276,0)</f>
        <v>0</v>
      </c>
      <c r="BH276" s="194">
        <f>IF(N276="sníž. přenesená",J276,0)</f>
        <v>0</v>
      </c>
      <c r="BI276" s="194">
        <f>IF(N276="nulová",J276,0)</f>
        <v>0</v>
      </c>
      <c r="BJ276" s="17" t="s">
        <v>23</v>
      </c>
      <c r="BK276" s="194">
        <f>ROUND(I276*H276,2)</f>
        <v>0</v>
      </c>
      <c r="BL276" s="17" t="s">
        <v>489</v>
      </c>
      <c r="BM276" s="17" t="s">
        <v>1055</v>
      </c>
    </row>
    <row r="277" spans="2:47" s="1" customFormat="1" ht="27">
      <c r="B277" s="35"/>
      <c r="C277" s="57"/>
      <c r="D277" s="195" t="s">
        <v>173</v>
      </c>
      <c r="E277" s="57"/>
      <c r="F277" s="196" t="s">
        <v>1056</v>
      </c>
      <c r="G277" s="57"/>
      <c r="H277" s="57"/>
      <c r="I277" s="153"/>
      <c r="J277" s="57"/>
      <c r="K277" s="57"/>
      <c r="L277" s="55"/>
      <c r="M277" s="72"/>
      <c r="N277" s="36"/>
      <c r="O277" s="36"/>
      <c r="P277" s="36"/>
      <c r="Q277" s="36"/>
      <c r="R277" s="36"/>
      <c r="S277" s="36"/>
      <c r="T277" s="73"/>
      <c r="AT277" s="17" t="s">
        <v>173</v>
      </c>
      <c r="AU277" s="17" t="s">
        <v>22</v>
      </c>
    </row>
    <row r="278" spans="2:51" s="11" customFormat="1" ht="13.5">
      <c r="B278" s="197"/>
      <c r="C278" s="198"/>
      <c r="D278" s="210" t="s">
        <v>143</v>
      </c>
      <c r="E278" s="220" t="s">
        <v>36</v>
      </c>
      <c r="F278" s="221" t="s">
        <v>1057</v>
      </c>
      <c r="G278" s="198"/>
      <c r="H278" s="222">
        <v>95.652</v>
      </c>
      <c r="I278" s="202"/>
      <c r="J278" s="198"/>
      <c r="K278" s="198"/>
      <c r="L278" s="203"/>
      <c r="M278" s="204"/>
      <c r="N278" s="205"/>
      <c r="O278" s="205"/>
      <c r="P278" s="205"/>
      <c r="Q278" s="205"/>
      <c r="R278" s="205"/>
      <c r="S278" s="205"/>
      <c r="T278" s="206"/>
      <c r="AT278" s="207" t="s">
        <v>143</v>
      </c>
      <c r="AU278" s="207" t="s">
        <v>22</v>
      </c>
      <c r="AV278" s="11" t="s">
        <v>22</v>
      </c>
      <c r="AW278" s="11" t="s">
        <v>43</v>
      </c>
      <c r="AX278" s="11" t="s">
        <v>23</v>
      </c>
      <c r="AY278" s="207" t="s">
        <v>132</v>
      </c>
    </row>
    <row r="279" spans="2:65" s="1" customFormat="1" ht="22.5" customHeight="1">
      <c r="B279" s="35"/>
      <c r="C279" s="183" t="s">
        <v>466</v>
      </c>
      <c r="D279" s="183" t="s">
        <v>134</v>
      </c>
      <c r="E279" s="184" t="s">
        <v>1058</v>
      </c>
      <c r="F279" s="185" t="s">
        <v>1059</v>
      </c>
      <c r="G279" s="186" t="s">
        <v>325</v>
      </c>
      <c r="H279" s="187">
        <v>1</v>
      </c>
      <c r="I279" s="188"/>
      <c r="J279" s="189">
        <f>ROUND(I279*H279,2)</f>
        <v>0</v>
      </c>
      <c r="K279" s="185" t="s">
        <v>138</v>
      </c>
      <c r="L279" s="55"/>
      <c r="M279" s="190" t="s">
        <v>36</v>
      </c>
      <c r="N279" s="191" t="s">
        <v>51</v>
      </c>
      <c r="O279" s="36"/>
      <c r="P279" s="192">
        <f>O279*H279</f>
        <v>0</v>
      </c>
      <c r="Q279" s="192">
        <v>0</v>
      </c>
      <c r="R279" s="192">
        <f>Q279*H279</f>
        <v>0</v>
      </c>
      <c r="S279" s="192">
        <v>0</v>
      </c>
      <c r="T279" s="193">
        <f>S279*H279</f>
        <v>0</v>
      </c>
      <c r="AR279" s="17" t="s">
        <v>489</v>
      </c>
      <c r="AT279" s="17" t="s">
        <v>134</v>
      </c>
      <c r="AU279" s="17" t="s">
        <v>22</v>
      </c>
      <c r="AY279" s="17" t="s">
        <v>132</v>
      </c>
      <c r="BE279" s="194">
        <f>IF(N279="základní",J279,0)</f>
        <v>0</v>
      </c>
      <c r="BF279" s="194">
        <f>IF(N279="snížená",J279,0)</f>
        <v>0</v>
      </c>
      <c r="BG279" s="194">
        <f>IF(N279="zákl. přenesená",J279,0)</f>
        <v>0</v>
      </c>
      <c r="BH279" s="194">
        <f>IF(N279="sníž. přenesená",J279,0)</f>
        <v>0</v>
      </c>
      <c r="BI279" s="194">
        <f>IF(N279="nulová",J279,0)</f>
        <v>0</v>
      </c>
      <c r="BJ279" s="17" t="s">
        <v>23</v>
      </c>
      <c r="BK279" s="194">
        <f>ROUND(I279*H279,2)</f>
        <v>0</v>
      </c>
      <c r="BL279" s="17" t="s">
        <v>489</v>
      </c>
      <c r="BM279" s="17" t="s">
        <v>1060</v>
      </c>
    </row>
    <row r="280" spans="2:51" s="11" customFormat="1" ht="13.5">
      <c r="B280" s="197"/>
      <c r="C280" s="198"/>
      <c r="D280" s="210" t="s">
        <v>143</v>
      </c>
      <c r="E280" s="220" t="s">
        <v>36</v>
      </c>
      <c r="F280" s="221" t="s">
        <v>23</v>
      </c>
      <c r="G280" s="198"/>
      <c r="H280" s="222">
        <v>1</v>
      </c>
      <c r="I280" s="202"/>
      <c r="J280" s="198"/>
      <c r="K280" s="198"/>
      <c r="L280" s="203"/>
      <c r="M280" s="204"/>
      <c r="N280" s="205"/>
      <c r="O280" s="205"/>
      <c r="P280" s="205"/>
      <c r="Q280" s="205"/>
      <c r="R280" s="205"/>
      <c r="S280" s="205"/>
      <c r="T280" s="206"/>
      <c r="AT280" s="207" t="s">
        <v>143</v>
      </c>
      <c r="AU280" s="207" t="s">
        <v>22</v>
      </c>
      <c r="AV280" s="11" t="s">
        <v>22</v>
      </c>
      <c r="AW280" s="11" t="s">
        <v>43</v>
      </c>
      <c r="AX280" s="11" t="s">
        <v>23</v>
      </c>
      <c r="AY280" s="207" t="s">
        <v>132</v>
      </c>
    </row>
    <row r="281" spans="2:65" s="1" customFormat="1" ht="22.5" customHeight="1">
      <c r="B281" s="35"/>
      <c r="C281" s="183" t="s">
        <v>470</v>
      </c>
      <c r="D281" s="183" t="s">
        <v>134</v>
      </c>
      <c r="E281" s="184" t="s">
        <v>1061</v>
      </c>
      <c r="F281" s="185" t="s">
        <v>1062</v>
      </c>
      <c r="G281" s="186" t="s">
        <v>325</v>
      </c>
      <c r="H281" s="187">
        <v>14</v>
      </c>
      <c r="I281" s="188"/>
      <c r="J281" s="189">
        <f>ROUND(I281*H281,2)</f>
        <v>0</v>
      </c>
      <c r="K281" s="185" t="s">
        <v>138</v>
      </c>
      <c r="L281" s="55"/>
      <c r="M281" s="190" t="s">
        <v>36</v>
      </c>
      <c r="N281" s="191" t="s">
        <v>51</v>
      </c>
      <c r="O281" s="36"/>
      <c r="P281" s="192">
        <f>O281*H281</f>
        <v>0</v>
      </c>
      <c r="Q281" s="192">
        <v>0</v>
      </c>
      <c r="R281" s="192">
        <f>Q281*H281</f>
        <v>0</v>
      </c>
      <c r="S281" s="192">
        <v>0</v>
      </c>
      <c r="T281" s="193">
        <f>S281*H281</f>
        <v>0</v>
      </c>
      <c r="AR281" s="17" t="s">
        <v>489</v>
      </c>
      <c r="AT281" s="17" t="s">
        <v>134</v>
      </c>
      <c r="AU281" s="17" t="s">
        <v>22</v>
      </c>
      <c r="AY281" s="17" t="s">
        <v>132</v>
      </c>
      <c r="BE281" s="194">
        <f>IF(N281="základní",J281,0)</f>
        <v>0</v>
      </c>
      <c r="BF281" s="194">
        <f>IF(N281="snížená",J281,0)</f>
        <v>0</v>
      </c>
      <c r="BG281" s="194">
        <f>IF(N281="zákl. přenesená",J281,0)</f>
        <v>0</v>
      </c>
      <c r="BH281" s="194">
        <f>IF(N281="sníž. přenesená",J281,0)</f>
        <v>0</v>
      </c>
      <c r="BI281" s="194">
        <f>IF(N281="nulová",J281,0)</f>
        <v>0</v>
      </c>
      <c r="BJ281" s="17" t="s">
        <v>23</v>
      </c>
      <c r="BK281" s="194">
        <f>ROUND(I281*H281,2)</f>
        <v>0</v>
      </c>
      <c r="BL281" s="17" t="s">
        <v>489</v>
      </c>
      <c r="BM281" s="17" t="s">
        <v>1063</v>
      </c>
    </row>
    <row r="282" spans="2:51" s="11" customFormat="1" ht="13.5">
      <c r="B282" s="197"/>
      <c r="C282" s="198"/>
      <c r="D282" s="210" t="s">
        <v>143</v>
      </c>
      <c r="E282" s="220" t="s">
        <v>36</v>
      </c>
      <c r="F282" s="221" t="s">
        <v>223</v>
      </c>
      <c r="G282" s="198"/>
      <c r="H282" s="222">
        <v>14</v>
      </c>
      <c r="I282" s="202"/>
      <c r="J282" s="198"/>
      <c r="K282" s="198"/>
      <c r="L282" s="203"/>
      <c r="M282" s="204"/>
      <c r="N282" s="205"/>
      <c r="O282" s="205"/>
      <c r="P282" s="205"/>
      <c r="Q282" s="205"/>
      <c r="R282" s="205"/>
      <c r="S282" s="205"/>
      <c r="T282" s="206"/>
      <c r="AT282" s="207" t="s">
        <v>143</v>
      </c>
      <c r="AU282" s="207" t="s">
        <v>22</v>
      </c>
      <c r="AV282" s="11" t="s">
        <v>22</v>
      </c>
      <c r="AW282" s="11" t="s">
        <v>43</v>
      </c>
      <c r="AX282" s="11" t="s">
        <v>23</v>
      </c>
      <c r="AY282" s="207" t="s">
        <v>132</v>
      </c>
    </row>
    <row r="283" spans="2:65" s="1" customFormat="1" ht="31.5" customHeight="1">
      <c r="B283" s="35"/>
      <c r="C283" s="183" t="s">
        <v>476</v>
      </c>
      <c r="D283" s="183" t="s">
        <v>134</v>
      </c>
      <c r="E283" s="184" t="s">
        <v>1064</v>
      </c>
      <c r="F283" s="185" t="s">
        <v>1065</v>
      </c>
      <c r="G283" s="186" t="s">
        <v>296</v>
      </c>
      <c r="H283" s="187">
        <v>224.7</v>
      </c>
      <c r="I283" s="188"/>
      <c r="J283" s="189">
        <f>ROUND(I283*H283,2)</f>
        <v>0</v>
      </c>
      <c r="K283" s="185" t="s">
        <v>36</v>
      </c>
      <c r="L283" s="55"/>
      <c r="M283" s="190" t="s">
        <v>36</v>
      </c>
      <c r="N283" s="191" t="s">
        <v>51</v>
      </c>
      <c r="O283" s="36"/>
      <c r="P283" s="192">
        <f>O283*H283</f>
        <v>0</v>
      </c>
      <c r="Q283" s="192">
        <v>0</v>
      </c>
      <c r="R283" s="192">
        <f>Q283*H283</f>
        <v>0</v>
      </c>
      <c r="S283" s="192">
        <v>0</v>
      </c>
      <c r="T283" s="193">
        <f>S283*H283</f>
        <v>0</v>
      </c>
      <c r="AR283" s="17" t="s">
        <v>489</v>
      </c>
      <c r="AT283" s="17" t="s">
        <v>134</v>
      </c>
      <c r="AU283" s="17" t="s">
        <v>22</v>
      </c>
      <c r="AY283" s="17" t="s">
        <v>132</v>
      </c>
      <c r="BE283" s="194">
        <f>IF(N283="základní",J283,0)</f>
        <v>0</v>
      </c>
      <c r="BF283" s="194">
        <f>IF(N283="snížená",J283,0)</f>
        <v>0</v>
      </c>
      <c r="BG283" s="194">
        <f>IF(N283="zákl. přenesená",J283,0)</f>
        <v>0</v>
      </c>
      <c r="BH283" s="194">
        <f>IF(N283="sníž. přenesená",J283,0)</f>
        <v>0</v>
      </c>
      <c r="BI283" s="194">
        <f>IF(N283="nulová",J283,0)</f>
        <v>0</v>
      </c>
      <c r="BJ283" s="17" t="s">
        <v>23</v>
      </c>
      <c r="BK283" s="194">
        <f>ROUND(I283*H283,2)</f>
        <v>0</v>
      </c>
      <c r="BL283" s="17" t="s">
        <v>489</v>
      </c>
      <c r="BM283" s="17" t="s">
        <v>1066</v>
      </c>
    </row>
    <row r="284" spans="2:47" s="1" customFormat="1" ht="27">
      <c r="B284" s="35"/>
      <c r="C284" s="57"/>
      <c r="D284" s="195" t="s">
        <v>173</v>
      </c>
      <c r="E284" s="57"/>
      <c r="F284" s="196" t="s">
        <v>885</v>
      </c>
      <c r="G284" s="57"/>
      <c r="H284" s="57"/>
      <c r="I284" s="153"/>
      <c r="J284" s="57"/>
      <c r="K284" s="57"/>
      <c r="L284" s="55"/>
      <c r="M284" s="72"/>
      <c r="N284" s="36"/>
      <c r="O284" s="36"/>
      <c r="P284" s="36"/>
      <c r="Q284" s="36"/>
      <c r="R284" s="36"/>
      <c r="S284" s="36"/>
      <c r="T284" s="73"/>
      <c r="AT284" s="17" t="s">
        <v>173</v>
      </c>
      <c r="AU284" s="17" t="s">
        <v>22</v>
      </c>
    </row>
    <row r="285" spans="2:51" s="11" customFormat="1" ht="13.5">
      <c r="B285" s="197"/>
      <c r="C285" s="198"/>
      <c r="D285" s="210" t="s">
        <v>143</v>
      </c>
      <c r="E285" s="220" t="s">
        <v>36</v>
      </c>
      <c r="F285" s="221" t="s">
        <v>1067</v>
      </c>
      <c r="G285" s="198"/>
      <c r="H285" s="222">
        <v>224.7</v>
      </c>
      <c r="I285" s="202"/>
      <c r="J285" s="198"/>
      <c r="K285" s="198"/>
      <c r="L285" s="203"/>
      <c r="M285" s="204"/>
      <c r="N285" s="205"/>
      <c r="O285" s="205"/>
      <c r="P285" s="205"/>
      <c r="Q285" s="205"/>
      <c r="R285" s="205"/>
      <c r="S285" s="205"/>
      <c r="T285" s="206"/>
      <c r="AT285" s="207" t="s">
        <v>143</v>
      </c>
      <c r="AU285" s="207" t="s">
        <v>22</v>
      </c>
      <c r="AV285" s="11" t="s">
        <v>22</v>
      </c>
      <c r="AW285" s="11" t="s">
        <v>43</v>
      </c>
      <c r="AX285" s="11" t="s">
        <v>23</v>
      </c>
      <c r="AY285" s="207" t="s">
        <v>132</v>
      </c>
    </row>
    <row r="286" spans="2:65" s="1" customFormat="1" ht="31.5" customHeight="1">
      <c r="B286" s="35"/>
      <c r="C286" s="183" t="s">
        <v>482</v>
      </c>
      <c r="D286" s="183" t="s">
        <v>134</v>
      </c>
      <c r="E286" s="184" t="s">
        <v>1068</v>
      </c>
      <c r="F286" s="185" t="s">
        <v>1069</v>
      </c>
      <c r="G286" s="186" t="s">
        <v>296</v>
      </c>
      <c r="H286" s="187">
        <v>48</v>
      </c>
      <c r="I286" s="188"/>
      <c r="J286" s="189">
        <f>ROUND(I286*H286,2)</f>
        <v>0</v>
      </c>
      <c r="K286" s="185" t="s">
        <v>36</v>
      </c>
      <c r="L286" s="55"/>
      <c r="M286" s="190" t="s">
        <v>36</v>
      </c>
      <c r="N286" s="191" t="s">
        <v>51</v>
      </c>
      <c r="O286" s="36"/>
      <c r="P286" s="192">
        <f>O286*H286</f>
        <v>0</v>
      </c>
      <c r="Q286" s="192">
        <v>0</v>
      </c>
      <c r="R286" s="192">
        <f>Q286*H286</f>
        <v>0</v>
      </c>
      <c r="S286" s="192">
        <v>0</v>
      </c>
      <c r="T286" s="193">
        <f>S286*H286</f>
        <v>0</v>
      </c>
      <c r="AR286" s="17" t="s">
        <v>489</v>
      </c>
      <c r="AT286" s="17" t="s">
        <v>134</v>
      </c>
      <c r="AU286" s="17" t="s">
        <v>22</v>
      </c>
      <c r="AY286" s="17" t="s">
        <v>132</v>
      </c>
      <c r="BE286" s="194">
        <f>IF(N286="základní",J286,0)</f>
        <v>0</v>
      </c>
      <c r="BF286" s="194">
        <f>IF(N286="snížená",J286,0)</f>
        <v>0</v>
      </c>
      <c r="BG286" s="194">
        <f>IF(N286="zákl. přenesená",J286,0)</f>
        <v>0</v>
      </c>
      <c r="BH286" s="194">
        <f>IF(N286="sníž. přenesená",J286,0)</f>
        <v>0</v>
      </c>
      <c r="BI286" s="194">
        <f>IF(N286="nulová",J286,0)</f>
        <v>0</v>
      </c>
      <c r="BJ286" s="17" t="s">
        <v>23</v>
      </c>
      <c r="BK286" s="194">
        <f>ROUND(I286*H286,2)</f>
        <v>0</v>
      </c>
      <c r="BL286" s="17" t="s">
        <v>489</v>
      </c>
      <c r="BM286" s="17" t="s">
        <v>1070</v>
      </c>
    </row>
    <row r="287" spans="2:47" s="1" customFormat="1" ht="27">
      <c r="B287" s="35"/>
      <c r="C287" s="57"/>
      <c r="D287" s="210" t="s">
        <v>173</v>
      </c>
      <c r="E287" s="57"/>
      <c r="F287" s="223" t="s">
        <v>885</v>
      </c>
      <c r="G287" s="57"/>
      <c r="H287" s="57"/>
      <c r="I287" s="153"/>
      <c r="J287" s="57"/>
      <c r="K287" s="57"/>
      <c r="L287" s="55"/>
      <c r="M287" s="72"/>
      <c r="N287" s="36"/>
      <c r="O287" s="36"/>
      <c r="P287" s="36"/>
      <c r="Q287" s="36"/>
      <c r="R287" s="36"/>
      <c r="S287" s="36"/>
      <c r="T287" s="73"/>
      <c r="AT287" s="17" t="s">
        <v>173</v>
      </c>
      <c r="AU287" s="17" t="s">
        <v>22</v>
      </c>
    </row>
    <row r="288" spans="2:65" s="1" customFormat="1" ht="31.5" customHeight="1">
      <c r="B288" s="35"/>
      <c r="C288" s="235" t="s">
        <v>489</v>
      </c>
      <c r="D288" s="235" t="s">
        <v>203</v>
      </c>
      <c r="E288" s="236" t="s">
        <v>1071</v>
      </c>
      <c r="F288" s="237" t="s">
        <v>1072</v>
      </c>
      <c r="G288" s="238" t="s">
        <v>296</v>
      </c>
      <c r="H288" s="239">
        <v>48</v>
      </c>
      <c r="I288" s="240"/>
      <c r="J288" s="241">
        <f>ROUND(I288*H288,2)</f>
        <v>0</v>
      </c>
      <c r="K288" s="237" t="s">
        <v>36</v>
      </c>
      <c r="L288" s="242"/>
      <c r="M288" s="243" t="s">
        <v>36</v>
      </c>
      <c r="N288" s="244" t="s">
        <v>51</v>
      </c>
      <c r="O288" s="36"/>
      <c r="P288" s="192">
        <f>O288*H288</f>
        <v>0</v>
      </c>
      <c r="Q288" s="192">
        <v>0.00018</v>
      </c>
      <c r="R288" s="192">
        <f>Q288*H288</f>
        <v>0.00864</v>
      </c>
      <c r="S288" s="192">
        <v>0</v>
      </c>
      <c r="T288" s="193">
        <f>S288*H288</f>
        <v>0</v>
      </c>
      <c r="AR288" s="17" t="s">
        <v>972</v>
      </c>
      <c r="AT288" s="17" t="s">
        <v>203</v>
      </c>
      <c r="AU288" s="17" t="s">
        <v>22</v>
      </c>
      <c r="AY288" s="17" t="s">
        <v>132</v>
      </c>
      <c r="BE288" s="194">
        <f>IF(N288="základní",J288,0)</f>
        <v>0</v>
      </c>
      <c r="BF288" s="194">
        <f>IF(N288="snížená",J288,0)</f>
        <v>0</v>
      </c>
      <c r="BG288" s="194">
        <f>IF(N288="zákl. přenesená",J288,0)</f>
        <v>0</v>
      </c>
      <c r="BH288" s="194">
        <f>IF(N288="sníž. přenesená",J288,0)</f>
        <v>0</v>
      </c>
      <c r="BI288" s="194">
        <f>IF(N288="nulová",J288,0)</f>
        <v>0</v>
      </c>
      <c r="BJ288" s="17" t="s">
        <v>23</v>
      </c>
      <c r="BK288" s="194">
        <f>ROUND(I288*H288,2)</f>
        <v>0</v>
      </c>
      <c r="BL288" s="17" t="s">
        <v>489</v>
      </c>
      <c r="BM288" s="17" t="s">
        <v>1073</v>
      </c>
    </row>
    <row r="289" spans="2:47" s="1" customFormat="1" ht="27">
      <c r="B289" s="35"/>
      <c r="C289" s="57"/>
      <c r="D289" s="195" t="s">
        <v>173</v>
      </c>
      <c r="E289" s="57"/>
      <c r="F289" s="196" t="s">
        <v>885</v>
      </c>
      <c r="G289" s="57"/>
      <c r="H289" s="57"/>
      <c r="I289" s="153"/>
      <c r="J289" s="57"/>
      <c r="K289" s="57"/>
      <c r="L289" s="55"/>
      <c r="M289" s="72"/>
      <c r="N289" s="36"/>
      <c r="O289" s="36"/>
      <c r="P289" s="36"/>
      <c r="Q289" s="36"/>
      <c r="R289" s="36"/>
      <c r="S289" s="36"/>
      <c r="T289" s="73"/>
      <c r="AT289" s="17" t="s">
        <v>173</v>
      </c>
      <c r="AU289" s="17" t="s">
        <v>22</v>
      </c>
    </row>
    <row r="290" spans="2:51" s="11" customFormat="1" ht="13.5">
      <c r="B290" s="197"/>
      <c r="C290" s="198"/>
      <c r="D290" s="195" t="s">
        <v>143</v>
      </c>
      <c r="E290" s="199" t="s">
        <v>36</v>
      </c>
      <c r="F290" s="200" t="s">
        <v>1074</v>
      </c>
      <c r="G290" s="198"/>
      <c r="H290" s="201">
        <v>36</v>
      </c>
      <c r="I290" s="202"/>
      <c r="J290" s="198"/>
      <c r="K290" s="198"/>
      <c r="L290" s="203"/>
      <c r="M290" s="204"/>
      <c r="N290" s="205"/>
      <c r="O290" s="205"/>
      <c r="P290" s="205"/>
      <c r="Q290" s="205"/>
      <c r="R290" s="205"/>
      <c r="S290" s="205"/>
      <c r="T290" s="206"/>
      <c r="AT290" s="207" t="s">
        <v>143</v>
      </c>
      <c r="AU290" s="207" t="s">
        <v>22</v>
      </c>
      <c r="AV290" s="11" t="s">
        <v>22</v>
      </c>
      <c r="AW290" s="11" t="s">
        <v>43</v>
      </c>
      <c r="AX290" s="11" t="s">
        <v>80</v>
      </c>
      <c r="AY290" s="207" t="s">
        <v>132</v>
      </c>
    </row>
    <row r="291" spans="2:51" s="11" customFormat="1" ht="13.5">
      <c r="B291" s="197"/>
      <c r="C291" s="198"/>
      <c r="D291" s="195" t="s">
        <v>143</v>
      </c>
      <c r="E291" s="199" t="s">
        <v>36</v>
      </c>
      <c r="F291" s="200" t="s">
        <v>996</v>
      </c>
      <c r="G291" s="198"/>
      <c r="H291" s="201">
        <v>12</v>
      </c>
      <c r="I291" s="202"/>
      <c r="J291" s="198"/>
      <c r="K291" s="198"/>
      <c r="L291" s="203"/>
      <c r="M291" s="204"/>
      <c r="N291" s="205"/>
      <c r="O291" s="205"/>
      <c r="P291" s="205"/>
      <c r="Q291" s="205"/>
      <c r="R291" s="205"/>
      <c r="S291" s="205"/>
      <c r="T291" s="206"/>
      <c r="AT291" s="207" t="s">
        <v>143</v>
      </c>
      <c r="AU291" s="207" t="s">
        <v>22</v>
      </c>
      <c r="AV291" s="11" t="s">
        <v>22</v>
      </c>
      <c r="AW291" s="11" t="s">
        <v>43</v>
      </c>
      <c r="AX291" s="11" t="s">
        <v>80</v>
      </c>
      <c r="AY291" s="207" t="s">
        <v>132</v>
      </c>
    </row>
    <row r="292" spans="2:51" s="12" customFormat="1" ht="13.5">
      <c r="B292" s="208"/>
      <c r="C292" s="209"/>
      <c r="D292" s="210" t="s">
        <v>143</v>
      </c>
      <c r="E292" s="211" t="s">
        <v>36</v>
      </c>
      <c r="F292" s="212" t="s">
        <v>145</v>
      </c>
      <c r="G292" s="209"/>
      <c r="H292" s="213">
        <v>48</v>
      </c>
      <c r="I292" s="214"/>
      <c r="J292" s="209"/>
      <c r="K292" s="209"/>
      <c r="L292" s="215"/>
      <c r="M292" s="216"/>
      <c r="N292" s="217"/>
      <c r="O292" s="217"/>
      <c r="P292" s="217"/>
      <c r="Q292" s="217"/>
      <c r="R292" s="217"/>
      <c r="S292" s="217"/>
      <c r="T292" s="218"/>
      <c r="AT292" s="219" t="s">
        <v>143</v>
      </c>
      <c r="AU292" s="219" t="s">
        <v>22</v>
      </c>
      <c r="AV292" s="12" t="s">
        <v>139</v>
      </c>
      <c r="AW292" s="12" t="s">
        <v>43</v>
      </c>
      <c r="AX292" s="12" t="s">
        <v>23</v>
      </c>
      <c r="AY292" s="219" t="s">
        <v>132</v>
      </c>
    </row>
    <row r="293" spans="2:65" s="1" customFormat="1" ht="31.5" customHeight="1">
      <c r="B293" s="35"/>
      <c r="C293" s="235" t="s">
        <v>493</v>
      </c>
      <c r="D293" s="235" t="s">
        <v>203</v>
      </c>
      <c r="E293" s="236" t="s">
        <v>1075</v>
      </c>
      <c r="F293" s="237" t="s">
        <v>1076</v>
      </c>
      <c r="G293" s="238" t="s">
        <v>296</v>
      </c>
      <c r="H293" s="239">
        <v>224.7</v>
      </c>
      <c r="I293" s="240"/>
      <c r="J293" s="241">
        <f>ROUND(I293*H293,2)</f>
        <v>0</v>
      </c>
      <c r="K293" s="237" t="s">
        <v>36</v>
      </c>
      <c r="L293" s="242"/>
      <c r="M293" s="243" t="s">
        <v>36</v>
      </c>
      <c r="N293" s="244" t="s">
        <v>51</v>
      </c>
      <c r="O293" s="36"/>
      <c r="P293" s="192">
        <f>O293*H293</f>
        <v>0</v>
      </c>
      <c r="Q293" s="192">
        <v>0.00091</v>
      </c>
      <c r="R293" s="192">
        <f>Q293*H293</f>
        <v>0.204477</v>
      </c>
      <c r="S293" s="192">
        <v>0</v>
      </c>
      <c r="T293" s="193">
        <f>S293*H293</f>
        <v>0</v>
      </c>
      <c r="AR293" s="17" t="s">
        <v>972</v>
      </c>
      <c r="AT293" s="17" t="s">
        <v>203</v>
      </c>
      <c r="AU293" s="17" t="s">
        <v>22</v>
      </c>
      <c r="AY293" s="17" t="s">
        <v>132</v>
      </c>
      <c r="BE293" s="194">
        <f>IF(N293="základní",J293,0)</f>
        <v>0</v>
      </c>
      <c r="BF293" s="194">
        <f>IF(N293="snížená",J293,0)</f>
        <v>0</v>
      </c>
      <c r="BG293" s="194">
        <f>IF(N293="zákl. přenesená",J293,0)</f>
        <v>0</v>
      </c>
      <c r="BH293" s="194">
        <f>IF(N293="sníž. přenesená",J293,0)</f>
        <v>0</v>
      </c>
      <c r="BI293" s="194">
        <f>IF(N293="nulová",J293,0)</f>
        <v>0</v>
      </c>
      <c r="BJ293" s="17" t="s">
        <v>23</v>
      </c>
      <c r="BK293" s="194">
        <f>ROUND(I293*H293,2)</f>
        <v>0</v>
      </c>
      <c r="BL293" s="17" t="s">
        <v>489</v>
      </c>
      <c r="BM293" s="17" t="s">
        <v>1077</v>
      </c>
    </row>
    <row r="294" spans="2:47" s="1" customFormat="1" ht="27">
      <c r="B294" s="35"/>
      <c r="C294" s="57"/>
      <c r="D294" s="195" t="s">
        <v>173</v>
      </c>
      <c r="E294" s="57"/>
      <c r="F294" s="196" t="s">
        <v>885</v>
      </c>
      <c r="G294" s="57"/>
      <c r="H294" s="57"/>
      <c r="I294" s="153"/>
      <c r="J294" s="57"/>
      <c r="K294" s="57"/>
      <c r="L294" s="55"/>
      <c r="M294" s="72"/>
      <c r="N294" s="36"/>
      <c r="O294" s="36"/>
      <c r="P294" s="36"/>
      <c r="Q294" s="36"/>
      <c r="R294" s="36"/>
      <c r="S294" s="36"/>
      <c r="T294" s="73"/>
      <c r="AT294" s="17" t="s">
        <v>173</v>
      </c>
      <c r="AU294" s="17" t="s">
        <v>22</v>
      </c>
    </row>
    <row r="295" spans="2:51" s="11" customFormat="1" ht="13.5">
      <c r="B295" s="197"/>
      <c r="C295" s="198"/>
      <c r="D295" s="210" t="s">
        <v>143</v>
      </c>
      <c r="E295" s="220" t="s">
        <v>36</v>
      </c>
      <c r="F295" s="221" t="s">
        <v>1078</v>
      </c>
      <c r="G295" s="198"/>
      <c r="H295" s="222">
        <v>224.7</v>
      </c>
      <c r="I295" s="202"/>
      <c r="J295" s="198"/>
      <c r="K295" s="198"/>
      <c r="L295" s="203"/>
      <c r="M295" s="204"/>
      <c r="N295" s="205"/>
      <c r="O295" s="205"/>
      <c r="P295" s="205"/>
      <c r="Q295" s="205"/>
      <c r="R295" s="205"/>
      <c r="S295" s="205"/>
      <c r="T295" s="206"/>
      <c r="AT295" s="207" t="s">
        <v>143</v>
      </c>
      <c r="AU295" s="207" t="s">
        <v>22</v>
      </c>
      <c r="AV295" s="11" t="s">
        <v>22</v>
      </c>
      <c r="AW295" s="11" t="s">
        <v>43</v>
      </c>
      <c r="AX295" s="11" t="s">
        <v>80</v>
      </c>
      <c r="AY295" s="207" t="s">
        <v>132</v>
      </c>
    </row>
    <row r="296" spans="2:65" s="1" customFormat="1" ht="44.25" customHeight="1">
      <c r="B296" s="35"/>
      <c r="C296" s="183" t="s">
        <v>498</v>
      </c>
      <c r="D296" s="183" t="s">
        <v>134</v>
      </c>
      <c r="E296" s="184" t="s">
        <v>1079</v>
      </c>
      <c r="F296" s="185" t="s">
        <v>1080</v>
      </c>
      <c r="G296" s="186" t="s">
        <v>325</v>
      </c>
      <c r="H296" s="187">
        <v>25</v>
      </c>
      <c r="I296" s="188"/>
      <c r="J296" s="189">
        <f>ROUND(I296*H296,2)</f>
        <v>0</v>
      </c>
      <c r="K296" s="185" t="s">
        <v>36</v>
      </c>
      <c r="L296" s="55"/>
      <c r="M296" s="190" t="s">
        <v>36</v>
      </c>
      <c r="N296" s="191" t="s">
        <v>51</v>
      </c>
      <c r="O296" s="36"/>
      <c r="P296" s="192">
        <f>O296*H296</f>
        <v>0</v>
      </c>
      <c r="Q296" s="192">
        <v>0</v>
      </c>
      <c r="R296" s="192">
        <f>Q296*H296</f>
        <v>0</v>
      </c>
      <c r="S296" s="192">
        <v>0</v>
      </c>
      <c r="T296" s="193">
        <f>S296*H296</f>
        <v>0</v>
      </c>
      <c r="AR296" s="17" t="s">
        <v>489</v>
      </c>
      <c r="AT296" s="17" t="s">
        <v>134</v>
      </c>
      <c r="AU296" s="17" t="s">
        <v>22</v>
      </c>
      <c r="AY296" s="17" t="s">
        <v>132</v>
      </c>
      <c r="BE296" s="194">
        <f>IF(N296="základní",J296,0)</f>
        <v>0</v>
      </c>
      <c r="BF296" s="194">
        <f>IF(N296="snížená",J296,0)</f>
        <v>0</v>
      </c>
      <c r="BG296" s="194">
        <f>IF(N296="zákl. přenesená",J296,0)</f>
        <v>0</v>
      </c>
      <c r="BH296" s="194">
        <f>IF(N296="sníž. přenesená",J296,0)</f>
        <v>0</v>
      </c>
      <c r="BI296" s="194">
        <f>IF(N296="nulová",J296,0)</f>
        <v>0</v>
      </c>
      <c r="BJ296" s="17" t="s">
        <v>23</v>
      </c>
      <c r="BK296" s="194">
        <f>ROUND(I296*H296,2)</f>
        <v>0</v>
      </c>
      <c r="BL296" s="17" t="s">
        <v>489</v>
      </c>
      <c r="BM296" s="17" t="s">
        <v>1081</v>
      </c>
    </row>
    <row r="297" spans="2:47" s="1" customFormat="1" ht="27">
      <c r="B297" s="35"/>
      <c r="C297" s="57"/>
      <c r="D297" s="195" t="s">
        <v>173</v>
      </c>
      <c r="E297" s="57"/>
      <c r="F297" s="196" t="s">
        <v>885</v>
      </c>
      <c r="G297" s="57"/>
      <c r="H297" s="57"/>
      <c r="I297" s="153"/>
      <c r="J297" s="57"/>
      <c r="K297" s="57"/>
      <c r="L297" s="55"/>
      <c r="M297" s="72"/>
      <c r="N297" s="36"/>
      <c r="O297" s="36"/>
      <c r="P297" s="36"/>
      <c r="Q297" s="36"/>
      <c r="R297" s="36"/>
      <c r="S297" s="36"/>
      <c r="T297" s="73"/>
      <c r="AT297" s="17" t="s">
        <v>173</v>
      </c>
      <c r="AU297" s="17" t="s">
        <v>22</v>
      </c>
    </row>
    <row r="298" spans="2:51" s="11" customFormat="1" ht="13.5">
      <c r="B298" s="197"/>
      <c r="C298" s="198"/>
      <c r="D298" s="195" t="s">
        <v>143</v>
      </c>
      <c r="E298" s="199" t="s">
        <v>36</v>
      </c>
      <c r="F298" s="200" t="s">
        <v>317</v>
      </c>
      <c r="G298" s="198"/>
      <c r="H298" s="201">
        <v>4</v>
      </c>
      <c r="I298" s="202"/>
      <c r="J298" s="198"/>
      <c r="K298" s="198"/>
      <c r="L298" s="203"/>
      <c r="M298" s="204"/>
      <c r="N298" s="205"/>
      <c r="O298" s="205"/>
      <c r="P298" s="205"/>
      <c r="Q298" s="205"/>
      <c r="R298" s="205"/>
      <c r="S298" s="205"/>
      <c r="T298" s="206"/>
      <c r="AT298" s="207" t="s">
        <v>143</v>
      </c>
      <c r="AU298" s="207" t="s">
        <v>22</v>
      </c>
      <c r="AV298" s="11" t="s">
        <v>22</v>
      </c>
      <c r="AW298" s="11" t="s">
        <v>43</v>
      </c>
      <c r="AX298" s="11" t="s">
        <v>80</v>
      </c>
      <c r="AY298" s="207" t="s">
        <v>132</v>
      </c>
    </row>
    <row r="299" spans="2:51" s="11" customFormat="1" ht="13.5">
      <c r="B299" s="197"/>
      <c r="C299" s="198"/>
      <c r="D299" s="195" t="s">
        <v>143</v>
      </c>
      <c r="E299" s="199" t="s">
        <v>36</v>
      </c>
      <c r="F299" s="200" t="s">
        <v>1082</v>
      </c>
      <c r="G299" s="198"/>
      <c r="H299" s="201">
        <v>6</v>
      </c>
      <c r="I299" s="202"/>
      <c r="J299" s="198"/>
      <c r="K299" s="198"/>
      <c r="L299" s="203"/>
      <c r="M299" s="204"/>
      <c r="N299" s="205"/>
      <c r="O299" s="205"/>
      <c r="P299" s="205"/>
      <c r="Q299" s="205"/>
      <c r="R299" s="205"/>
      <c r="S299" s="205"/>
      <c r="T299" s="206"/>
      <c r="AT299" s="207" t="s">
        <v>143</v>
      </c>
      <c r="AU299" s="207" t="s">
        <v>22</v>
      </c>
      <c r="AV299" s="11" t="s">
        <v>22</v>
      </c>
      <c r="AW299" s="11" t="s">
        <v>43</v>
      </c>
      <c r="AX299" s="11" t="s">
        <v>80</v>
      </c>
      <c r="AY299" s="207" t="s">
        <v>132</v>
      </c>
    </row>
    <row r="300" spans="2:51" s="11" customFormat="1" ht="13.5">
      <c r="B300" s="197"/>
      <c r="C300" s="198"/>
      <c r="D300" s="195" t="s">
        <v>143</v>
      </c>
      <c r="E300" s="199" t="s">
        <v>36</v>
      </c>
      <c r="F300" s="200" t="s">
        <v>8</v>
      </c>
      <c r="G300" s="198"/>
      <c r="H300" s="201">
        <v>15</v>
      </c>
      <c r="I300" s="202"/>
      <c r="J300" s="198"/>
      <c r="K300" s="198"/>
      <c r="L300" s="203"/>
      <c r="M300" s="204"/>
      <c r="N300" s="205"/>
      <c r="O300" s="205"/>
      <c r="P300" s="205"/>
      <c r="Q300" s="205"/>
      <c r="R300" s="205"/>
      <c r="S300" s="205"/>
      <c r="T300" s="206"/>
      <c r="AT300" s="207" t="s">
        <v>143</v>
      </c>
      <c r="AU300" s="207" t="s">
        <v>22</v>
      </c>
      <c r="AV300" s="11" t="s">
        <v>22</v>
      </c>
      <c r="AW300" s="11" t="s">
        <v>43</v>
      </c>
      <c r="AX300" s="11" t="s">
        <v>80</v>
      </c>
      <c r="AY300" s="207" t="s">
        <v>132</v>
      </c>
    </row>
    <row r="301" spans="2:63" s="10" customFormat="1" ht="29.85" customHeight="1">
      <c r="B301" s="166"/>
      <c r="C301" s="167"/>
      <c r="D301" s="180" t="s">
        <v>79</v>
      </c>
      <c r="E301" s="181" t="s">
        <v>1083</v>
      </c>
      <c r="F301" s="181" t="s">
        <v>1084</v>
      </c>
      <c r="G301" s="167"/>
      <c r="H301" s="167"/>
      <c r="I301" s="170"/>
      <c r="J301" s="182">
        <f>BK301</f>
        <v>0</v>
      </c>
      <c r="K301" s="167"/>
      <c r="L301" s="172"/>
      <c r="M301" s="173"/>
      <c r="N301" s="174"/>
      <c r="O301" s="174"/>
      <c r="P301" s="175">
        <f>P302+SUM(P303:P356)</f>
        <v>0</v>
      </c>
      <c r="Q301" s="174"/>
      <c r="R301" s="175">
        <f>R302+SUM(R303:R356)</f>
        <v>40.821275</v>
      </c>
      <c r="S301" s="174"/>
      <c r="T301" s="176">
        <f>T302+SUM(T303:T356)</f>
        <v>1.64</v>
      </c>
      <c r="AR301" s="177" t="s">
        <v>152</v>
      </c>
      <c r="AT301" s="178" t="s">
        <v>79</v>
      </c>
      <c r="AU301" s="178" t="s">
        <v>23</v>
      </c>
      <c r="AY301" s="177" t="s">
        <v>132</v>
      </c>
      <c r="BK301" s="179">
        <f>BK302+SUM(BK303:BK356)</f>
        <v>0</v>
      </c>
    </row>
    <row r="302" spans="2:65" s="1" customFormat="1" ht="31.5" customHeight="1">
      <c r="B302" s="35"/>
      <c r="C302" s="183" t="s">
        <v>504</v>
      </c>
      <c r="D302" s="183" t="s">
        <v>134</v>
      </c>
      <c r="E302" s="184" t="s">
        <v>1085</v>
      </c>
      <c r="F302" s="185" t="s">
        <v>1086</v>
      </c>
      <c r="G302" s="186" t="s">
        <v>170</v>
      </c>
      <c r="H302" s="187">
        <v>12.5</v>
      </c>
      <c r="I302" s="188"/>
      <c r="J302" s="189">
        <f>ROUND(I302*H302,2)</f>
        <v>0</v>
      </c>
      <c r="K302" s="185" t="s">
        <v>36</v>
      </c>
      <c r="L302" s="55"/>
      <c r="M302" s="190" t="s">
        <v>36</v>
      </c>
      <c r="N302" s="191" t="s">
        <v>51</v>
      </c>
      <c r="O302" s="36"/>
      <c r="P302" s="192">
        <f>O302*H302</f>
        <v>0</v>
      </c>
      <c r="Q302" s="192">
        <v>0</v>
      </c>
      <c r="R302" s="192">
        <f>Q302*H302</f>
        <v>0</v>
      </c>
      <c r="S302" s="192">
        <v>0</v>
      </c>
      <c r="T302" s="193">
        <f>S302*H302</f>
        <v>0</v>
      </c>
      <c r="AR302" s="17" t="s">
        <v>139</v>
      </c>
      <c r="AT302" s="17" t="s">
        <v>134</v>
      </c>
      <c r="AU302" s="17" t="s">
        <v>22</v>
      </c>
      <c r="AY302" s="17" t="s">
        <v>132</v>
      </c>
      <c r="BE302" s="194">
        <f>IF(N302="základní",J302,0)</f>
        <v>0</v>
      </c>
      <c r="BF302" s="194">
        <f>IF(N302="snížená",J302,0)</f>
        <v>0</v>
      </c>
      <c r="BG302" s="194">
        <f>IF(N302="zákl. přenesená",J302,0)</f>
        <v>0</v>
      </c>
      <c r="BH302" s="194">
        <f>IF(N302="sníž. přenesená",J302,0)</f>
        <v>0</v>
      </c>
      <c r="BI302" s="194">
        <f>IF(N302="nulová",J302,0)</f>
        <v>0</v>
      </c>
      <c r="BJ302" s="17" t="s">
        <v>23</v>
      </c>
      <c r="BK302" s="194">
        <f>ROUND(I302*H302,2)</f>
        <v>0</v>
      </c>
      <c r="BL302" s="17" t="s">
        <v>139</v>
      </c>
      <c r="BM302" s="17" t="s">
        <v>1087</v>
      </c>
    </row>
    <row r="303" spans="2:47" s="1" customFormat="1" ht="54">
      <c r="B303" s="35"/>
      <c r="C303" s="57"/>
      <c r="D303" s="195" t="s">
        <v>173</v>
      </c>
      <c r="E303" s="57"/>
      <c r="F303" s="196" t="s">
        <v>1088</v>
      </c>
      <c r="G303" s="57"/>
      <c r="H303" s="57"/>
      <c r="I303" s="153"/>
      <c r="J303" s="57"/>
      <c r="K303" s="57"/>
      <c r="L303" s="55"/>
      <c r="M303" s="72"/>
      <c r="N303" s="36"/>
      <c r="O303" s="36"/>
      <c r="P303" s="36"/>
      <c r="Q303" s="36"/>
      <c r="R303" s="36"/>
      <c r="S303" s="36"/>
      <c r="T303" s="73"/>
      <c r="AT303" s="17" t="s">
        <v>173</v>
      </c>
      <c r="AU303" s="17" t="s">
        <v>22</v>
      </c>
    </row>
    <row r="304" spans="2:51" s="11" customFormat="1" ht="13.5">
      <c r="B304" s="197"/>
      <c r="C304" s="198"/>
      <c r="D304" s="210" t="s">
        <v>143</v>
      </c>
      <c r="E304" s="220" t="s">
        <v>36</v>
      </c>
      <c r="F304" s="221" t="s">
        <v>1089</v>
      </c>
      <c r="G304" s="198"/>
      <c r="H304" s="222">
        <v>12.5</v>
      </c>
      <c r="I304" s="202"/>
      <c r="J304" s="198"/>
      <c r="K304" s="198"/>
      <c r="L304" s="203"/>
      <c r="M304" s="204"/>
      <c r="N304" s="205"/>
      <c r="O304" s="205"/>
      <c r="P304" s="205"/>
      <c r="Q304" s="205"/>
      <c r="R304" s="205"/>
      <c r="S304" s="205"/>
      <c r="T304" s="206"/>
      <c r="AT304" s="207" t="s">
        <v>143</v>
      </c>
      <c r="AU304" s="207" t="s">
        <v>22</v>
      </c>
      <c r="AV304" s="11" t="s">
        <v>22</v>
      </c>
      <c r="AW304" s="11" t="s">
        <v>43</v>
      </c>
      <c r="AX304" s="11" t="s">
        <v>23</v>
      </c>
      <c r="AY304" s="207" t="s">
        <v>132</v>
      </c>
    </row>
    <row r="305" spans="2:65" s="1" customFormat="1" ht="31.5" customHeight="1">
      <c r="B305" s="35"/>
      <c r="C305" s="183" t="s">
        <v>512</v>
      </c>
      <c r="D305" s="183" t="s">
        <v>134</v>
      </c>
      <c r="E305" s="184" t="s">
        <v>1090</v>
      </c>
      <c r="F305" s="185" t="s">
        <v>1091</v>
      </c>
      <c r="G305" s="186" t="s">
        <v>170</v>
      </c>
      <c r="H305" s="187">
        <v>5</v>
      </c>
      <c r="I305" s="188"/>
      <c r="J305" s="189">
        <f>ROUND(I305*H305,2)</f>
        <v>0</v>
      </c>
      <c r="K305" s="185" t="s">
        <v>138</v>
      </c>
      <c r="L305" s="55"/>
      <c r="M305" s="190" t="s">
        <v>36</v>
      </c>
      <c r="N305" s="191" t="s">
        <v>51</v>
      </c>
      <c r="O305" s="36"/>
      <c r="P305" s="192">
        <f>O305*H305</f>
        <v>0</v>
      </c>
      <c r="Q305" s="192">
        <v>0.00351</v>
      </c>
      <c r="R305" s="192">
        <f>Q305*H305</f>
        <v>0.01755</v>
      </c>
      <c r="S305" s="192">
        <v>0</v>
      </c>
      <c r="T305" s="193">
        <f>S305*H305</f>
        <v>0</v>
      </c>
      <c r="AR305" s="17" t="s">
        <v>139</v>
      </c>
      <c r="AT305" s="17" t="s">
        <v>134</v>
      </c>
      <c r="AU305" s="17" t="s">
        <v>22</v>
      </c>
      <c r="AY305" s="17" t="s">
        <v>132</v>
      </c>
      <c r="BE305" s="194">
        <f>IF(N305="základní",J305,0)</f>
        <v>0</v>
      </c>
      <c r="BF305" s="194">
        <f>IF(N305="snížená",J305,0)</f>
        <v>0</v>
      </c>
      <c r="BG305" s="194">
        <f>IF(N305="zákl. přenesená",J305,0)</f>
        <v>0</v>
      </c>
      <c r="BH305" s="194">
        <f>IF(N305="sníž. přenesená",J305,0)</f>
        <v>0</v>
      </c>
      <c r="BI305" s="194">
        <f>IF(N305="nulová",J305,0)</f>
        <v>0</v>
      </c>
      <c r="BJ305" s="17" t="s">
        <v>23</v>
      </c>
      <c r="BK305" s="194">
        <f>ROUND(I305*H305,2)</f>
        <v>0</v>
      </c>
      <c r="BL305" s="17" t="s">
        <v>139</v>
      </c>
      <c r="BM305" s="17" t="s">
        <v>1092</v>
      </c>
    </row>
    <row r="306" spans="2:51" s="11" customFormat="1" ht="13.5">
      <c r="B306" s="197"/>
      <c r="C306" s="198"/>
      <c r="D306" s="210" t="s">
        <v>143</v>
      </c>
      <c r="E306" s="220" t="s">
        <v>36</v>
      </c>
      <c r="F306" s="221" t="s">
        <v>161</v>
      </c>
      <c r="G306" s="198"/>
      <c r="H306" s="222">
        <v>5</v>
      </c>
      <c r="I306" s="202"/>
      <c r="J306" s="198"/>
      <c r="K306" s="198"/>
      <c r="L306" s="203"/>
      <c r="M306" s="204"/>
      <c r="N306" s="205"/>
      <c r="O306" s="205"/>
      <c r="P306" s="205"/>
      <c r="Q306" s="205"/>
      <c r="R306" s="205"/>
      <c r="S306" s="205"/>
      <c r="T306" s="206"/>
      <c r="AT306" s="207" t="s">
        <v>143</v>
      </c>
      <c r="AU306" s="207" t="s">
        <v>22</v>
      </c>
      <c r="AV306" s="11" t="s">
        <v>22</v>
      </c>
      <c r="AW306" s="11" t="s">
        <v>43</v>
      </c>
      <c r="AX306" s="11" t="s">
        <v>23</v>
      </c>
      <c r="AY306" s="207" t="s">
        <v>132</v>
      </c>
    </row>
    <row r="307" spans="2:65" s="1" customFormat="1" ht="31.5" customHeight="1">
      <c r="B307" s="35"/>
      <c r="C307" s="183" t="s">
        <v>516</v>
      </c>
      <c r="D307" s="183" t="s">
        <v>134</v>
      </c>
      <c r="E307" s="184" t="s">
        <v>1093</v>
      </c>
      <c r="F307" s="185" t="s">
        <v>1094</v>
      </c>
      <c r="G307" s="186" t="s">
        <v>170</v>
      </c>
      <c r="H307" s="187">
        <v>12.5</v>
      </c>
      <c r="I307" s="188"/>
      <c r="J307" s="189">
        <f>ROUND(I307*H307,2)</f>
        <v>0</v>
      </c>
      <c r="K307" s="185" t="s">
        <v>138</v>
      </c>
      <c r="L307" s="55"/>
      <c r="M307" s="190" t="s">
        <v>36</v>
      </c>
      <c r="N307" s="191" t="s">
        <v>51</v>
      </c>
      <c r="O307" s="36"/>
      <c r="P307" s="192">
        <f>O307*H307</f>
        <v>0</v>
      </c>
      <c r="Q307" s="192">
        <v>0</v>
      </c>
      <c r="R307" s="192">
        <f>Q307*H307</f>
        <v>0</v>
      </c>
      <c r="S307" s="192">
        <v>0</v>
      </c>
      <c r="T307" s="193">
        <f>S307*H307</f>
        <v>0</v>
      </c>
      <c r="AR307" s="17" t="s">
        <v>139</v>
      </c>
      <c r="AT307" s="17" t="s">
        <v>134</v>
      </c>
      <c r="AU307" s="17" t="s">
        <v>22</v>
      </c>
      <c r="AY307" s="17" t="s">
        <v>132</v>
      </c>
      <c r="BE307" s="194">
        <f>IF(N307="základní",J307,0)</f>
        <v>0</v>
      </c>
      <c r="BF307" s="194">
        <f>IF(N307="snížená",J307,0)</f>
        <v>0</v>
      </c>
      <c r="BG307" s="194">
        <f>IF(N307="zákl. přenesená",J307,0)</f>
        <v>0</v>
      </c>
      <c r="BH307" s="194">
        <f>IF(N307="sníž. přenesená",J307,0)</f>
        <v>0</v>
      </c>
      <c r="BI307" s="194">
        <f>IF(N307="nulová",J307,0)</f>
        <v>0</v>
      </c>
      <c r="BJ307" s="17" t="s">
        <v>23</v>
      </c>
      <c r="BK307" s="194">
        <f>ROUND(I307*H307,2)</f>
        <v>0</v>
      </c>
      <c r="BL307" s="17" t="s">
        <v>139</v>
      </c>
      <c r="BM307" s="17" t="s">
        <v>1095</v>
      </c>
    </row>
    <row r="308" spans="2:47" s="1" customFormat="1" ht="81">
      <c r="B308" s="35"/>
      <c r="C308" s="57"/>
      <c r="D308" s="195" t="s">
        <v>141</v>
      </c>
      <c r="E308" s="57"/>
      <c r="F308" s="196" t="s">
        <v>1096</v>
      </c>
      <c r="G308" s="57"/>
      <c r="H308" s="57"/>
      <c r="I308" s="153"/>
      <c r="J308" s="57"/>
      <c r="K308" s="57"/>
      <c r="L308" s="55"/>
      <c r="M308" s="72"/>
      <c r="N308" s="36"/>
      <c r="O308" s="36"/>
      <c r="P308" s="36"/>
      <c r="Q308" s="36"/>
      <c r="R308" s="36"/>
      <c r="S308" s="36"/>
      <c r="T308" s="73"/>
      <c r="AT308" s="17" t="s">
        <v>141</v>
      </c>
      <c r="AU308" s="17" t="s">
        <v>22</v>
      </c>
    </row>
    <row r="309" spans="2:47" s="1" customFormat="1" ht="27">
      <c r="B309" s="35"/>
      <c r="C309" s="57"/>
      <c r="D309" s="195" t="s">
        <v>173</v>
      </c>
      <c r="E309" s="57"/>
      <c r="F309" s="196" t="s">
        <v>1097</v>
      </c>
      <c r="G309" s="57"/>
      <c r="H309" s="57"/>
      <c r="I309" s="153"/>
      <c r="J309" s="57"/>
      <c r="K309" s="57"/>
      <c r="L309" s="55"/>
      <c r="M309" s="72"/>
      <c r="N309" s="36"/>
      <c r="O309" s="36"/>
      <c r="P309" s="36"/>
      <c r="Q309" s="36"/>
      <c r="R309" s="36"/>
      <c r="S309" s="36"/>
      <c r="T309" s="73"/>
      <c r="AT309" s="17" t="s">
        <v>173</v>
      </c>
      <c r="AU309" s="17" t="s">
        <v>22</v>
      </c>
    </row>
    <row r="310" spans="2:51" s="11" customFormat="1" ht="13.5">
      <c r="B310" s="197"/>
      <c r="C310" s="198"/>
      <c r="D310" s="210" t="s">
        <v>143</v>
      </c>
      <c r="E310" s="220" t="s">
        <v>36</v>
      </c>
      <c r="F310" s="221" t="s">
        <v>1089</v>
      </c>
      <c r="G310" s="198"/>
      <c r="H310" s="222">
        <v>12.5</v>
      </c>
      <c r="I310" s="202"/>
      <c r="J310" s="198"/>
      <c r="K310" s="198"/>
      <c r="L310" s="203"/>
      <c r="M310" s="204"/>
      <c r="N310" s="205"/>
      <c r="O310" s="205"/>
      <c r="P310" s="205"/>
      <c r="Q310" s="205"/>
      <c r="R310" s="205"/>
      <c r="S310" s="205"/>
      <c r="T310" s="206"/>
      <c r="AT310" s="207" t="s">
        <v>143</v>
      </c>
      <c r="AU310" s="207" t="s">
        <v>22</v>
      </c>
      <c r="AV310" s="11" t="s">
        <v>22</v>
      </c>
      <c r="AW310" s="11" t="s">
        <v>43</v>
      </c>
      <c r="AX310" s="11" t="s">
        <v>23</v>
      </c>
      <c r="AY310" s="207" t="s">
        <v>132</v>
      </c>
    </row>
    <row r="311" spans="2:65" s="1" customFormat="1" ht="31.5" customHeight="1">
      <c r="B311" s="35"/>
      <c r="C311" s="183" t="s">
        <v>521</v>
      </c>
      <c r="D311" s="183" t="s">
        <v>134</v>
      </c>
      <c r="E311" s="184" t="s">
        <v>196</v>
      </c>
      <c r="F311" s="185" t="s">
        <v>197</v>
      </c>
      <c r="G311" s="186" t="s">
        <v>170</v>
      </c>
      <c r="H311" s="187">
        <v>17.5</v>
      </c>
      <c r="I311" s="188"/>
      <c r="J311" s="189">
        <f>ROUND(I311*H311,2)</f>
        <v>0</v>
      </c>
      <c r="K311" s="185" t="s">
        <v>138</v>
      </c>
      <c r="L311" s="55"/>
      <c r="M311" s="190" t="s">
        <v>36</v>
      </c>
      <c r="N311" s="191" t="s">
        <v>51</v>
      </c>
      <c r="O311" s="36"/>
      <c r="P311" s="192">
        <f>O311*H311</f>
        <v>0</v>
      </c>
      <c r="Q311" s="192">
        <v>0</v>
      </c>
      <c r="R311" s="192">
        <f>Q311*H311</f>
        <v>0</v>
      </c>
      <c r="S311" s="192">
        <v>0</v>
      </c>
      <c r="T311" s="193">
        <f>S311*H311</f>
        <v>0</v>
      </c>
      <c r="AR311" s="17" t="s">
        <v>139</v>
      </c>
      <c r="AT311" s="17" t="s">
        <v>134</v>
      </c>
      <c r="AU311" s="17" t="s">
        <v>22</v>
      </c>
      <c r="AY311" s="17" t="s">
        <v>132</v>
      </c>
      <c r="BE311" s="194">
        <f>IF(N311="základní",J311,0)</f>
        <v>0</v>
      </c>
      <c r="BF311" s="194">
        <f>IF(N311="snížená",J311,0)</f>
        <v>0</v>
      </c>
      <c r="BG311" s="194">
        <f>IF(N311="zákl. přenesená",J311,0)</f>
        <v>0</v>
      </c>
      <c r="BH311" s="194">
        <f>IF(N311="sníž. přenesená",J311,0)</f>
        <v>0</v>
      </c>
      <c r="BI311" s="194">
        <f>IF(N311="nulová",J311,0)</f>
        <v>0</v>
      </c>
      <c r="BJ311" s="17" t="s">
        <v>23</v>
      </c>
      <c r="BK311" s="194">
        <f>ROUND(I311*H311,2)</f>
        <v>0</v>
      </c>
      <c r="BL311" s="17" t="s">
        <v>139</v>
      </c>
      <c r="BM311" s="17" t="s">
        <v>1098</v>
      </c>
    </row>
    <row r="312" spans="2:47" s="1" customFormat="1" ht="409.5">
      <c r="B312" s="35"/>
      <c r="C312" s="57"/>
      <c r="D312" s="195" t="s">
        <v>141</v>
      </c>
      <c r="E312" s="57"/>
      <c r="F312" s="196" t="s">
        <v>199</v>
      </c>
      <c r="G312" s="57"/>
      <c r="H312" s="57"/>
      <c r="I312" s="153"/>
      <c r="J312" s="57"/>
      <c r="K312" s="57"/>
      <c r="L312" s="55"/>
      <c r="M312" s="72"/>
      <c r="N312" s="36"/>
      <c r="O312" s="36"/>
      <c r="P312" s="36"/>
      <c r="Q312" s="36"/>
      <c r="R312" s="36"/>
      <c r="S312" s="36"/>
      <c r="T312" s="73"/>
      <c r="AT312" s="17" t="s">
        <v>141</v>
      </c>
      <c r="AU312" s="17" t="s">
        <v>22</v>
      </c>
    </row>
    <row r="313" spans="2:51" s="11" customFormat="1" ht="13.5">
      <c r="B313" s="197"/>
      <c r="C313" s="198"/>
      <c r="D313" s="210" t="s">
        <v>143</v>
      </c>
      <c r="E313" s="220" t="s">
        <v>36</v>
      </c>
      <c r="F313" s="221" t="s">
        <v>1099</v>
      </c>
      <c r="G313" s="198"/>
      <c r="H313" s="222">
        <v>17.5</v>
      </c>
      <c r="I313" s="202"/>
      <c r="J313" s="198"/>
      <c r="K313" s="198"/>
      <c r="L313" s="203"/>
      <c r="M313" s="204"/>
      <c r="N313" s="205"/>
      <c r="O313" s="205"/>
      <c r="P313" s="205"/>
      <c r="Q313" s="205"/>
      <c r="R313" s="205"/>
      <c r="S313" s="205"/>
      <c r="T313" s="206"/>
      <c r="AT313" s="207" t="s">
        <v>143</v>
      </c>
      <c r="AU313" s="207" t="s">
        <v>22</v>
      </c>
      <c r="AV313" s="11" t="s">
        <v>22</v>
      </c>
      <c r="AW313" s="11" t="s">
        <v>43</v>
      </c>
      <c r="AX313" s="11" t="s">
        <v>23</v>
      </c>
      <c r="AY313" s="207" t="s">
        <v>132</v>
      </c>
    </row>
    <row r="314" spans="2:65" s="1" customFormat="1" ht="22.5" customHeight="1">
      <c r="B314" s="35"/>
      <c r="C314" s="183" t="s">
        <v>525</v>
      </c>
      <c r="D314" s="183" t="s">
        <v>134</v>
      </c>
      <c r="E314" s="184" t="s">
        <v>1100</v>
      </c>
      <c r="F314" s="185" t="s">
        <v>1101</v>
      </c>
      <c r="G314" s="186" t="s">
        <v>891</v>
      </c>
      <c r="H314" s="187">
        <v>0.15</v>
      </c>
      <c r="I314" s="188"/>
      <c r="J314" s="189">
        <f>ROUND(I314*H314,2)</f>
        <v>0</v>
      </c>
      <c r="K314" s="185" t="s">
        <v>138</v>
      </c>
      <c r="L314" s="55"/>
      <c r="M314" s="190" t="s">
        <v>36</v>
      </c>
      <c r="N314" s="191" t="s">
        <v>51</v>
      </c>
      <c r="O314" s="36"/>
      <c r="P314" s="192">
        <f>O314*H314</f>
        <v>0</v>
      </c>
      <c r="Q314" s="192">
        <v>0.0099</v>
      </c>
      <c r="R314" s="192">
        <f>Q314*H314</f>
        <v>0.001485</v>
      </c>
      <c r="S314" s="192">
        <v>0</v>
      </c>
      <c r="T314" s="193">
        <f>S314*H314</f>
        <v>0</v>
      </c>
      <c r="AR314" s="17" t="s">
        <v>233</v>
      </c>
      <c r="AT314" s="17" t="s">
        <v>134</v>
      </c>
      <c r="AU314" s="17" t="s">
        <v>22</v>
      </c>
      <c r="AY314" s="17" t="s">
        <v>132</v>
      </c>
      <c r="BE314" s="194">
        <f>IF(N314="základní",J314,0)</f>
        <v>0</v>
      </c>
      <c r="BF314" s="194">
        <f>IF(N314="snížená",J314,0)</f>
        <v>0</v>
      </c>
      <c r="BG314" s="194">
        <f>IF(N314="zákl. přenesená",J314,0)</f>
        <v>0</v>
      </c>
      <c r="BH314" s="194">
        <f>IF(N314="sníž. přenesená",J314,0)</f>
        <v>0</v>
      </c>
      <c r="BI314" s="194">
        <f>IF(N314="nulová",J314,0)</f>
        <v>0</v>
      </c>
      <c r="BJ314" s="17" t="s">
        <v>23</v>
      </c>
      <c r="BK314" s="194">
        <f>ROUND(I314*H314,2)</f>
        <v>0</v>
      </c>
      <c r="BL314" s="17" t="s">
        <v>233</v>
      </c>
      <c r="BM314" s="17" t="s">
        <v>1102</v>
      </c>
    </row>
    <row r="315" spans="2:47" s="1" customFormat="1" ht="54">
      <c r="B315" s="35"/>
      <c r="C315" s="57"/>
      <c r="D315" s="195" t="s">
        <v>141</v>
      </c>
      <c r="E315" s="57"/>
      <c r="F315" s="196" t="s">
        <v>1103</v>
      </c>
      <c r="G315" s="57"/>
      <c r="H315" s="57"/>
      <c r="I315" s="153"/>
      <c r="J315" s="57"/>
      <c r="K315" s="57"/>
      <c r="L315" s="55"/>
      <c r="M315" s="72"/>
      <c r="N315" s="36"/>
      <c r="O315" s="36"/>
      <c r="P315" s="36"/>
      <c r="Q315" s="36"/>
      <c r="R315" s="36"/>
      <c r="S315" s="36"/>
      <c r="T315" s="73"/>
      <c r="AT315" s="17" t="s">
        <v>141</v>
      </c>
      <c r="AU315" s="17" t="s">
        <v>22</v>
      </c>
    </row>
    <row r="316" spans="2:51" s="11" customFormat="1" ht="13.5">
      <c r="B316" s="197"/>
      <c r="C316" s="198"/>
      <c r="D316" s="210" t="s">
        <v>143</v>
      </c>
      <c r="E316" s="220" t="s">
        <v>36</v>
      </c>
      <c r="F316" s="221" t="s">
        <v>1104</v>
      </c>
      <c r="G316" s="198"/>
      <c r="H316" s="222">
        <v>0.15</v>
      </c>
      <c r="I316" s="202"/>
      <c r="J316" s="198"/>
      <c r="K316" s="198"/>
      <c r="L316" s="203"/>
      <c r="M316" s="204"/>
      <c r="N316" s="205"/>
      <c r="O316" s="205"/>
      <c r="P316" s="205"/>
      <c r="Q316" s="205"/>
      <c r="R316" s="205"/>
      <c r="S316" s="205"/>
      <c r="T316" s="206"/>
      <c r="AT316" s="207" t="s">
        <v>143</v>
      </c>
      <c r="AU316" s="207" t="s">
        <v>22</v>
      </c>
      <c r="AV316" s="11" t="s">
        <v>22</v>
      </c>
      <c r="AW316" s="11" t="s">
        <v>43</v>
      </c>
      <c r="AX316" s="11" t="s">
        <v>80</v>
      </c>
      <c r="AY316" s="207" t="s">
        <v>132</v>
      </c>
    </row>
    <row r="317" spans="2:65" s="1" customFormat="1" ht="57" customHeight="1">
      <c r="B317" s="35"/>
      <c r="C317" s="183" t="s">
        <v>529</v>
      </c>
      <c r="D317" s="183" t="s">
        <v>134</v>
      </c>
      <c r="E317" s="184" t="s">
        <v>1105</v>
      </c>
      <c r="F317" s="185" t="s">
        <v>1106</v>
      </c>
      <c r="G317" s="186" t="s">
        <v>325</v>
      </c>
      <c r="H317" s="187">
        <v>5</v>
      </c>
      <c r="I317" s="188"/>
      <c r="J317" s="189">
        <f>ROUND(I317*H317,2)</f>
        <v>0</v>
      </c>
      <c r="K317" s="185" t="s">
        <v>138</v>
      </c>
      <c r="L317" s="55"/>
      <c r="M317" s="190" t="s">
        <v>36</v>
      </c>
      <c r="N317" s="191" t="s">
        <v>51</v>
      </c>
      <c r="O317" s="36"/>
      <c r="P317" s="192">
        <f>O317*H317</f>
        <v>0</v>
      </c>
      <c r="Q317" s="192">
        <v>0</v>
      </c>
      <c r="R317" s="192">
        <f>Q317*H317</f>
        <v>0</v>
      </c>
      <c r="S317" s="192">
        <v>0</v>
      </c>
      <c r="T317" s="193">
        <f>S317*H317</f>
        <v>0</v>
      </c>
      <c r="AR317" s="17" t="s">
        <v>489</v>
      </c>
      <c r="AT317" s="17" t="s">
        <v>134</v>
      </c>
      <c r="AU317" s="17" t="s">
        <v>22</v>
      </c>
      <c r="AY317" s="17" t="s">
        <v>132</v>
      </c>
      <c r="BE317" s="194">
        <f>IF(N317="základní",J317,0)</f>
        <v>0</v>
      </c>
      <c r="BF317" s="194">
        <f>IF(N317="snížená",J317,0)</f>
        <v>0</v>
      </c>
      <c r="BG317" s="194">
        <f>IF(N317="zákl. přenesená",J317,0)</f>
        <v>0</v>
      </c>
      <c r="BH317" s="194">
        <f>IF(N317="sníž. přenesená",J317,0)</f>
        <v>0</v>
      </c>
      <c r="BI317" s="194">
        <f>IF(N317="nulová",J317,0)</f>
        <v>0</v>
      </c>
      <c r="BJ317" s="17" t="s">
        <v>23</v>
      </c>
      <c r="BK317" s="194">
        <f>ROUND(I317*H317,2)</f>
        <v>0</v>
      </c>
      <c r="BL317" s="17" t="s">
        <v>489</v>
      </c>
      <c r="BM317" s="17" t="s">
        <v>1107</v>
      </c>
    </row>
    <row r="318" spans="2:47" s="1" customFormat="1" ht="27">
      <c r="B318" s="35"/>
      <c r="C318" s="57"/>
      <c r="D318" s="195" t="s">
        <v>141</v>
      </c>
      <c r="E318" s="57"/>
      <c r="F318" s="196" t="s">
        <v>1108</v>
      </c>
      <c r="G318" s="57"/>
      <c r="H318" s="57"/>
      <c r="I318" s="153"/>
      <c r="J318" s="57"/>
      <c r="K318" s="57"/>
      <c r="L318" s="55"/>
      <c r="M318" s="72"/>
      <c r="N318" s="36"/>
      <c r="O318" s="36"/>
      <c r="P318" s="36"/>
      <c r="Q318" s="36"/>
      <c r="R318" s="36"/>
      <c r="S318" s="36"/>
      <c r="T318" s="73"/>
      <c r="AT318" s="17" t="s">
        <v>141</v>
      </c>
      <c r="AU318" s="17" t="s">
        <v>22</v>
      </c>
    </row>
    <row r="319" spans="2:51" s="11" customFormat="1" ht="13.5">
      <c r="B319" s="197"/>
      <c r="C319" s="198"/>
      <c r="D319" s="210" t="s">
        <v>143</v>
      </c>
      <c r="E319" s="220" t="s">
        <v>36</v>
      </c>
      <c r="F319" s="221" t="s">
        <v>161</v>
      </c>
      <c r="G319" s="198"/>
      <c r="H319" s="222">
        <v>5</v>
      </c>
      <c r="I319" s="202"/>
      <c r="J319" s="198"/>
      <c r="K319" s="198"/>
      <c r="L319" s="203"/>
      <c r="M319" s="204"/>
      <c r="N319" s="205"/>
      <c r="O319" s="205"/>
      <c r="P319" s="205"/>
      <c r="Q319" s="205"/>
      <c r="R319" s="205"/>
      <c r="S319" s="205"/>
      <c r="T319" s="206"/>
      <c r="AT319" s="207" t="s">
        <v>143</v>
      </c>
      <c r="AU319" s="207" t="s">
        <v>22</v>
      </c>
      <c r="AV319" s="11" t="s">
        <v>22</v>
      </c>
      <c r="AW319" s="11" t="s">
        <v>43</v>
      </c>
      <c r="AX319" s="11" t="s">
        <v>23</v>
      </c>
      <c r="AY319" s="207" t="s">
        <v>132</v>
      </c>
    </row>
    <row r="320" spans="2:65" s="1" customFormat="1" ht="31.5" customHeight="1">
      <c r="B320" s="35"/>
      <c r="C320" s="183" t="s">
        <v>533</v>
      </c>
      <c r="D320" s="183" t="s">
        <v>134</v>
      </c>
      <c r="E320" s="184" t="s">
        <v>1109</v>
      </c>
      <c r="F320" s="185" t="s">
        <v>1110</v>
      </c>
      <c r="G320" s="186" t="s">
        <v>170</v>
      </c>
      <c r="H320" s="187">
        <v>5</v>
      </c>
      <c r="I320" s="188"/>
      <c r="J320" s="189">
        <f>ROUND(I320*H320,2)</f>
        <v>0</v>
      </c>
      <c r="K320" s="185" t="s">
        <v>138</v>
      </c>
      <c r="L320" s="55"/>
      <c r="M320" s="190" t="s">
        <v>36</v>
      </c>
      <c r="N320" s="191" t="s">
        <v>51</v>
      </c>
      <c r="O320" s="36"/>
      <c r="P320" s="192">
        <f>O320*H320</f>
        <v>0</v>
      </c>
      <c r="Q320" s="192">
        <v>2.25634</v>
      </c>
      <c r="R320" s="192">
        <f>Q320*H320</f>
        <v>11.281699999999999</v>
      </c>
      <c r="S320" s="192">
        <v>0</v>
      </c>
      <c r="T320" s="193">
        <f>S320*H320</f>
        <v>0</v>
      </c>
      <c r="AR320" s="17" t="s">
        <v>489</v>
      </c>
      <c r="AT320" s="17" t="s">
        <v>134</v>
      </c>
      <c r="AU320" s="17" t="s">
        <v>22</v>
      </c>
      <c r="AY320" s="17" t="s">
        <v>132</v>
      </c>
      <c r="BE320" s="194">
        <f>IF(N320="základní",J320,0)</f>
        <v>0</v>
      </c>
      <c r="BF320" s="194">
        <f>IF(N320="snížená",J320,0)</f>
        <v>0</v>
      </c>
      <c r="BG320" s="194">
        <f>IF(N320="zákl. přenesená",J320,0)</f>
        <v>0</v>
      </c>
      <c r="BH320" s="194">
        <f>IF(N320="sníž. přenesená",J320,0)</f>
        <v>0</v>
      </c>
      <c r="BI320" s="194">
        <f>IF(N320="nulová",J320,0)</f>
        <v>0</v>
      </c>
      <c r="BJ320" s="17" t="s">
        <v>23</v>
      </c>
      <c r="BK320" s="194">
        <f>ROUND(I320*H320,2)</f>
        <v>0</v>
      </c>
      <c r="BL320" s="17" t="s">
        <v>489</v>
      </c>
      <c r="BM320" s="17" t="s">
        <v>1111</v>
      </c>
    </row>
    <row r="321" spans="2:51" s="11" customFormat="1" ht="13.5">
      <c r="B321" s="197"/>
      <c r="C321" s="198"/>
      <c r="D321" s="210" t="s">
        <v>143</v>
      </c>
      <c r="E321" s="220" t="s">
        <v>36</v>
      </c>
      <c r="F321" s="221" t="s">
        <v>161</v>
      </c>
      <c r="G321" s="198"/>
      <c r="H321" s="222">
        <v>5</v>
      </c>
      <c r="I321" s="202"/>
      <c r="J321" s="198"/>
      <c r="K321" s="198"/>
      <c r="L321" s="203"/>
      <c r="M321" s="204"/>
      <c r="N321" s="205"/>
      <c r="O321" s="205"/>
      <c r="P321" s="205"/>
      <c r="Q321" s="205"/>
      <c r="R321" s="205"/>
      <c r="S321" s="205"/>
      <c r="T321" s="206"/>
      <c r="AT321" s="207" t="s">
        <v>143</v>
      </c>
      <c r="AU321" s="207" t="s">
        <v>22</v>
      </c>
      <c r="AV321" s="11" t="s">
        <v>22</v>
      </c>
      <c r="AW321" s="11" t="s">
        <v>43</v>
      </c>
      <c r="AX321" s="11" t="s">
        <v>23</v>
      </c>
      <c r="AY321" s="207" t="s">
        <v>132</v>
      </c>
    </row>
    <row r="322" spans="2:65" s="1" customFormat="1" ht="44.25" customHeight="1">
      <c r="B322" s="35"/>
      <c r="C322" s="183" t="s">
        <v>538</v>
      </c>
      <c r="D322" s="183" t="s">
        <v>134</v>
      </c>
      <c r="E322" s="184" t="s">
        <v>1112</v>
      </c>
      <c r="F322" s="185" t="s">
        <v>1113</v>
      </c>
      <c r="G322" s="186" t="s">
        <v>296</v>
      </c>
      <c r="H322" s="187">
        <v>10</v>
      </c>
      <c r="I322" s="188"/>
      <c r="J322" s="189">
        <f>ROUND(I322*H322,2)</f>
        <v>0</v>
      </c>
      <c r="K322" s="185" t="s">
        <v>138</v>
      </c>
      <c r="L322" s="55"/>
      <c r="M322" s="190" t="s">
        <v>36</v>
      </c>
      <c r="N322" s="191" t="s">
        <v>51</v>
      </c>
      <c r="O322" s="36"/>
      <c r="P322" s="192">
        <f>O322*H322</f>
        <v>0</v>
      </c>
      <c r="Q322" s="192">
        <v>0</v>
      </c>
      <c r="R322" s="192">
        <f>Q322*H322</f>
        <v>0</v>
      </c>
      <c r="S322" s="192">
        <v>0</v>
      </c>
      <c r="T322" s="193">
        <f>S322*H322</f>
        <v>0</v>
      </c>
      <c r="AR322" s="17" t="s">
        <v>489</v>
      </c>
      <c r="AT322" s="17" t="s">
        <v>134</v>
      </c>
      <c r="AU322" s="17" t="s">
        <v>22</v>
      </c>
      <c r="AY322" s="17" t="s">
        <v>132</v>
      </c>
      <c r="BE322" s="194">
        <f>IF(N322="základní",J322,0)</f>
        <v>0</v>
      </c>
      <c r="BF322" s="194">
        <f>IF(N322="snížená",J322,0)</f>
        <v>0</v>
      </c>
      <c r="BG322" s="194">
        <f>IF(N322="zákl. přenesená",J322,0)</f>
        <v>0</v>
      </c>
      <c r="BH322" s="194">
        <f>IF(N322="sníž. přenesená",J322,0)</f>
        <v>0</v>
      </c>
      <c r="BI322" s="194">
        <f>IF(N322="nulová",J322,0)</f>
        <v>0</v>
      </c>
      <c r="BJ322" s="17" t="s">
        <v>23</v>
      </c>
      <c r="BK322" s="194">
        <f>ROUND(I322*H322,2)</f>
        <v>0</v>
      </c>
      <c r="BL322" s="17" t="s">
        <v>489</v>
      </c>
      <c r="BM322" s="17" t="s">
        <v>1114</v>
      </c>
    </row>
    <row r="323" spans="2:47" s="1" customFormat="1" ht="40.5">
      <c r="B323" s="35"/>
      <c r="C323" s="57"/>
      <c r="D323" s="195" t="s">
        <v>141</v>
      </c>
      <c r="E323" s="57"/>
      <c r="F323" s="196" t="s">
        <v>1115</v>
      </c>
      <c r="G323" s="57"/>
      <c r="H323" s="57"/>
      <c r="I323" s="153"/>
      <c r="J323" s="57"/>
      <c r="K323" s="57"/>
      <c r="L323" s="55"/>
      <c r="M323" s="72"/>
      <c r="N323" s="36"/>
      <c r="O323" s="36"/>
      <c r="P323" s="36"/>
      <c r="Q323" s="36"/>
      <c r="R323" s="36"/>
      <c r="S323" s="36"/>
      <c r="T323" s="73"/>
      <c r="AT323" s="17" t="s">
        <v>141</v>
      </c>
      <c r="AU323" s="17" t="s">
        <v>22</v>
      </c>
    </row>
    <row r="324" spans="2:51" s="11" customFormat="1" ht="13.5">
      <c r="B324" s="197"/>
      <c r="C324" s="198"/>
      <c r="D324" s="210" t="s">
        <v>143</v>
      </c>
      <c r="E324" s="220" t="s">
        <v>36</v>
      </c>
      <c r="F324" s="221" t="s">
        <v>28</v>
      </c>
      <c r="G324" s="198"/>
      <c r="H324" s="222">
        <v>10</v>
      </c>
      <c r="I324" s="202"/>
      <c r="J324" s="198"/>
      <c r="K324" s="198"/>
      <c r="L324" s="203"/>
      <c r="M324" s="204"/>
      <c r="N324" s="205"/>
      <c r="O324" s="205"/>
      <c r="P324" s="205"/>
      <c r="Q324" s="205"/>
      <c r="R324" s="205"/>
      <c r="S324" s="205"/>
      <c r="T324" s="206"/>
      <c r="AT324" s="207" t="s">
        <v>143</v>
      </c>
      <c r="AU324" s="207" t="s">
        <v>22</v>
      </c>
      <c r="AV324" s="11" t="s">
        <v>22</v>
      </c>
      <c r="AW324" s="11" t="s">
        <v>43</v>
      </c>
      <c r="AX324" s="11" t="s">
        <v>23</v>
      </c>
      <c r="AY324" s="207" t="s">
        <v>132</v>
      </c>
    </row>
    <row r="325" spans="2:65" s="1" customFormat="1" ht="44.25" customHeight="1">
      <c r="B325" s="35"/>
      <c r="C325" s="183" t="s">
        <v>542</v>
      </c>
      <c r="D325" s="183" t="s">
        <v>134</v>
      </c>
      <c r="E325" s="184" t="s">
        <v>1116</v>
      </c>
      <c r="F325" s="185" t="s">
        <v>1117</v>
      </c>
      <c r="G325" s="186" t="s">
        <v>296</v>
      </c>
      <c r="H325" s="187">
        <v>30</v>
      </c>
      <c r="I325" s="188"/>
      <c r="J325" s="189">
        <f>ROUND(I325*H325,2)</f>
        <v>0</v>
      </c>
      <c r="K325" s="185" t="s">
        <v>138</v>
      </c>
      <c r="L325" s="55"/>
      <c r="M325" s="190" t="s">
        <v>36</v>
      </c>
      <c r="N325" s="191" t="s">
        <v>51</v>
      </c>
      <c r="O325" s="36"/>
      <c r="P325" s="192">
        <f>O325*H325</f>
        <v>0</v>
      </c>
      <c r="Q325" s="192">
        <v>0</v>
      </c>
      <c r="R325" s="192">
        <f>Q325*H325</f>
        <v>0</v>
      </c>
      <c r="S325" s="192">
        <v>0</v>
      </c>
      <c r="T325" s="193">
        <f>S325*H325</f>
        <v>0</v>
      </c>
      <c r="AR325" s="17" t="s">
        <v>489</v>
      </c>
      <c r="AT325" s="17" t="s">
        <v>134</v>
      </c>
      <c r="AU325" s="17" t="s">
        <v>22</v>
      </c>
      <c r="AY325" s="17" t="s">
        <v>132</v>
      </c>
      <c r="BE325" s="194">
        <f>IF(N325="základní",J325,0)</f>
        <v>0</v>
      </c>
      <c r="BF325" s="194">
        <f>IF(N325="snížená",J325,0)</f>
        <v>0</v>
      </c>
      <c r="BG325" s="194">
        <f>IF(N325="zákl. přenesená",J325,0)</f>
        <v>0</v>
      </c>
      <c r="BH325" s="194">
        <f>IF(N325="sníž. přenesená",J325,0)</f>
        <v>0</v>
      </c>
      <c r="BI325" s="194">
        <f>IF(N325="nulová",J325,0)</f>
        <v>0</v>
      </c>
      <c r="BJ325" s="17" t="s">
        <v>23</v>
      </c>
      <c r="BK325" s="194">
        <f>ROUND(I325*H325,2)</f>
        <v>0</v>
      </c>
      <c r="BL325" s="17" t="s">
        <v>489</v>
      </c>
      <c r="BM325" s="17" t="s">
        <v>1118</v>
      </c>
    </row>
    <row r="326" spans="2:51" s="11" customFormat="1" ht="13.5">
      <c r="B326" s="197"/>
      <c r="C326" s="198"/>
      <c r="D326" s="210" t="s">
        <v>143</v>
      </c>
      <c r="E326" s="220" t="s">
        <v>36</v>
      </c>
      <c r="F326" s="221" t="s">
        <v>308</v>
      </c>
      <c r="G326" s="198"/>
      <c r="H326" s="222">
        <v>30</v>
      </c>
      <c r="I326" s="202"/>
      <c r="J326" s="198"/>
      <c r="K326" s="198"/>
      <c r="L326" s="203"/>
      <c r="M326" s="204"/>
      <c r="N326" s="205"/>
      <c r="O326" s="205"/>
      <c r="P326" s="205"/>
      <c r="Q326" s="205"/>
      <c r="R326" s="205"/>
      <c r="S326" s="205"/>
      <c r="T326" s="206"/>
      <c r="AT326" s="207" t="s">
        <v>143</v>
      </c>
      <c r="AU326" s="207" t="s">
        <v>22</v>
      </c>
      <c r="AV326" s="11" t="s">
        <v>22</v>
      </c>
      <c r="AW326" s="11" t="s">
        <v>43</v>
      </c>
      <c r="AX326" s="11" t="s">
        <v>23</v>
      </c>
      <c r="AY326" s="207" t="s">
        <v>132</v>
      </c>
    </row>
    <row r="327" spans="2:65" s="1" customFormat="1" ht="44.25" customHeight="1">
      <c r="B327" s="35"/>
      <c r="C327" s="183" t="s">
        <v>546</v>
      </c>
      <c r="D327" s="183" t="s">
        <v>134</v>
      </c>
      <c r="E327" s="184" t="s">
        <v>1119</v>
      </c>
      <c r="F327" s="185" t="s">
        <v>1120</v>
      </c>
      <c r="G327" s="186" t="s">
        <v>296</v>
      </c>
      <c r="H327" s="187">
        <v>2</v>
      </c>
      <c r="I327" s="188"/>
      <c r="J327" s="189">
        <f>ROUND(I327*H327,2)</f>
        <v>0</v>
      </c>
      <c r="K327" s="185" t="s">
        <v>138</v>
      </c>
      <c r="L327" s="55"/>
      <c r="M327" s="190" t="s">
        <v>36</v>
      </c>
      <c r="N327" s="191" t="s">
        <v>51</v>
      </c>
      <c r="O327" s="36"/>
      <c r="P327" s="192">
        <f>O327*H327</f>
        <v>0</v>
      </c>
      <c r="Q327" s="192">
        <v>0</v>
      </c>
      <c r="R327" s="192">
        <f>Q327*H327</f>
        <v>0</v>
      </c>
      <c r="S327" s="192">
        <v>0</v>
      </c>
      <c r="T327" s="193">
        <f>S327*H327</f>
        <v>0</v>
      </c>
      <c r="AR327" s="17" t="s">
        <v>489</v>
      </c>
      <c r="AT327" s="17" t="s">
        <v>134</v>
      </c>
      <c r="AU327" s="17" t="s">
        <v>22</v>
      </c>
      <c r="AY327" s="17" t="s">
        <v>132</v>
      </c>
      <c r="BE327" s="194">
        <f>IF(N327="základní",J327,0)</f>
        <v>0</v>
      </c>
      <c r="BF327" s="194">
        <f>IF(N327="snížená",J327,0)</f>
        <v>0</v>
      </c>
      <c r="BG327" s="194">
        <f>IF(N327="zákl. přenesená",J327,0)</f>
        <v>0</v>
      </c>
      <c r="BH327" s="194">
        <f>IF(N327="sníž. přenesená",J327,0)</f>
        <v>0</v>
      </c>
      <c r="BI327" s="194">
        <f>IF(N327="nulová",J327,0)</f>
        <v>0</v>
      </c>
      <c r="BJ327" s="17" t="s">
        <v>23</v>
      </c>
      <c r="BK327" s="194">
        <f>ROUND(I327*H327,2)</f>
        <v>0</v>
      </c>
      <c r="BL327" s="17" t="s">
        <v>489</v>
      </c>
      <c r="BM327" s="17" t="s">
        <v>1121</v>
      </c>
    </row>
    <row r="328" spans="2:51" s="11" customFormat="1" ht="13.5">
      <c r="B328" s="197"/>
      <c r="C328" s="198"/>
      <c r="D328" s="210" t="s">
        <v>143</v>
      </c>
      <c r="E328" s="220" t="s">
        <v>36</v>
      </c>
      <c r="F328" s="221" t="s">
        <v>22</v>
      </c>
      <c r="G328" s="198"/>
      <c r="H328" s="222">
        <v>2</v>
      </c>
      <c r="I328" s="202"/>
      <c r="J328" s="198"/>
      <c r="K328" s="198"/>
      <c r="L328" s="203"/>
      <c r="M328" s="204"/>
      <c r="N328" s="205"/>
      <c r="O328" s="205"/>
      <c r="P328" s="205"/>
      <c r="Q328" s="205"/>
      <c r="R328" s="205"/>
      <c r="S328" s="205"/>
      <c r="T328" s="206"/>
      <c r="AT328" s="207" t="s">
        <v>143</v>
      </c>
      <c r="AU328" s="207" t="s">
        <v>22</v>
      </c>
      <c r="AV328" s="11" t="s">
        <v>22</v>
      </c>
      <c r="AW328" s="11" t="s">
        <v>43</v>
      </c>
      <c r="AX328" s="11" t="s">
        <v>23</v>
      </c>
      <c r="AY328" s="207" t="s">
        <v>132</v>
      </c>
    </row>
    <row r="329" spans="2:65" s="1" customFormat="1" ht="31.5" customHeight="1">
      <c r="B329" s="35"/>
      <c r="C329" s="183" t="s">
        <v>550</v>
      </c>
      <c r="D329" s="183" t="s">
        <v>134</v>
      </c>
      <c r="E329" s="184" t="s">
        <v>1122</v>
      </c>
      <c r="F329" s="185" t="s">
        <v>1123</v>
      </c>
      <c r="G329" s="186" t="s">
        <v>296</v>
      </c>
      <c r="H329" s="187">
        <v>27</v>
      </c>
      <c r="I329" s="188"/>
      <c r="J329" s="189">
        <f>ROUND(I329*H329,2)</f>
        <v>0</v>
      </c>
      <c r="K329" s="185" t="s">
        <v>138</v>
      </c>
      <c r="L329" s="55"/>
      <c r="M329" s="190" t="s">
        <v>36</v>
      </c>
      <c r="N329" s="191" t="s">
        <v>51</v>
      </c>
      <c r="O329" s="36"/>
      <c r="P329" s="192">
        <f>O329*H329</f>
        <v>0</v>
      </c>
      <c r="Q329" s="192">
        <v>0</v>
      </c>
      <c r="R329" s="192">
        <f>Q329*H329</f>
        <v>0</v>
      </c>
      <c r="S329" s="192">
        <v>0</v>
      </c>
      <c r="T329" s="193">
        <f>S329*H329</f>
        <v>0</v>
      </c>
      <c r="AR329" s="17" t="s">
        <v>489</v>
      </c>
      <c r="AT329" s="17" t="s">
        <v>134</v>
      </c>
      <c r="AU329" s="17" t="s">
        <v>22</v>
      </c>
      <c r="AY329" s="17" t="s">
        <v>132</v>
      </c>
      <c r="BE329" s="194">
        <f>IF(N329="základní",J329,0)</f>
        <v>0</v>
      </c>
      <c r="BF329" s="194">
        <f>IF(N329="snížená",J329,0)</f>
        <v>0</v>
      </c>
      <c r="BG329" s="194">
        <f>IF(N329="zákl. přenesená",J329,0)</f>
        <v>0</v>
      </c>
      <c r="BH329" s="194">
        <f>IF(N329="sníž. přenesená",J329,0)</f>
        <v>0</v>
      </c>
      <c r="BI329" s="194">
        <f>IF(N329="nulová",J329,0)</f>
        <v>0</v>
      </c>
      <c r="BJ329" s="17" t="s">
        <v>23</v>
      </c>
      <c r="BK329" s="194">
        <f>ROUND(I329*H329,2)</f>
        <v>0</v>
      </c>
      <c r="BL329" s="17" t="s">
        <v>489</v>
      </c>
      <c r="BM329" s="17" t="s">
        <v>1124</v>
      </c>
    </row>
    <row r="330" spans="2:47" s="1" customFormat="1" ht="27">
      <c r="B330" s="35"/>
      <c r="C330" s="57"/>
      <c r="D330" s="195" t="s">
        <v>141</v>
      </c>
      <c r="E330" s="57"/>
      <c r="F330" s="196" t="s">
        <v>1125</v>
      </c>
      <c r="G330" s="57"/>
      <c r="H330" s="57"/>
      <c r="I330" s="153"/>
      <c r="J330" s="57"/>
      <c r="K330" s="57"/>
      <c r="L330" s="55"/>
      <c r="M330" s="72"/>
      <c r="N330" s="36"/>
      <c r="O330" s="36"/>
      <c r="P330" s="36"/>
      <c r="Q330" s="36"/>
      <c r="R330" s="36"/>
      <c r="S330" s="36"/>
      <c r="T330" s="73"/>
      <c r="AT330" s="17" t="s">
        <v>141</v>
      </c>
      <c r="AU330" s="17" t="s">
        <v>22</v>
      </c>
    </row>
    <row r="331" spans="2:51" s="11" customFormat="1" ht="13.5">
      <c r="B331" s="197"/>
      <c r="C331" s="198"/>
      <c r="D331" s="210" t="s">
        <v>143</v>
      </c>
      <c r="E331" s="220" t="s">
        <v>36</v>
      </c>
      <c r="F331" s="221" t="s">
        <v>293</v>
      </c>
      <c r="G331" s="198"/>
      <c r="H331" s="222">
        <v>27</v>
      </c>
      <c r="I331" s="202"/>
      <c r="J331" s="198"/>
      <c r="K331" s="198"/>
      <c r="L331" s="203"/>
      <c r="M331" s="204"/>
      <c r="N331" s="205"/>
      <c r="O331" s="205"/>
      <c r="P331" s="205"/>
      <c r="Q331" s="205"/>
      <c r="R331" s="205"/>
      <c r="S331" s="205"/>
      <c r="T331" s="206"/>
      <c r="AT331" s="207" t="s">
        <v>143</v>
      </c>
      <c r="AU331" s="207" t="s">
        <v>22</v>
      </c>
      <c r="AV331" s="11" t="s">
        <v>22</v>
      </c>
      <c r="AW331" s="11" t="s">
        <v>43</v>
      </c>
      <c r="AX331" s="11" t="s">
        <v>23</v>
      </c>
      <c r="AY331" s="207" t="s">
        <v>132</v>
      </c>
    </row>
    <row r="332" spans="2:65" s="1" customFormat="1" ht="31.5" customHeight="1">
      <c r="B332" s="35"/>
      <c r="C332" s="183" t="s">
        <v>554</v>
      </c>
      <c r="D332" s="183" t="s">
        <v>134</v>
      </c>
      <c r="E332" s="184" t="s">
        <v>1126</v>
      </c>
      <c r="F332" s="185" t="s">
        <v>1127</v>
      </c>
      <c r="G332" s="186" t="s">
        <v>296</v>
      </c>
      <c r="H332" s="187">
        <v>100</v>
      </c>
      <c r="I332" s="188"/>
      <c r="J332" s="189">
        <f>ROUND(I332*H332,2)</f>
        <v>0</v>
      </c>
      <c r="K332" s="185" t="s">
        <v>138</v>
      </c>
      <c r="L332" s="55"/>
      <c r="M332" s="190" t="s">
        <v>36</v>
      </c>
      <c r="N332" s="191" t="s">
        <v>51</v>
      </c>
      <c r="O332" s="36"/>
      <c r="P332" s="192">
        <f>O332*H332</f>
        <v>0</v>
      </c>
      <c r="Q332" s="192">
        <v>0</v>
      </c>
      <c r="R332" s="192">
        <f>Q332*H332</f>
        <v>0</v>
      </c>
      <c r="S332" s="192">
        <v>0</v>
      </c>
      <c r="T332" s="193">
        <f>S332*H332</f>
        <v>0</v>
      </c>
      <c r="AR332" s="17" t="s">
        <v>489</v>
      </c>
      <c r="AT332" s="17" t="s">
        <v>134</v>
      </c>
      <c r="AU332" s="17" t="s">
        <v>22</v>
      </c>
      <c r="AY332" s="17" t="s">
        <v>132</v>
      </c>
      <c r="BE332" s="194">
        <f>IF(N332="základní",J332,0)</f>
        <v>0</v>
      </c>
      <c r="BF332" s="194">
        <f>IF(N332="snížená",J332,0)</f>
        <v>0</v>
      </c>
      <c r="BG332" s="194">
        <f>IF(N332="zákl. přenesená",J332,0)</f>
        <v>0</v>
      </c>
      <c r="BH332" s="194">
        <f>IF(N332="sníž. přenesená",J332,0)</f>
        <v>0</v>
      </c>
      <c r="BI332" s="194">
        <f>IF(N332="nulová",J332,0)</f>
        <v>0</v>
      </c>
      <c r="BJ332" s="17" t="s">
        <v>23</v>
      </c>
      <c r="BK332" s="194">
        <f>ROUND(I332*H332,2)</f>
        <v>0</v>
      </c>
      <c r="BL332" s="17" t="s">
        <v>489</v>
      </c>
      <c r="BM332" s="17" t="s">
        <v>1128</v>
      </c>
    </row>
    <row r="333" spans="2:51" s="11" customFormat="1" ht="13.5">
      <c r="B333" s="197"/>
      <c r="C333" s="198"/>
      <c r="D333" s="210" t="s">
        <v>143</v>
      </c>
      <c r="E333" s="220" t="s">
        <v>36</v>
      </c>
      <c r="F333" s="221" t="s">
        <v>33</v>
      </c>
      <c r="G333" s="198"/>
      <c r="H333" s="222">
        <v>100</v>
      </c>
      <c r="I333" s="202"/>
      <c r="J333" s="198"/>
      <c r="K333" s="198"/>
      <c r="L333" s="203"/>
      <c r="M333" s="204"/>
      <c r="N333" s="205"/>
      <c r="O333" s="205"/>
      <c r="P333" s="205"/>
      <c r="Q333" s="205"/>
      <c r="R333" s="205"/>
      <c r="S333" s="205"/>
      <c r="T333" s="206"/>
      <c r="AT333" s="207" t="s">
        <v>143</v>
      </c>
      <c r="AU333" s="207" t="s">
        <v>22</v>
      </c>
      <c r="AV333" s="11" t="s">
        <v>22</v>
      </c>
      <c r="AW333" s="11" t="s">
        <v>43</v>
      </c>
      <c r="AX333" s="11" t="s">
        <v>23</v>
      </c>
      <c r="AY333" s="207" t="s">
        <v>132</v>
      </c>
    </row>
    <row r="334" spans="2:65" s="1" customFormat="1" ht="31.5" customHeight="1">
      <c r="B334" s="35"/>
      <c r="C334" s="183" t="s">
        <v>558</v>
      </c>
      <c r="D334" s="183" t="s">
        <v>134</v>
      </c>
      <c r="E334" s="184" t="s">
        <v>1129</v>
      </c>
      <c r="F334" s="185" t="s">
        <v>1130</v>
      </c>
      <c r="G334" s="186" t="s">
        <v>296</v>
      </c>
      <c r="H334" s="187">
        <v>5</v>
      </c>
      <c r="I334" s="188"/>
      <c r="J334" s="189">
        <f>ROUND(I334*H334,2)</f>
        <v>0</v>
      </c>
      <c r="K334" s="185" t="s">
        <v>138</v>
      </c>
      <c r="L334" s="55"/>
      <c r="M334" s="190" t="s">
        <v>36</v>
      </c>
      <c r="N334" s="191" t="s">
        <v>51</v>
      </c>
      <c r="O334" s="36"/>
      <c r="P334" s="192">
        <f>O334*H334</f>
        <v>0</v>
      </c>
      <c r="Q334" s="192">
        <v>0</v>
      </c>
      <c r="R334" s="192">
        <f>Q334*H334</f>
        <v>0</v>
      </c>
      <c r="S334" s="192">
        <v>0</v>
      </c>
      <c r="T334" s="193">
        <f>S334*H334</f>
        <v>0</v>
      </c>
      <c r="AR334" s="17" t="s">
        <v>489</v>
      </c>
      <c r="AT334" s="17" t="s">
        <v>134</v>
      </c>
      <c r="AU334" s="17" t="s">
        <v>22</v>
      </c>
      <c r="AY334" s="17" t="s">
        <v>132</v>
      </c>
      <c r="BE334" s="194">
        <f>IF(N334="základní",J334,0)</f>
        <v>0</v>
      </c>
      <c r="BF334" s="194">
        <f>IF(N334="snížená",J334,0)</f>
        <v>0</v>
      </c>
      <c r="BG334" s="194">
        <f>IF(N334="zákl. přenesená",J334,0)</f>
        <v>0</v>
      </c>
      <c r="BH334" s="194">
        <f>IF(N334="sníž. přenesená",J334,0)</f>
        <v>0</v>
      </c>
      <c r="BI334" s="194">
        <f>IF(N334="nulová",J334,0)</f>
        <v>0</v>
      </c>
      <c r="BJ334" s="17" t="s">
        <v>23</v>
      </c>
      <c r="BK334" s="194">
        <f>ROUND(I334*H334,2)</f>
        <v>0</v>
      </c>
      <c r="BL334" s="17" t="s">
        <v>489</v>
      </c>
      <c r="BM334" s="17" t="s">
        <v>1131</v>
      </c>
    </row>
    <row r="335" spans="2:47" s="1" customFormat="1" ht="27">
      <c r="B335" s="35"/>
      <c r="C335" s="57"/>
      <c r="D335" s="195" t="s">
        <v>141</v>
      </c>
      <c r="E335" s="57"/>
      <c r="F335" s="196" t="s">
        <v>1125</v>
      </c>
      <c r="G335" s="57"/>
      <c r="H335" s="57"/>
      <c r="I335" s="153"/>
      <c r="J335" s="57"/>
      <c r="K335" s="57"/>
      <c r="L335" s="55"/>
      <c r="M335" s="72"/>
      <c r="N335" s="36"/>
      <c r="O335" s="36"/>
      <c r="P335" s="36"/>
      <c r="Q335" s="36"/>
      <c r="R335" s="36"/>
      <c r="S335" s="36"/>
      <c r="T335" s="73"/>
      <c r="AT335" s="17" t="s">
        <v>141</v>
      </c>
      <c r="AU335" s="17" t="s">
        <v>22</v>
      </c>
    </row>
    <row r="336" spans="2:51" s="11" customFormat="1" ht="13.5">
      <c r="B336" s="197"/>
      <c r="C336" s="198"/>
      <c r="D336" s="210" t="s">
        <v>143</v>
      </c>
      <c r="E336" s="220" t="s">
        <v>36</v>
      </c>
      <c r="F336" s="221" t="s">
        <v>161</v>
      </c>
      <c r="G336" s="198"/>
      <c r="H336" s="222">
        <v>5</v>
      </c>
      <c r="I336" s="202"/>
      <c r="J336" s="198"/>
      <c r="K336" s="198"/>
      <c r="L336" s="203"/>
      <c r="M336" s="204"/>
      <c r="N336" s="205"/>
      <c r="O336" s="205"/>
      <c r="P336" s="205"/>
      <c r="Q336" s="205"/>
      <c r="R336" s="205"/>
      <c r="S336" s="205"/>
      <c r="T336" s="206"/>
      <c r="AT336" s="207" t="s">
        <v>143</v>
      </c>
      <c r="AU336" s="207" t="s">
        <v>22</v>
      </c>
      <c r="AV336" s="11" t="s">
        <v>22</v>
      </c>
      <c r="AW336" s="11" t="s">
        <v>43</v>
      </c>
      <c r="AX336" s="11" t="s">
        <v>23</v>
      </c>
      <c r="AY336" s="207" t="s">
        <v>132</v>
      </c>
    </row>
    <row r="337" spans="2:65" s="1" customFormat="1" ht="31.5" customHeight="1">
      <c r="B337" s="35"/>
      <c r="C337" s="183" t="s">
        <v>564</v>
      </c>
      <c r="D337" s="183" t="s">
        <v>134</v>
      </c>
      <c r="E337" s="184" t="s">
        <v>1132</v>
      </c>
      <c r="F337" s="185" t="s">
        <v>1133</v>
      </c>
      <c r="G337" s="186" t="s">
        <v>296</v>
      </c>
      <c r="H337" s="187">
        <v>15</v>
      </c>
      <c r="I337" s="188"/>
      <c r="J337" s="189">
        <f>ROUND(I337*H337,2)</f>
        <v>0</v>
      </c>
      <c r="K337" s="185" t="s">
        <v>138</v>
      </c>
      <c r="L337" s="55"/>
      <c r="M337" s="190" t="s">
        <v>36</v>
      </c>
      <c r="N337" s="191" t="s">
        <v>51</v>
      </c>
      <c r="O337" s="36"/>
      <c r="P337" s="192">
        <f>O337*H337</f>
        <v>0</v>
      </c>
      <c r="Q337" s="192">
        <v>0</v>
      </c>
      <c r="R337" s="192">
        <f>Q337*H337</f>
        <v>0</v>
      </c>
      <c r="S337" s="192">
        <v>0</v>
      </c>
      <c r="T337" s="193">
        <f>S337*H337</f>
        <v>0</v>
      </c>
      <c r="AR337" s="17" t="s">
        <v>489</v>
      </c>
      <c r="AT337" s="17" t="s">
        <v>134</v>
      </c>
      <c r="AU337" s="17" t="s">
        <v>22</v>
      </c>
      <c r="AY337" s="17" t="s">
        <v>132</v>
      </c>
      <c r="BE337" s="194">
        <f>IF(N337="základní",J337,0)</f>
        <v>0</v>
      </c>
      <c r="BF337" s="194">
        <f>IF(N337="snížená",J337,0)</f>
        <v>0</v>
      </c>
      <c r="BG337" s="194">
        <f>IF(N337="zákl. přenesená",J337,0)</f>
        <v>0</v>
      </c>
      <c r="BH337" s="194">
        <f>IF(N337="sníž. přenesená",J337,0)</f>
        <v>0</v>
      </c>
      <c r="BI337" s="194">
        <f>IF(N337="nulová",J337,0)</f>
        <v>0</v>
      </c>
      <c r="BJ337" s="17" t="s">
        <v>23</v>
      </c>
      <c r="BK337" s="194">
        <f>ROUND(I337*H337,2)</f>
        <v>0</v>
      </c>
      <c r="BL337" s="17" t="s">
        <v>489</v>
      </c>
      <c r="BM337" s="17" t="s">
        <v>1134</v>
      </c>
    </row>
    <row r="338" spans="2:51" s="11" customFormat="1" ht="13.5">
      <c r="B338" s="197"/>
      <c r="C338" s="198"/>
      <c r="D338" s="210" t="s">
        <v>143</v>
      </c>
      <c r="E338" s="220" t="s">
        <v>36</v>
      </c>
      <c r="F338" s="221" t="s">
        <v>8</v>
      </c>
      <c r="G338" s="198"/>
      <c r="H338" s="222">
        <v>15</v>
      </c>
      <c r="I338" s="202"/>
      <c r="J338" s="198"/>
      <c r="K338" s="198"/>
      <c r="L338" s="203"/>
      <c r="M338" s="204"/>
      <c r="N338" s="205"/>
      <c r="O338" s="205"/>
      <c r="P338" s="205"/>
      <c r="Q338" s="205"/>
      <c r="R338" s="205"/>
      <c r="S338" s="205"/>
      <c r="T338" s="206"/>
      <c r="AT338" s="207" t="s">
        <v>143</v>
      </c>
      <c r="AU338" s="207" t="s">
        <v>22</v>
      </c>
      <c r="AV338" s="11" t="s">
        <v>22</v>
      </c>
      <c r="AW338" s="11" t="s">
        <v>43</v>
      </c>
      <c r="AX338" s="11" t="s">
        <v>23</v>
      </c>
      <c r="AY338" s="207" t="s">
        <v>132</v>
      </c>
    </row>
    <row r="339" spans="2:65" s="1" customFormat="1" ht="31.5" customHeight="1">
      <c r="B339" s="35"/>
      <c r="C339" s="183" t="s">
        <v>570</v>
      </c>
      <c r="D339" s="183" t="s">
        <v>134</v>
      </c>
      <c r="E339" s="184" t="s">
        <v>1135</v>
      </c>
      <c r="F339" s="185" t="s">
        <v>1136</v>
      </c>
      <c r="G339" s="186" t="s">
        <v>296</v>
      </c>
      <c r="H339" s="187">
        <v>189</v>
      </c>
      <c r="I339" s="188"/>
      <c r="J339" s="189">
        <f>ROUND(I339*H339,2)</f>
        <v>0</v>
      </c>
      <c r="K339" s="185" t="s">
        <v>138</v>
      </c>
      <c r="L339" s="55"/>
      <c r="M339" s="190" t="s">
        <v>36</v>
      </c>
      <c r="N339" s="191" t="s">
        <v>51</v>
      </c>
      <c r="O339" s="36"/>
      <c r="P339" s="192">
        <f>O339*H339</f>
        <v>0</v>
      </c>
      <c r="Q339" s="192">
        <v>0.15614</v>
      </c>
      <c r="R339" s="192">
        <f>Q339*H339</f>
        <v>29.510460000000002</v>
      </c>
      <c r="S339" s="192">
        <v>0</v>
      </c>
      <c r="T339" s="193">
        <f>S339*H339</f>
        <v>0</v>
      </c>
      <c r="AR339" s="17" t="s">
        <v>489</v>
      </c>
      <c r="AT339" s="17" t="s">
        <v>134</v>
      </c>
      <c r="AU339" s="17" t="s">
        <v>22</v>
      </c>
      <c r="AY339" s="17" t="s">
        <v>132</v>
      </c>
      <c r="BE339" s="194">
        <f>IF(N339="základní",J339,0)</f>
        <v>0</v>
      </c>
      <c r="BF339" s="194">
        <f>IF(N339="snížená",J339,0)</f>
        <v>0</v>
      </c>
      <c r="BG339" s="194">
        <f>IF(N339="zákl. přenesená",J339,0)</f>
        <v>0</v>
      </c>
      <c r="BH339" s="194">
        <f>IF(N339="sníž. přenesená",J339,0)</f>
        <v>0</v>
      </c>
      <c r="BI339" s="194">
        <f>IF(N339="nulová",J339,0)</f>
        <v>0</v>
      </c>
      <c r="BJ339" s="17" t="s">
        <v>23</v>
      </c>
      <c r="BK339" s="194">
        <f>ROUND(I339*H339,2)</f>
        <v>0</v>
      </c>
      <c r="BL339" s="17" t="s">
        <v>489</v>
      </c>
      <c r="BM339" s="17" t="s">
        <v>1137</v>
      </c>
    </row>
    <row r="340" spans="2:47" s="1" customFormat="1" ht="40.5">
      <c r="B340" s="35"/>
      <c r="C340" s="57"/>
      <c r="D340" s="195" t="s">
        <v>141</v>
      </c>
      <c r="E340" s="57"/>
      <c r="F340" s="196" t="s">
        <v>1138</v>
      </c>
      <c r="G340" s="57"/>
      <c r="H340" s="57"/>
      <c r="I340" s="153"/>
      <c r="J340" s="57"/>
      <c r="K340" s="57"/>
      <c r="L340" s="55"/>
      <c r="M340" s="72"/>
      <c r="N340" s="36"/>
      <c r="O340" s="36"/>
      <c r="P340" s="36"/>
      <c r="Q340" s="36"/>
      <c r="R340" s="36"/>
      <c r="S340" s="36"/>
      <c r="T340" s="73"/>
      <c r="AT340" s="17" t="s">
        <v>141</v>
      </c>
      <c r="AU340" s="17" t="s">
        <v>22</v>
      </c>
    </row>
    <row r="341" spans="2:51" s="11" customFormat="1" ht="13.5">
      <c r="B341" s="197"/>
      <c r="C341" s="198"/>
      <c r="D341" s="210" t="s">
        <v>143</v>
      </c>
      <c r="E341" s="220" t="s">
        <v>36</v>
      </c>
      <c r="F341" s="221" t="s">
        <v>1139</v>
      </c>
      <c r="G341" s="198"/>
      <c r="H341" s="222">
        <v>189</v>
      </c>
      <c r="I341" s="202"/>
      <c r="J341" s="198"/>
      <c r="K341" s="198"/>
      <c r="L341" s="203"/>
      <c r="M341" s="204"/>
      <c r="N341" s="205"/>
      <c r="O341" s="205"/>
      <c r="P341" s="205"/>
      <c r="Q341" s="205"/>
      <c r="R341" s="205"/>
      <c r="S341" s="205"/>
      <c r="T341" s="206"/>
      <c r="AT341" s="207" t="s">
        <v>143</v>
      </c>
      <c r="AU341" s="207" t="s">
        <v>22</v>
      </c>
      <c r="AV341" s="11" t="s">
        <v>22</v>
      </c>
      <c r="AW341" s="11" t="s">
        <v>43</v>
      </c>
      <c r="AX341" s="11" t="s">
        <v>23</v>
      </c>
      <c r="AY341" s="207" t="s">
        <v>132</v>
      </c>
    </row>
    <row r="342" spans="2:65" s="1" customFormat="1" ht="31.5" customHeight="1">
      <c r="B342" s="35"/>
      <c r="C342" s="183" t="s">
        <v>574</v>
      </c>
      <c r="D342" s="183" t="s">
        <v>134</v>
      </c>
      <c r="E342" s="184" t="s">
        <v>1140</v>
      </c>
      <c r="F342" s="185" t="s">
        <v>1141</v>
      </c>
      <c r="G342" s="186" t="s">
        <v>296</v>
      </c>
      <c r="H342" s="187">
        <v>129</v>
      </c>
      <c r="I342" s="188"/>
      <c r="J342" s="189">
        <f>ROUND(I342*H342,2)</f>
        <v>0</v>
      </c>
      <c r="K342" s="185" t="s">
        <v>138</v>
      </c>
      <c r="L342" s="55"/>
      <c r="M342" s="190" t="s">
        <v>36</v>
      </c>
      <c r="N342" s="191" t="s">
        <v>51</v>
      </c>
      <c r="O342" s="36"/>
      <c r="P342" s="192">
        <f>O342*H342</f>
        <v>0</v>
      </c>
      <c r="Q342" s="192">
        <v>0</v>
      </c>
      <c r="R342" s="192">
        <f>Q342*H342</f>
        <v>0</v>
      </c>
      <c r="S342" s="192">
        <v>0</v>
      </c>
      <c r="T342" s="193">
        <f>S342*H342</f>
        <v>0</v>
      </c>
      <c r="AR342" s="17" t="s">
        <v>489</v>
      </c>
      <c r="AT342" s="17" t="s">
        <v>134</v>
      </c>
      <c r="AU342" s="17" t="s">
        <v>22</v>
      </c>
      <c r="AY342" s="17" t="s">
        <v>132</v>
      </c>
      <c r="BE342" s="194">
        <f>IF(N342="základní",J342,0)</f>
        <v>0</v>
      </c>
      <c r="BF342" s="194">
        <f>IF(N342="snížená",J342,0)</f>
        <v>0</v>
      </c>
      <c r="BG342" s="194">
        <f>IF(N342="zákl. přenesená",J342,0)</f>
        <v>0</v>
      </c>
      <c r="BH342" s="194">
        <f>IF(N342="sníž. přenesená",J342,0)</f>
        <v>0</v>
      </c>
      <c r="BI342" s="194">
        <f>IF(N342="nulová",J342,0)</f>
        <v>0</v>
      </c>
      <c r="BJ342" s="17" t="s">
        <v>23</v>
      </c>
      <c r="BK342" s="194">
        <f>ROUND(I342*H342,2)</f>
        <v>0</v>
      </c>
      <c r="BL342" s="17" t="s">
        <v>489</v>
      </c>
      <c r="BM342" s="17" t="s">
        <v>1142</v>
      </c>
    </row>
    <row r="343" spans="2:51" s="11" customFormat="1" ht="13.5">
      <c r="B343" s="197"/>
      <c r="C343" s="198"/>
      <c r="D343" s="210" t="s">
        <v>143</v>
      </c>
      <c r="E343" s="220" t="s">
        <v>36</v>
      </c>
      <c r="F343" s="221" t="s">
        <v>1143</v>
      </c>
      <c r="G343" s="198"/>
      <c r="H343" s="222">
        <v>129</v>
      </c>
      <c r="I343" s="202"/>
      <c r="J343" s="198"/>
      <c r="K343" s="198"/>
      <c r="L343" s="203"/>
      <c r="M343" s="204"/>
      <c r="N343" s="205"/>
      <c r="O343" s="205"/>
      <c r="P343" s="205"/>
      <c r="Q343" s="205"/>
      <c r="R343" s="205"/>
      <c r="S343" s="205"/>
      <c r="T343" s="206"/>
      <c r="AT343" s="207" t="s">
        <v>143</v>
      </c>
      <c r="AU343" s="207" t="s">
        <v>22</v>
      </c>
      <c r="AV343" s="11" t="s">
        <v>22</v>
      </c>
      <c r="AW343" s="11" t="s">
        <v>43</v>
      </c>
      <c r="AX343" s="11" t="s">
        <v>23</v>
      </c>
      <c r="AY343" s="207" t="s">
        <v>132</v>
      </c>
    </row>
    <row r="344" spans="2:65" s="1" customFormat="1" ht="31.5" customHeight="1">
      <c r="B344" s="35"/>
      <c r="C344" s="183" t="s">
        <v>580</v>
      </c>
      <c r="D344" s="183" t="s">
        <v>134</v>
      </c>
      <c r="E344" s="184" t="s">
        <v>1144</v>
      </c>
      <c r="F344" s="185" t="s">
        <v>1145</v>
      </c>
      <c r="G344" s="186" t="s">
        <v>296</v>
      </c>
      <c r="H344" s="187">
        <v>20</v>
      </c>
      <c r="I344" s="188"/>
      <c r="J344" s="189">
        <f>ROUND(I344*H344,2)</f>
        <v>0</v>
      </c>
      <c r="K344" s="185" t="s">
        <v>138</v>
      </c>
      <c r="L344" s="55"/>
      <c r="M344" s="190" t="s">
        <v>36</v>
      </c>
      <c r="N344" s="191" t="s">
        <v>51</v>
      </c>
      <c r="O344" s="36"/>
      <c r="P344" s="192">
        <f>O344*H344</f>
        <v>0</v>
      </c>
      <c r="Q344" s="192">
        <v>0</v>
      </c>
      <c r="R344" s="192">
        <f>Q344*H344</f>
        <v>0</v>
      </c>
      <c r="S344" s="192">
        <v>0</v>
      </c>
      <c r="T344" s="193">
        <f>S344*H344</f>
        <v>0</v>
      </c>
      <c r="AR344" s="17" t="s">
        <v>489</v>
      </c>
      <c r="AT344" s="17" t="s">
        <v>134</v>
      </c>
      <c r="AU344" s="17" t="s">
        <v>22</v>
      </c>
      <c r="AY344" s="17" t="s">
        <v>132</v>
      </c>
      <c r="BE344" s="194">
        <f>IF(N344="základní",J344,0)</f>
        <v>0</v>
      </c>
      <c r="BF344" s="194">
        <f>IF(N344="snížená",J344,0)</f>
        <v>0</v>
      </c>
      <c r="BG344" s="194">
        <f>IF(N344="zákl. přenesená",J344,0)</f>
        <v>0</v>
      </c>
      <c r="BH344" s="194">
        <f>IF(N344="sníž. přenesená",J344,0)</f>
        <v>0</v>
      </c>
      <c r="BI344" s="194">
        <f>IF(N344="nulová",J344,0)</f>
        <v>0</v>
      </c>
      <c r="BJ344" s="17" t="s">
        <v>23</v>
      </c>
      <c r="BK344" s="194">
        <f>ROUND(I344*H344,2)</f>
        <v>0</v>
      </c>
      <c r="BL344" s="17" t="s">
        <v>489</v>
      </c>
      <c r="BM344" s="17" t="s">
        <v>1146</v>
      </c>
    </row>
    <row r="345" spans="2:51" s="11" customFormat="1" ht="13.5">
      <c r="B345" s="197"/>
      <c r="C345" s="198"/>
      <c r="D345" s="210" t="s">
        <v>143</v>
      </c>
      <c r="E345" s="220" t="s">
        <v>36</v>
      </c>
      <c r="F345" s="221" t="s">
        <v>257</v>
      </c>
      <c r="G345" s="198"/>
      <c r="H345" s="222">
        <v>20</v>
      </c>
      <c r="I345" s="202"/>
      <c r="J345" s="198"/>
      <c r="K345" s="198"/>
      <c r="L345" s="203"/>
      <c r="M345" s="204"/>
      <c r="N345" s="205"/>
      <c r="O345" s="205"/>
      <c r="P345" s="205"/>
      <c r="Q345" s="205"/>
      <c r="R345" s="205"/>
      <c r="S345" s="205"/>
      <c r="T345" s="206"/>
      <c r="AT345" s="207" t="s">
        <v>143</v>
      </c>
      <c r="AU345" s="207" t="s">
        <v>22</v>
      </c>
      <c r="AV345" s="11" t="s">
        <v>22</v>
      </c>
      <c r="AW345" s="11" t="s">
        <v>43</v>
      </c>
      <c r="AX345" s="11" t="s">
        <v>23</v>
      </c>
      <c r="AY345" s="207" t="s">
        <v>132</v>
      </c>
    </row>
    <row r="346" spans="2:65" s="1" customFormat="1" ht="31.5" customHeight="1">
      <c r="B346" s="35"/>
      <c r="C346" s="183" t="s">
        <v>584</v>
      </c>
      <c r="D346" s="183" t="s">
        <v>134</v>
      </c>
      <c r="E346" s="184" t="s">
        <v>1147</v>
      </c>
      <c r="F346" s="185" t="s">
        <v>1148</v>
      </c>
      <c r="G346" s="186" t="s">
        <v>296</v>
      </c>
      <c r="H346" s="187">
        <v>40</v>
      </c>
      <c r="I346" s="188"/>
      <c r="J346" s="189">
        <f>ROUND(I346*H346,2)</f>
        <v>0</v>
      </c>
      <c r="K346" s="185" t="s">
        <v>138</v>
      </c>
      <c r="L346" s="55"/>
      <c r="M346" s="190" t="s">
        <v>36</v>
      </c>
      <c r="N346" s="191" t="s">
        <v>51</v>
      </c>
      <c r="O346" s="36"/>
      <c r="P346" s="192">
        <f>O346*H346</f>
        <v>0</v>
      </c>
      <c r="Q346" s="192">
        <v>0</v>
      </c>
      <c r="R346" s="192">
        <f>Q346*H346</f>
        <v>0</v>
      </c>
      <c r="S346" s="192">
        <v>0</v>
      </c>
      <c r="T346" s="193">
        <f>S346*H346</f>
        <v>0</v>
      </c>
      <c r="AR346" s="17" t="s">
        <v>489</v>
      </c>
      <c r="AT346" s="17" t="s">
        <v>134</v>
      </c>
      <c r="AU346" s="17" t="s">
        <v>22</v>
      </c>
      <c r="AY346" s="17" t="s">
        <v>132</v>
      </c>
      <c r="BE346" s="194">
        <f>IF(N346="základní",J346,0)</f>
        <v>0</v>
      </c>
      <c r="BF346" s="194">
        <f>IF(N346="snížená",J346,0)</f>
        <v>0</v>
      </c>
      <c r="BG346" s="194">
        <f>IF(N346="zákl. přenesená",J346,0)</f>
        <v>0</v>
      </c>
      <c r="BH346" s="194">
        <f>IF(N346="sníž. přenesená",J346,0)</f>
        <v>0</v>
      </c>
      <c r="BI346" s="194">
        <f>IF(N346="nulová",J346,0)</f>
        <v>0</v>
      </c>
      <c r="BJ346" s="17" t="s">
        <v>23</v>
      </c>
      <c r="BK346" s="194">
        <f>ROUND(I346*H346,2)</f>
        <v>0</v>
      </c>
      <c r="BL346" s="17" t="s">
        <v>489</v>
      </c>
      <c r="BM346" s="17" t="s">
        <v>1149</v>
      </c>
    </row>
    <row r="347" spans="2:51" s="11" customFormat="1" ht="13.5">
      <c r="B347" s="197"/>
      <c r="C347" s="198"/>
      <c r="D347" s="210" t="s">
        <v>143</v>
      </c>
      <c r="E347" s="220" t="s">
        <v>36</v>
      </c>
      <c r="F347" s="221" t="s">
        <v>151</v>
      </c>
      <c r="G347" s="198"/>
      <c r="H347" s="222">
        <v>40</v>
      </c>
      <c r="I347" s="202"/>
      <c r="J347" s="198"/>
      <c r="K347" s="198"/>
      <c r="L347" s="203"/>
      <c r="M347" s="204"/>
      <c r="N347" s="205"/>
      <c r="O347" s="205"/>
      <c r="P347" s="205"/>
      <c r="Q347" s="205"/>
      <c r="R347" s="205"/>
      <c r="S347" s="205"/>
      <c r="T347" s="206"/>
      <c r="AT347" s="207" t="s">
        <v>143</v>
      </c>
      <c r="AU347" s="207" t="s">
        <v>22</v>
      </c>
      <c r="AV347" s="11" t="s">
        <v>22</v>
      </c>
      <c r="AW347" s="11" t="s">
        <v>43</v>
      </c>
      <c r="AX347" s="11" t="s">
        <v>23</v>
      </c>
      <c r="AY347" s="207" t="s">
        <v>132</v>
      </c>
    </row>
    <row r="348" spans="2:65" s="1" customFormat="1" ht="31.5" customHeight="1">
      <c r="B348" s="35"/>
      <c r="C348" s="183" t="s">
        <v>588</v>
      </c>
      <c r="D348" s="183" t="s">
        <v>134</v>
      </c>
      <c r="E348" s="184" t="s">
        <v>294</v>
      </c>
      <c r="F348" s="185" t="s">
        <v>295</v>
      </c>
      <c r="G348" s="186" t="s">
        <v>296</v>
      </c>
      <c r="H348" s="187">
        <v>8</v>
      </c>
      <c r="I348" s="188"/>
      <c r="J348" s="189">
        <f>ROUND(I348*H348,2)</f>
        <v>0</v>
      </c>
      <c r="K348" s="185" t="s">
        <v>138</v>
      </c>
      <c r="L348" s="55"/>
      <c r="M348" s="190" t="s">
        <v>36</v>
      </c>
      <c r="N348" s="191" t="s">
        <v>51</v>
      </c>
      <c r="O348" s="36"/>
      <c r="P348" s="192">
        <f>O348*H348</f>
        <v>0</v>
      </c>
      <c r="Q348" s="192">
        <v>0</v>
      </c>
      <c r="R348" s="192">
        <f>Q348*H348</f>
        <v>0</v>
      </c>
      <c r="S348" s="192">
        <v>0.205</v>
      </c>
      <c r="T348" s="193">
        <f>S348*H348</f>
        <v>1.64</v>
      </c>
      <c r="AR348" s="17" t="s">
        <v>139</v>
      </c>
      <c r="AT348" s="17" t="s">
        <v>134</v>
      </c>
      <c r="AU348" s="17" t="s">
        <v>22</v>
      </c>
      <c r="AY348" s="17" t="s">
        <v>132</v>
      </c>
      <c r="BE348" s="194">
        <f>IF(N348="základní",J348,0)</f>
        <v>0</v>
      </c>
      <c r="BF348" s="194">
        <f>IF(N348="snížená",J348,0)</f>
        <v>0</v>
      </c>
      <c r="BG348" s="194">
        <f>IF(N348="zákl. přenesená",J348,0)</f>
        <v>0</v>
      </c>
      <c r="BH348" s="194">
        <f>IF(N348="sníž. přenesená",J348,0)</f>
        <v>0</v>
      </c>
      <c r="BI348" s="194">
        <f>IF(N348="nulová",J348,0)</f>
        <v>0</v>
      </c>
      <c r="BJ348" s="17" t="s">
        <v>23</v>
      </c>
      <c r="BK348" s="194">
        <f>ROUND(I348*H348,2)</f>
        <v>0</v>
      </c>
      <c r="BL348" s="17" t="s">
        <v>139</v>
      </c>
      <c r="BM348" s="17" t="s">
        <v>1150</v>
      </c>
    </row>
    <row r="349" spans="2:51" s="11" customFormat="1" ht="13.5">
      <c r="B349" s="197"/>
      <c r="C349" s="198"/>
      <c r="D349" s="210" t="s">
        <v>143</v>
      </c>
      <c r="E349" s="220" t="s">
        <v>36</v>
      </c>
      <c r="F349" s="221" t="s">
        <v>182</v>
      </c>
      <c r="G349" s="198"/>
      <c r="H349" s="222">
        <v>8</v>
      </c>
      <c r="I349" s="202"/>
      <c r="J349" s="198"/>
      <c r="K349" s="198"/>
      <c r="L349" s="203"/>
      <c r="M349" s="204"/>
      <c r="N349" s="205"/>
      <c r="O349" s="205"/>
      <c r="P349" s="205"/>
      <c r="Q349" s="205"/>
      <c r="R349" s="205"/>
      <c r="S349" s="205"/>
      <c r="T349" s="206"/>
      <c r="AT349" s="207" t="s">
        <v>143</v>
      </c>
      <c r="AU349" s="207" t="s">
        <v>22</v>
      </c>
      <c r="AV349" s="11" t="s">
        <v>22</v>
      </c>
      <c r="AW349" s="11" t="s">
        <v>43</v>
      </c>
      <c r="AX349" s="11" t="s">
        <v>23</v>
      </c>
      <c r="AY349" s="207" t="s">
        <v>132</v>
      </c>
    </row>
    <row r="350" spans="2:65" s="1" customFormat="1" ht="31.5" customHeight="1">
      <c r="B350" s="35"/>
      <c r="C350" s="183" t="s">
        <v>592</v>
      </c>
      <c r="D350" s="183" t="s">
        <v>134</v>
      </c>
      <c r="E350" s="184" t="s">
        <v>313</v>
      </c>
      <c r="F350" s="185" t="s">
        <v>314</v>
      </c>
      <c r="G350" s="186" t="s">
        <v>148</v>
      </c>
      <c r="H350" s="187">
        <v>12</v>
      </c>
      <c r="I350" s="188"/>
      <c r="J350" s="189">
        <f>ROUND(I350*H350,2)</f>
        <v>0</v>
      </c>
      <c r="K350" s="185" t="s">
        <v>138</v>
      </c>
      <c r="L350" s="55"/>
      <c r="M350" s="190" t="s">
        <v>36</v>
      </c>
      <c r="N350" s="191" t="s">
        <v>51</v>
      </c>
      <c r="O350" s="36"/>
      <c r="P350" s="192">
        <f>O350*H350</f>
        <v>0</v>
      </c>
      <c r="Q350" s="192">
        <v>0.00084</v>
      </c>
      <c r="R350" s="192">
        <f>Q350*H350</f>
        <v>0.01008</v>
      </c>
      <c r="S350" s="192">
        <v>0</v>
      </c>
      <c r="T350" s="193">
        <f>S350*H350</f>
        <v>0</v>
      </c>
      <c r="AR350" s="17" t="s">
        <v>139</v>
      </c>
      <c r="AT350" s="17" t="s">
        <v>134</v>
      </c>
      <c r="AU350" s="17" t="s">
        <v>22</v>
      </c>
      <c r="AY350" s="17" t="s">
        <v>132</v>
      </c>
      <c r="BE350" s="194">
        <f>IF(N350="základní",J350,0)</f>
        <v>0</v>
      </c>
      <c r="BF350" s="194">
        <f>IF(N350="snížená",J350,0)</f>
        <v>0</v>
      </c>
      <c r="BG350" s="194">
        <f>IF(N350="zákl. přenesená",J350,0)</f>
        <v>0</v>
      </c>
      <c r="BH350" s="194">
        <f>IF(N350="sníž. přenesená",J350,0)</f>
        <v>0</v>
      </c>
      <c r="BI350" s="194">
        <f>IF(N350="nulová",J350,0)</f>
        <v>0</v>
      </c>
      <c r="BJ350" s="17" t="s">
        <v>23</v>
      </c>
      <c r="BK350" s="194">
        <f>ROUND(I350*H350,2)</f>
        <v>0</v>
      </c>
      <c r="BL350" s="17" t="s">
        <v>139</v>
      </c>
      <c r="BM350" s="17" t="s">
        <v>1151</v>
      </c>
    </row>
    <row r="351" spans="2:51" s="11" customFormat="1" ht="13.5">
      <c r="B351" s="197"/>
      <c r="C351" s="198"/>
      <c r="D351" s="210" t="s">
        <v>143</v>
      </c>
      <c r="E351" s="220" t="s">
        <v>36</v>
      </c>
      <c r="F351" s="221" t="s">
        <v>1152</v>
      </c>
      <c r="G351" s="198"/>
      <c r="H351" s="222">
        <v>12</v>
      </c>
      <c r="I351" s="202"/>
      <c r="J351" s="198"/>
      <c r="K351" s="198"/>
      <c r="L351" s="203"/>
      <c r="M351" s="204"/>
      <c r="N351" s="205"/>
      <c r="O351" s="205"/>
      <c r="P351" s="205"/>
      <c r="Q351" s="205"/>
      <c r="R351" s="205"/>
      <c r="S351" s="205"/>
      <c r="T351" s="206"/>
      <c r="AT351" s="207" t="s">
        <v>143</v>
      </c>
      <c r="AU351" s="207" t="s">
        <v>22</v>
      </c>
      <c r="AV351" s="11" t="s">
        <v>22</v>
      </c>
      <c r="AW351" s="11" t="s">
        <v>43</v>
      </c>
      <c r="AX351" s="11" t="s">
        <v>80</v>
      </c>
      <c r="AY351" s="207" t="s">
        <v>132</v>
      </c>
    </row>
    <row r="352" spans="2:65" s="1" customFormat="1" ht="31.5" customHeight="1">
      <c r="B352" s="35"/>
      <c r="C352" s="183" t="s">
        <v>597</v>
      </c>
      <c r="D352" s="183" t="s">
        <v>134</v>
      </c>
      <c r="E352" s="184" t="s">
        <v>319</v>
      </c>
      <c r="F352" s="185" t="s">
        <v>320</v>
      </c>
      <c r="G352" s="186" t="s">
        <v>148</v>
      </c>
      <c r="H352" s="187">
        <v>12</v>
      </c>
      <c r="I352" s="188"/>
      <c r="J352" s="189">
        <f>ROUND(I352*H352,2)</f>
        <v>0</v>
      </c>
      <c r="K352" s="185" t="s">
        <v>138</v>
      </c>
      <c r="L352" s="55"/>
      <c r="M352" s="190" t="s">
        <v>36</v>
      </c>
      <c r="N352" s="191" t="s">
        <v>51</v>
      </c>
      <c r="O352" s="36"/>
      <c r="P352" s="192">
        <f>O352*H352</f>
        <v>0</v>
      </c>
      <c r="Q352" s="192">
        <v>0</v>
      </c>
      <c r="R352" s="192">
        <f>Q352*H352</f>
        <v>0</v>
      </c>
      <c r="S352" s="192">
        <v>0</v>
      </c>
      <c r="T352" s="193">
        <f>S352*H352</f>
        <v>0</v>
      </c>
      <c r="AR352" s="17" t="s">
        <v>139</v>
      </c>
      <c r="AT352" s="17" t="s">
        <v>134</v>
      </c>
      <c r="AU352" s="17" t="s">
        <v>22</v>
      </c>
      <c r="AY352" s="17" t="s">
        <v>132</v>
      </c>
      <c r="BE352" s="194">
        <f>IF(N352="základní",J352,0)</f>
        <v>0</v>
      </c>
      <c r="BF352" s="194">
        <f>IF(N352="snížená",J352,0)</f>
        <v>0</v>
      </c>
      <c r="BG352" s="194">
        <f>IF(N352="zákl. přenesená",J352,0)</f>
        <v>0</v>
      </c>
      <c r="BH352" s="194">
        <f>IF(N352="sníž. přenesená",J352,0)</f>
        <v>0</v>
      </c>
      <c r="BI352" s="194">
        <f>IF(N352="nulová",J352,0)</f>
        <v>0</v>
      </c>
      <c r="BJ352" s="17" t="s">
        <v>23</v>
      </c>
      <c r="BK352" s="194">
        <f>ROUND(I352*H352,2)</f>
        <v>0</v>
      </c>
      <c r="BL352" s="17" t="s">
        <v>139</v>
      </c>
      <c r="BM352" s="17" t="s">
        <v>1153</v>
      </c>
    </row>
    <row r="353" spans="2:51" s="11" customFormat="1" ht="13.5">
      <c r="B353" s="197"/>
      <c r="C353" s="198"/>
      <c r="D353" s="210" t="s">
        <v>143</v>
      </c>
      <c r="E353" s="220" t="s">
        <v>36</v>
      </c>
      <c r="F353" s="221" t="s">
        <v>1152</v>
      </c>
      <c r="G353" s="198"/>
      <c r="H353" s="222">
        <v>12</v>
      </c>
      <c r="I353" s="202"/>
      <c r="J353" s="198"/>
      <c r="K353" s="198"/>
      <c r="L353" s="203"/>
      <c r="M353" s="204"/>
      <c r="N353" s="205"/>
      <c r="O353" s="205"/>
      <c r="P353" s="205"/>
      <c r="Q353" s="205"/>
      <c r="R353" s="205"/>
      <c r="S353" s="205"/>
      <c r="T353" s="206"/>
      <c r="AT353" s="207" t="s">
        <v>143</v>
      </c>
      <c r="AU353" s="207" t="s">
        <v>22</v>
      </c>
      <c r="AV353" s="11" t="s">
        <v>22</v>
      </c>
      <c r="AW353" s="11" t="s">
        <v>43</v>
      </c>
      <c r="AX353" s="11" t="s">
        <v>23</v>
      </c>
      <c r="AY353" s="207" t="s">
        <v>132</v>
      </c>
    </row>
    <row r="354" spans="2:65" s="1" customFormat="1" ht="22.5" customHeight="1">
      <c r="B354" s="35"/>
      <c r="C354" s="183" t="s">
        <v>601</v>
      </c>
      <c r="D354" s="183" t="s">
        <v>134</v>
      </c>
      <c r="E354" s="184" t="s">
        <v>263</v>
      </c>
      <c r="F354" s="185" t="s">
        <v>264</v>
      </c>
      <c r="G354" s="186" t="s">
        <v>170</v>
      </c>
      <c r="H354" s="187">
        <v>2.5</v>
      </c>
      <c r="I354" s="188"/>
      <c r="J354" s="189">
        <f>ROUND(I354*H354,2)</f>
        <v>0</v>
      </c>
      <c r="K354" s="185" t="s">
        <v>138</v>
      </c>
      <c r="L354" s="55"/>
      <c r="M354" s="190" t="s">
        <v>36</v>
      </c>
      <c r="N354" s="191" t="s">
        <v>51</v>
      </c>
      <c r="O354" s="36"/>
      <c r="P354" s="192">
        <f>O354*H354</f>
        <v>0</v>
      </c>
      <c r="Q354" s="192">
        <v>0</v>
      </c>
      <c r="R354" s="192">
        <f>Q354*H354</f>
        <v>0</v>
      </c>
      <c r="S354" s="192">
        <v>0</v>
      </c>
      <c r="T354" s="193">
        <f>S354*H354</f>
        <v>0</v>
      </c>
      <c r="AR354" s="17" t="s">
        <v>139</v>
      </c>
      <c r="AT354" s="17" t="s">
        <v>134</v>
      </c>
      <c r="AU354" s="17" t="s">
        <v>22</v>
      </c>
      <c r="AY354" s="17" t="s">
        <v>132</v>
      </c>
      <c r="BE354" s="194">
        <f>IF(N354="základní",J354,0)</f>
        <v>0</v>
      </c>
      <c r="BF354" s="194">
        <f>IF(N354="snížená",J354,0)</f>
        <v>0</v>
      </c>
      <c r="BG354" s="194">
        <f>IF(N354="zákl. přenesená",J354,0)</f>
        <v>0</v>
      </c>
      <c r="BH354" s="194">
        <f>IF(N354="sníž. přenesená",J354,0)</f>
        <v>0</v>
      </c>
      <c r="BI354" s="194">
        <f>IF(N354="nulová",J354,0)</f>
        <v>0</v>
      </c>
      <c r="BJ354" s="17" t="s">
        <v>23</v>
      </c>
      <c r="BK354" s="194">
        <f>ROUND(I354*H354,2)</f>
        <v>0</v>
      </c>
      <c r="BL354" s="17" t="s">
        <v>139</v>
      </c>
      <c r="BM354" s="17" t="s">
        <v>1154</v>
      </c>
    </row>
    <row r="355" spans="2:51" s="11" customFormat="1" ht="13.5">
      <c r="B355" s="197"/>
      <c r="C355" s="198"/>
      <c r="D355" s="195" t="s">
        <v>143</v>
      </c>
      <c r="E355" s="199" t="s">
        <v>36</v>
      </c>
      <c r="F355" s="200" t="s">
        <v>628</v>
      </c>
      <c r="G355" s="198"/>
      <c r="H355" s="201">
        <v>2.5</v>
      </c>
      <c r="I355" s="202"/>
      <c r="J355" s="198"/>
      <c r="K355" s="198"/>
      <c r="L355" s="203"/>
      <c r="M355" s="204"/>
      <c r="N355" s="205"/>
      <c r="O355" s="205"/>
      <c r="P355" s="205"/>
      <c r="Q355" s="205"/>
      <c r="R355" s="205"/>
      <c r="S355" s="205"/>
      <c r="T355" s="206"/>
      <c r="AT355" s="207" t="s">
        <v>143</v>
      </c>
      <c r="AU355" s="207" t="s">
        <v>22</v>
      </c>
      <c r="AV355" s="11" t="s">
        <v>22</v>
      </c>
      <c r="AW355" s="11" t="s">
        <v>43</v>
      </c>
      <c r="AX355" s="11" t="s">
        <v>23</v>
      </c>
      <c r="AY355" s="207" t="s">
        <v>132</v>
      </c>
    </row>
    <row r="356" spans="2:63" s="10" customFormat="1" ht="22.35" customHeight="1">
      <c r="B356" s="166"/>
      <c r="C356" s="167"/>
      <c r="D356" s="180" t="s">
        <v>79</v>
      </c>
      <c r="E356" s="181" t="s">
        <v>161</v>
      </c>
      <c r="F356" s="181" t="s">
        <v>365</v>
      </c>
      <c r="G356" s="167"/>
      <c r="H356" s="167"/>
      <c r="I356" s="170"/>
      <c r="J356" s="182">
        <f>BK356</f>
        <v>0</v>
      </c>
      <c r="K356" s="167"/>
      <c r="L356" s="172"/>
      <c r="M356" s="173"/>
      <c r="N356" s="174"/>
      <c r="O356" s="174"/>
      <c r="P356" s="175">
        <f>SUM(P357:P360)</f>
        <v>0</v>
      </c>
      <c r="Q356" s="174"/>
      <c r="R356" s="175">
        <f>SUM(R357:R360)</f>
        <v>0</v>
      </c>
      <c r="S356" s="174"/>
      <c r="T356" s="176">
        <f>SUM(T357:T360)</f>
        <v>0</v>
      </c>
      <c r="AR356" s="177" t="s">
        <v>23</v>
      </c>
      <c r="AT356" s="178" t="s">
        <v>79</v>
      </c>
      <c r="AU356" s="178" t="s">
        <v>22</v>
      </c>
      <c r="AY356" s="177" t="s">
        <v>132</v>
      </c>
      <c r="BK356" s="179">
        <f>SUM(BK357:BK360)</f>
        <v>0</v>
      </c>
    </row>
    <row r="357" spans="2:65" s="1" customFormat="1" ht="22.5" customHeight="1">
      <c r="B357" s="35"/>
      <c r="C357" s="183" t="s">
        <v>606</v>
      </c>
      <c r="D357" s="183" t="s">
        <v>134</v>
      </c>
      <c r="E357" s="184" t="s">
        <v>367</v>
      </c>
      <c r="F357" s="185" t="s">
        <v>368</v>
      </c>
      <c r="G357" s="186" t="s">
        <v>148</v>
      </c>
      <c r="H357" s="187">
        <v>20</v>
      </c>
      <c r="I357" s="188"/>
      <c r="J357" s="189">
        <f>ROUND(I357*H357,2)</f>
        <v>0</v>
      </c>
      <c r="K357" s="185" t="s">
        <v>138</v>
      </c>
      <c r="L357" s="55"/>
      <c r="M357" s="190" t="s">
        <v>36</v>
      </c>
      <c r="N357" s="191" t="s">
        <v>51</v>
      </c>
      <c r="O357" s="36"/>
      <c r="P357" s="192">
        <f>O357*H357</f>
        <v>0</v>
      </c>
      <c r="Q357" s="192">
        <v>0</v>
      </c>
      <c r="R357" s="192">
        <f>Q357*H357</f>
        <v>0</v>
      </c>
      <c r="S357" s="192">
        <v>0</v>
      </c>
      <c r="T357" s="193">
        <f>S357*H357</f>
        <v>0</v>
      </c>
      <c r="AR357" s="17" t="s">
        <v>139</v>
      </c>
      <c r="AT357" s="17" t="s">
        <v>134</v>
      </c>
      <c r="AU357" s="17" t="s">
        <v>152</v>
      </c>
      <c r="AY357" s="17" t="s">
        <v>132</v>
      </c>
      <c r="BE357" s="194">
        <f>IF(N357="základní",J357,0)</f>
        <v>0</v>
      </c>
      <c r="BF357" s="194">
        <f>IF(N357="snížená",J357,0)</f>
        <v>0</v>
      </c>
      <c r="BG357" s="194">
        <f>IF(N357="zákl. přenesená",J357,0)</f>
        <v>0</v>
      </c>
      <c r="BH357" s="194">
        <f>IF(N357="sníž. přenesená",J357,0)</f>
        <v>0</v>
      </c>
      <c r="BI357" s="194">
        <f>IF(N357="nulová",J357,0)</f>
        <v>0</v>
      </c>
      <c r="BJ357" s="17" t="s">
        <v>23</v>
      </c>
      <c r="BK357" s="194">
        <f>ROUND(I357*H357,2)</f>
        <v>0</v>
      </c>
      <c r="BL357" s="17" t="s">
        <v>139</v>
      </c>
      <c r="BM357" s="17" t="s">
        <v>1155</v>
      </c>
    </row>
    <row r="358" spans="2:51" s="11" customFormat="1" ht="13.5">
      <c r="B358" s="197"/>
      <c r="C358" s="198"/>
      <c r="D358" s="210" t="s">
        <v>143</v>
      </c>
      <c r="E358" s="220" t="s">
        <v>36</v>
      </c>
      <c r="F358" s="221" t="s">
        <v>257</v>
      </c>
      <c r="G358" s="198"/>
      <c r="H358" s="222">
        <v>20</v>
      </c>
      <c r="I358" s="202"/>
      <c r="J358" s="198"/>
      <c r="K358" s="198"/>
      <c r="L358" s="203"/>
      <c r="M358" s="204"/>
      <c r="N358" s="205"/>
      <c r="O358" s="205"/>
      <c r="P358" s="205"/>
      <c r="Q358" s="205"/>
      <c r="R358" s="205"/>
      <c r="S358" s="205"/>
      <c r="T358" s="206"/>
      <c r="AT358" s="207" t="s">
        <v>143</v>
      </c>
      <c r="AU358" s="207" t="s">
        <v>152</v>
      </c>
      <c r="AV358" s="11" t="s">
        <v>22</v>
      </c>
      <c r="AW358" s="11" t="s">
        <v>43</v>
      </c>
      <c r="AX358" s="11" t="s">
        <v>23</v>
      </c>
      <c r="AY358" s="207" t="s">
        <v>132</v>
      </c>
    </row>
    <row r="359" spans="2:65" s="1" customFormat="1" ht="22.5" customHeight="1">
      <c r="B359" s="35"/>
      <c r="C359" s="183" t="s">
        <v>612</v>
      </c>
      <c r="D359" s="183" t="s">
        <v>134</v>
      </c>
      <c r="E359" s="184" t="s">
        <v>372</v>
      </c>
      <c r="F359" s="185" t="s">
        <v>373</v>
      </c>
      <c r="G359" s="186" t="s">
        <v>148</v>
      </c>
      <c r="H359" s="187">
        <v>20</v>
      </c>
      <c r="I359" s="188"/>
      <c r="J359" s="189">
        <f>ROUND(I359*H359,2)</f>
        <v>0</v>
      </c>
      <c r="K359" s="185" t="s">
        <v>138</v>
      </c>
      <c r="L359" s="55"/>
      <c r="M359" s="190" t="s">
        <v>36</v>
      </c>
      <c r="N359" s="191" t="s">
        <v>51</v>
      </c>
      <c r="O359" s="36"/>
      <c r="P359" s="192">
        <f>O359*H359</f>
        <v>0</v>
      </c>
      <c r="Q359" s="192">
        <v>0</v>
      </c>
      <c r="R359" s="192">
        <f>Q359*H359</f>
        <v>0</v>
      </c>
      <c r="S359" s="192">
        <v>0</v>
      </c>
      <c r="T359" s="193">
        <f>S359*H359</f>
        <v>0</v>
      </c>
      <c r="AR359" s="17" t="s">
        <v>139</v>
      </c>
      <c r="AT359" s="17" t="s">
        <v>134</v>
      </c>
      <c r="AU359" s="17" t="s">
        <v>152</v>
      </c>
      <c r="AY359" s="17" t="s">
        <v>132</v>
      </c>
      <c r="BE359" s="194">
        <f>IF(N359="základní",J359,0)</f>
        <v>0</v>
      </c>
      <c r="BF359" s="194">
        <f>IF(N359="snížená",J359,0)</f>
        <v>0</v>
      </c>
      <c r="BG359" s="194">
        <f>IF(N359="zákl. přenesená",J359,0)</f>
        <v>0</v>
      </c>
      <c r="BH359" s="194">
        <f>IF(N359="sníž. přenesená",J359,0)</f>
        <v>0</v>
      </c>
      <c r="BI359" s="194">
        <f>IF(N359="nulová",J359,0)</f>
        <v>0</v>
      </c>
      <c r="BJ359" s="17" t="s">
        <v>23</v>
      </c>
      <c r="BK359" s="194">
        <f>ROUND(I359*H359,2)</f>
        <v>0</v>
      </c>
      <c r="BL359" s="17" t="s">
        <v>139</v>
      </c>
      <c r="BM359" s="17" t="s">
        <v>1156</v>
      </c>
    </row>
    <row r="360" spans="2:51" s="11" customFormat="1" ht="13.5">
      <c r="B360" s="197"/>
      <c r="C360" s="198"/>
      <c r="D360" s="195" t="s">
        <v>143</v>
      </c>
      <c r="E360" s="199" t="s">
        <v>36</v>
      </c>
      <c r="F360" s="200" t="s">
        <v>257</v>
      </c>
      <c r="G360" s="198"/>
      <c r="H360" s="201">
        <v>20</v>
      </c>
      <c r="I360" s="202"/>
      <c r="J360" s="198"/>
      <c r="K360" s="198"/>
      <c r="L360" s="203"/>
      <c r="M360" s="248"/>
      <c r="N360" s="249"/>
      <c r="O360" s="249"/>
      <c r="P360" s="249"/>
      <c r="Q360" s="249"/>
      <c r="R360" s="249"/>
      <c r="S360" s="249"/>
      <c r="T360" s="250"/>
      <c r="AT360" s="207" t="s">
        <v>143</v>
      </c>
      <c r="AU360" s="207" t="s">
        <v>152</v>
      </c>
      <c r="AV360" s="11" t="s">
        <v>22</v>
      </c>
      <c r="AW360" s="11" t="s">
        <v>43</v>
      </c>
      <c r="AX360" s="11" t="s">
        <v>23</v>
      </c>
      <c r="AY360" s="207" t="s">
        <v>132</v>
      </c>
    </row>
    <row r="361" spans="2:12" s="1" customFormat="1" ht="6.95" customHeight="1">
      <c r="B361" s="50"/>
      <c r="C361" s="51"/>
      <c r="D361" s="51"/>
      <c r="E361" s="51"/>
      <c r="F361" s="51"/>
      <c r="G361" s="51"/>
      <c r="H361" s="51"/>
      <c r="I361" s="129"/>
      <c r="J361" s="51"/>
      <c r="K361" s="51"/>
      <c r="L361" s="55"/>
    </row>
  </sheetData>
  <sheetProtection algorithmName="SHA-512" hashValue="mZ1ESW1hPR0RWUyWG3Z4FzkXwdj7mQM7Pk78FDJ51eIyB+MehBWICH7EVPgPd3ri8VW7NH01JOKJM1MhOBfaig==" saltValue="7554QfM4itfvtdocU2wzhg==" spinCount="100000" sheet="1" objects="1" scenarios="1" formatColumns="0" formatRows="0" sort="0" autoFilter="0"/>
  <autoFilter ref="C88:K88"/>
  <mergeCells count="9">
    <mergeCell ref="E79:H79"/>
    <mergeCell ref="E81:H8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3"/>
      <c r="C1" s="303"/>
      <c r="D1" s="302" t="s">
        <v>1</v>
      </c>
      <c r="E1" s="303"/>
      <c r="F1" s="304" t="s">
        <v>1198</v>
      </c>
      <c r="G1" s="309" t="s">
        <v>1199</v>
      </c>
      <c r="H1" s="309"/>
      <c r="I1" s="310"/>
      <c r="J1" s="304" t="s">
        <v>1200</v>
      </c>
      <c r="K1" s="302" t="s">
        <v>101</v>
      </c>
      <c r="L1" s="304" t="s">
        <v>1201</v>
      </c>
      <c r="M1" s="304"/>
      <c r="N1" s="304"/>
      <c r="O1" s="304"/>
      <c r="P1" s="304"/>
      <c r="Q1" s="304"/>
      <c r="R1" s="304"/>
      <c r="S1" s="304"/>
      <c r="T1" s="304"/>
      <c r="U1" s="300"/>
      <c r="V1" s="30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8"/>
      <c r="M2" s="258"/>
      <c r="N2" s="258"/>
      <c r="O2" s="258"/>
      <c r="P2" s="258"/>
      <c r="Q2" s="258"/>
      <c r="R2" s="258"/>
      <c r="S2" s="258"/>
      <c r="T2" s="258"/>
      <c r="U2" s="258"/>
      <c r="V2" s="258"/>
      <c r="AT2" s="17" t="s">
        <v>100</v>
      </c>
    </row>
    <row r="3" spans="2:46" ht="6.95" customHeight="1">
      <c r="B3" s="18"/>
      <c r="C3" s="19"/>
      <c r="D3" s="19"/>
      <c r="E3" s="19"/>
      <c r="F3" s="19"/>
      <c r="G3" s="19"/>
      <c r="H3" s="19"/>
      <c r="I3" s="106"/>
      <c r="J3" s="19"/>
      <c r="K3" s="20"/>
      <c r="AT3" s="17" t="s">
        <v>22</v>
      </c>
    </row>
    <row r="4" spans="2:46" ht="36.95" customHeight="1">
      <c r="B4" s="21"/>
      <c r="C4" s="22"/>
      <c r="D4" s="23" t="s">
        <v>102</v>
      </c>
      <c r="E4" s="22"/>
      <c r="F4" s="22"/>
      <c r="G4" s="22"/>
      <c r="H4" s="22"/>
      <c r="I4" s="107"/>
      <c r="J4" s="22"/>
      <c r="K4" s="24"/>
      <c r="M4" s="25" t="s">
        <v>10</v>
      </c>
      <c r="AT4" s="17" t="s">
        <v>4</v>
      </c>
    </row>
    <row r="5" spans="2:11" ht="6.95" customHeight="1">
      <c r="B5" s="21"/>
      <c r="C5" s="22"/>
      <c r="D5" s="22"/>
      <c r="E5" s="22"/>
      <c r="F5" s="22"/>
      <c r="G5" s="22"/>
      <c r="H5" s="22"/>
      <c r="I5" s="107"/>
      <c r="J5" s="22"/>
      <c r="K5" s="24"/>
    </row>
    <row r="6" spans="2:11" ht="13.5">
      <c r="B6" s="21"/>
      <c r="C6" s="22"/>
      <c r="D6" s="30" t="s">
        <v>16</v>
      </c>
      <c r="E6" s="22"/>
      <c r="F6" s="22"/>
      <c r="G6" s="22"/>
      <c r="H6" s="22"/>
      <c r="I6" s="107"/>
      <c r="J6" s="22"/>
      <c r="K6" s="24"/>
    </row>
    <row r="7" spans="2:11" ht="22.5" customHeight="1">
      <c r="B7" s="21"/>
      <c r="C7" s="22"/>
      <c r="D7" s="22"/>
      <c r="E7" s="296" t="str">
        <f>'Rekapitulace stavby'!K6</f>
        <v>Rekonstrukce autobusových zastávek a zpevněných ploch u Partyzána, ul. Mezibořská</v>
      </c>
      <c r="F7" s="262"/>
      <c r="G7" s="262"/>
      <c r="H7" s="262"/>
      <c r="I7" s="107"/>
      <c r="J7" s="22"/>
      <c r="K7" s="24"/>
    </row>
    <row r="8" spans="2:11" s="1" customFormat="1" ht="13.5">
      <c r="B8" s="35"/>
      <c r="C8" s="36"/>
      <c r="D8" s="30" t="s">
        <v>103</v>
      </c>
      <c r="E8" s="36"/>
      <c r="F8" s="36"/>
      <c r="G8" s="36"/>
      <c r="H8" s="36"/>
      <c r="I8" s="108"/>
      <c r="J8" s="36"/>
      <c r="K8" s="39"/>
    </row>
    <row r="9" spans="2:11" s="1" customFormat="1" ht="36.95" customHeight="1">
      <c r="B9" s="35"/>
      <c r="C9" s="36"/>
      <c r="D9" s="36"/>
      <c r="E9" s="297" t="s">
        <v>1157</v>
      </c>
      <c r="F9" s="269"/>
      <c r="G9" s="269"/>
      <c r="H9" s="269"/>
      <c r="I9" s="108"/>
      <c r="J9" s="36"/>
      <c r="K9" s="39"/>
    </row>
    <row r="10" spans="2:11" s="1" customFormat="1" ht="13.5">
      <c r="B10" s="35"/>
      <c r="C10" s="36"/>
      <c r="D10" s="36"/>
      <c r="E10" s="36"/>
      <c r="F10" s="36"/>
      <c r="G10" s="36"/>
      <c r="H10" s="36"/>
      <c r="I10" s="108"/>
      <c r="J10" s="36"/>
      <c r="K10" s="39"/>
    </row>
    <row r="11" spans="2:11" s="1" customFormat="1" ht="14.45" customHeight="1">
      <c r="B11" s="35"/>
      <c r="C11" s="36"/>
      <c r="D11" s="30" t="s">
        <v>19</v>
      </c>
      <c r="E11" s="36"/>
      <c r="F11" s="28" t="s">
        <v>36</v>
      </c>
      <c r="G11" s="36"/>
      <c r="H11" s="36"/>
      <c r="I11" s="109" t="s">
        <v>21</v>
      </c>
      <c r="J11" s="28" t="s">
        <v>36</v>
      </c>
      <c r="K11" s="39"/>
    </row>
    <row r="12" spans="2:11" s="1" customFormat="1" ht="14.45" customHeight="1">
      <c r="B12" s="35"/>
      <c r="C12" s="36"/>
      <c r="D12" s="30" t="s">
        <v>24</v>
      </c>
      <c r="E12" s="36"/>
      <c r="F12" s="28" t="s">
        <v>834</v>
      </c>
      <c r="G12" s="36"/>
      <c r="H12" s="36"/>
      <c r="I12" s="109" t="s">
        <v>26</v>
      </c>
      <c r="J12" s="110" t="str">
        <f>'Rekapitulace stavby'!AN8</f>
        <v>18.02.2016</v>
      </c>
      <c r="K12" s="39"/>
    </row>
    <row r="13" spans="2:11" s="1" customFormat="1" ht="10.9" customHeight="1">
      <c r="B13" s="35"/>
      <c r="C13" s="36"/>
      <c r="D13" s="36"/>
      <c r="E13" s="36"/>
      <c r="F13" s="36"/>
      <c r="G13" s="36"/>
      <c r="H13" s="36"/>
      <c r="I13" s="108"/>
      <c r="J13" s="36"/>
      <c r="K13" s="39"/>
    </row>
    <row r="14" spans="2:11" s="1" customFormat="1" ht="14.45" customHeight="1">
      <c r="B14" s="35"/>
      <c r="C14" s="36"/>
      <c r="D14" s="30" t="s">
        <v>34</v>
      </c>
      <c r="E14" s="36"/>
      <c r="F14" s="36"/>
      <c r="G14" s="36"/>
      <c r="H14" s="36"/>
      <c r="I14" s="109" t="s">
        <v>35</v>
      </c>
      <c r="J14" s="28" t="str">
        <f>IF('Rekapitulace stavby'!AN10="","",'Rekapitulace stavby'!AN10)</f>
        <v/>
      </c>
      <c r="K14" s="39"/>
    </row>
    <row r="15" spans="2:11" s="1" customFormat="1" ht="18" customHeight="1">
      <c r="B15" s="35"/>
      <c r="C15" s="36"/>
      <c r="D15" s="36"/>
      <c r="E15" s="28" t="str">
        <f>IF('Rekapitulace stavby'!E11="","",'Rekapitulace stavby'!E11)</f>
        <v>Město Litvínov</v>
      </c>
      <c r="F15" s="36"/>
      <c r="G15" s="36"/>
      <c r="H15" s="36"/>
      <c r="I15" s="109" t="s">
        <v>38</v>
      </c>
      <c r="J15" s="28" t="str">
        <f>IF('Rekapitulace stavby'!AN11="","",'Rekapitulace stavby'!AN11)</f>
        <v/>
      </c>
      <c r="K15" s="39"/>
    </row>
    <row r="16" spans="2:11" s="1" customFormat="1" ht="6.95" customHeight="1">
      <c r="B16" s="35"/>
      <c r="C16" s="36"/>
      <c r="D16" s="36"/>
      <c r="E16" s="36"/>
      <c r="F16" s="36"/>
      <c r="G16" s="36"/>
      <c r="H16" s="36"/>
      <c r="I16" s="108"/>
      <c r="J16" s="36"/>
      <c r="K16" s="39"/>
    </row>
    <row r="17" spans="2:11" s="1" customFormat="1" ht="14.45" customHeight="1">
      <c r="B17" s="35"/>
      <c r="C17" s="36"/>
      <c r="D17" s="30" t="s">
        <v>39</v>
      </c>
      <c r="E17" s="36"/>
      <c r="F17" s="36"/>
      <c r="G17" s="36"/>
      <c r="H17" s="36"/>
      <c r="I17" s="109" t="s">
        <v>35</v>
      </c>
      <c r="J17" s="28" t="str">
        <f>IF('Rekapitulace stavby'!AN13="Vyplň údaj","",IF('Rekapitulace stavby'!AN13="","",'Rekapitulace stavby'!AN13))</f>
        <v/>
      </c>
      <c r="K17" s="39"/>
    </row>
    <row r="18" spans="2:11" s="1" customFormat="1" ht="18" customHeight="1">
      <c r="B18" s="35"/>
      <c r="C18" s="36"/>
      <c r="D18" s="36"/>
      <c r="E18" s="28" t="str">
        <f>IF('Rekapitulace stavby'!E14="Vyplň údaj","",IF('Rekapitulace stavby'!E14="","",'Rekapitulace stavby'!E14))</f>
        <v/>
      </c>
      <c r="F18" s="36"/>
      <c r="G18" s="36"/>
      <c r="H18" s="36"/>
      <c r="I18" s="109" t="s">
        <v>38</v>
      </c>
      <c r="J18" s="28" t="str">
        <f>IF('Rekapitulace stavby'!AN14="Vyplň údaj","",IF('Rekapitulace stavby'!AN14="","",'Rekapitulace stavby'!AN14))</f>
        <v/>
      </c>
      <c r="K18" s="39"/>
    </row>
    <row r="19" spans="2:11" s="1" customFormat="1" ht="6.95" customHeight="1">
      <c r="B19" s="35"/>
      <c r="C19" s="36"/>
      <c r="D19" s="36"/>
      <c r="E19" s="36"/>
      <c r="F19" s="36"/>
      <c r="G19" s="36"/>
      <c r="H19" s="36"/>
      <c r="I19" s="108"/>
      <c r="J19" s="36"/>
      <c r="K19" s="39"/>
    </row>
    <row r="20" spans="2:11" s="1" customFormat="1" ht="14.45" customHeight="1">
      <c r="B20" s="35"/>
      <c r="C20" s="36"/>
      <c r="D20" s="30" t="s">
        <v>41</v>
      </c>
      <c r="E20" s="36"/>
      <c r="F20" s="36"/>
      <c r="G20" s="36"/>
      <c r="H20" s="36"/>
      <c r="I20" s="109" t="s">
        <v>35</v>
      </c>
      <c r="J20" s="28" t="str">
        <f>IF('Rekapitulace stavby'!AN16="","",'Rekapitulace stavby'!AN16)</f>
        <v/>
      </c>
      <c r="K20" s="39"/>
    </row>
    <row r="21" spans="2:11" s="1" customFormat="1" ht="18" customHeight="1">
      <c r="B21" s="35"/>
      <c r="C21" s="36"/>
      <c r="D21" s="36"/>
      <c r="E21" s="28" t="str">
        <f>IF('Rekapitulace stavby'!E17="","",'Rekapitulace stavby'!E17)</f>
        <v>Ing. Lucie Dvořáková</v>
      </c>
      <c r="F21" s="36"/>
      <c r="G21" s="36"/>
      <c r="H21" s="36"/>
      <c r="I21" s="109" t="s">
        <v>38</v>
      </c>
      <c r="J21" s="28" t="str">
        <f>IF('Rekapitulace stavby'!AN17="","",'Rekapitulace stavby'!AN17)</f>
        <v/>
      </c>
      <c r="K21" s="39"/>
    </row>
    <row r="22" spans="2:11" s="1" customFormat="1" ht="6.95" customHeight="1">
      <c r="B22" s="35"/>
      <c r="C22" s="36"/>
      <c r="D22" s="36"/>
      <c r="E22" s="36"/>
      <c r="F22" s="36"/>
      <c r="G22" s="36"/>
      <c r="H22" s="36"/>
      <c r="I22" s="108"/>
      <c r="J22" s="36"/>
      <c r="K22" s="39"/>
    </row>
    <row r="23" spans="2:11" s="1" customFormat="1" ht="14.45" customHeight="1">
      <c r="B23" s="35"/>
      <c r="C23" s="36"/>
      <c r="D23" s="30" t="s">
        <v>44</v>
      </c>
      <c r="E23" s="36"/>
      <c r="F23" s="36"/>
      <c r="G23" s="36"/>
      <c r="H23" s="36"/>
      <c r="I23" s="108"/>
      <c r="J23" s="36"/>
      <c r="K23" s="39"/>
    </row>
    <row r="24" spans="2:11" s="6" customFormat="1" ht="22.5" customHeight="1">
      <c r="B24" s="111"/>
      <c r="C24" s="112"/>
      <c r="D24" s="112"/>
      <c r="E24" s="265" t="s">
        <v>36</v>
      </c>
      <c r="F24" s="298"/>
      <c r="G24" s="298"/>
      <c r="H24" s="298"/>
      <c r="I24" s="113"/>
      <c r="J24" s="112"/>
      <c r="K24" s="114"/>
    </row>
    <row r="25" spans="2:11" s="1" customFormat="1" ht="6.95" customHeight="1">
      <c r="B25" s="35"/>
      <c r="C25" s="36"/>
      <c r="D25" s="36"/>
      <c r="E25" s="36"/>
      <c r="F25" s="36"/>
      <c r="G25" s="36"/>
      <c r="H25" s="36"/>
      <c r="I25" s="108"/>
      <c r="J25" s="36"/>
      <c r="K25" s="39"/>
    </row>
    <row r="26" spans="2:11" s="1" customFormat="1" ht="6.95" customHeight="1">
      <c r="B26" s="35"/>
      <c r="C26" s="36"/>
      <c r="D26" s="80"/>
      <c r="E26" s="80"/>
      <c r="F26" s="80"/>
      <c r="G26" s="80"/>
      <c r="H26" s="80"/>
      <c r="I26" s="115"/>
      <c r="J26" s="80"/>
      <c r="K26" s="116"/>
    </row>
    <row r="27" spans="2:11" s="1" customFormat="1" ht="25.35" customHeight="1">
      <c r="B27" s="35"/>
      <c r="C27" s="36"/>
      <c r="D27" s="117" t="s">
        <v>46</v>
      </c>
      <c r="E27" s="36"/>
      <c r="F27" s="36"/>
      <c r="G27" s="36"/>
      <c r="H27" s="36"/>
      <c r="I27" s="108"/>
      <c r="J27" s="118">
        <f>ROUND(J78,2)</f>
        <v>0</v>
      </c>
      <c r="K27" s="39"/>
    </row>
    <row r="28" spans="2:11" s="1" customFormat="1" ht="6.95" customHeight="1">
      <c r="B28" s="35"/>
      <c r="C28" s="36"/>
      <c r="D28" s="80"/>
      <c r="E28" s="80"/>
      <c r="F28" s="80"/>
      <c r="G28" s="80"/>
      <c r="H28" s="80"/>
      <c r="I28" s="115"/>
      <c r="J28" s="80"/>
      <c r="K28" s="116"/>
    </row>
    <row r="29" spans="2:11" s="1" customFormat="1" ht="14.45" customHeight="1">
      <c r="B29" s="35"/>
      <c r="C29" s="36"/>
      <c r="D29" s="36"/>
      <c r="E29" s="36"/>
      <c r="F29" s="40" t="s">
        <v>48</v>
      </c>
      <c r="G29" s="36"/>
      <c r="H29" s="36"/>
      <c r="I29" s="119" t="s">
        <v>47</v>
      </c>
      <c r="J29" s="40" t="s">
        <v>49</v>
      </c>
      <c r="K29" s="39"/>
    </row>
    <row r="30" spans="2:11" s="1" customFormat="1" ht="14.45" customHeight="1">
      <c r="B30" s="35"/>
      <c r="C30" s="36"/>
      <c r="D30" s="43" t="s">
        <v>50</v>
      </c>
      <c r="E30" s="43" t="s">
        <v>51</v>
      </c>
      <c r="F30" s="120">
        <f>ROUND(SUM(BE78:BE96),2)</f>
        <v>0</v>
      </c>
      <c r="G30" s="36"/>
      <c r="H30" s="36"/>
      <c r="I30" s="121">
        <v>0.21</v>
      </c>
      <c r="J30" s="120">
        <f>ROUND(ROUND((SUM(BE78:BE96)),2)*I30,2)</f>
        <v>0</v>
      </c>
      <c r="K30" s="39"/>
    </row>
    <row r="31" spans="2:11" s="1" customFormat="1" ht="14.45" customHeight="1">
      <c r="B31" s="35"/>
      <c r="C31" s="36"/>
      <c r="D31" s="36"/>
      <c r="E31" s="43" t="s">
        <v>52</v>
      </c>
      <c r="F31" s="120">
        <f>ROUND(SUM(BF78:BF96),2)</f>
        <v>0</v>
      </c>
      <c r="G31" s="36"/>
      <c r="H31" s="36"/>
      <c r="I31" s="121">
        <v>0.15</v>
      </c>
      <c r="J31" s="120">
        <f>ROUND(ROUND((SUM(BF78:BF96)),2)*I31,2)</f>
        <v>0</v>
      </c>
      <c r="K31" s="39"/>
    </row>
    <row r="32" spans="2:11" s="1" customFormat="1" ht="14.45" customHeight="1" hidden="1">
      <c r="B32" s="35"/>
      <c r="C32" s="36"/>
      <c r="D32" s="36"/>
      <c r="E32" s="43" t="s">
        <v>53</v>
      </c>
      <c r="F32" s="120">
        <f>ROUND(SUM(BG78:BG96),2)</f>
        <v>0</v>
      </c>
      <c r="G32" s="36"/>
      <c r="H32" s="36"/>
      <c r="I32" s="121">
        <v>0.21</v>
      </c>
      <c r="J32" s="120">
        <v>0</v>
      </c>
      <c r="K32" s="39"/>
    </row>
    <row r="33" spans="2:11" s="1" customFormat="1" ht="14.45" customHeight="1" hidden="1">
      <c r="B33" s="35"/>
      <c r="C33" s="36"/>
      <c r="D33" s="36"/>
      <c r="E33" s="43" t="s">
        <v>54</v>
      </c>
      <c r="F33" s="120">
        <f>ROUND(SUM(BH78:BH96),2)</f>
        <v>0</v>
      </c>
      <c r="G33" s="36"/>
      <c r="H33" s="36"/>
      <c r="I33" s="121">
        <v>0.15</v>
      </c>
      <c r="J33" s="120">
        <v>0</v>
      </c>
      <c r="K33" s="39"/>
    </row>
    <row r="34" spans="2:11" s="1" customFormat="1" ht="14.45" customHeight="1" hidden="1">
      <c r="B34" s="35"/>
      <c r="C34" s="36"/>
      <c r="D34" s="36"/>
      <c r="E34" s="43" t="s">
        <v>55</v>
      </c>
      <c r="F34" s="120">
        <f>ROUND(SUM(BI78:BI96),2)</f>
        <v>0</v>
      </c>
      <c r="G34" s="36"/>
      <c r="H34" s="36"/>
      <c r="I34" s="121">
        <v>0</v>
      </c>
      <c r="J34" s="120">
        <v>0</v>
      </c>
      <c r="K34" s="39"/>
    </row>
    <row r="35" spans="2:11" s="1" customFormat="1" ht="6.95" customHeight="1">
      <c r="B35" s="35"/>
      <c r="C35" s="36"/>
      <c r="D35" s="36"/>
      <c r="E35" s="36"/>
      <c r="F35" s="36"/>
      <c r="G35" s="36"/>
      <c r="H35" s="36"/>
      <c r="I35" s="108"/>
      <c r="J35" s="36"/>
      <c r="K35" s="39"/>
    </row>
    <row r="36" spans="2:11" s="1" customFormat="1" ht="25.35" customHeight="1">
      <c r="B36" s="35"/>
      <c r="C36" s="122"/>
      <c r="D36" s="123" t="s">
        <v>56</v>
      </c>
      <c r="E36" s="74"/>
      <c r="F36" s="74"/>
      <c r="G36" s="124" t="s">
        <v>57</v>
      </c>
      <c r="H36" s="125" t="s">
        <v>58</v>
      </c>
      <c r="I36" s="126"/>
      <c r="J36" s="127">
        <f>SUM(J27:J34)</f>
        <v>0</v>
      </c>
      <c r="K36" s="128"/>
    </row>
    <row r="37" spans="2:11" s="1" customFormat="1" ht="14.45" customHeight="1">
      <c r="B37" s="50"/>
      <c r="C37" s="51"/>
      <c r="D37" s="51"/>
      <c r="E37" s="51"/>
      <c r="F37" s="51"/>
      <c r="G37" s="51"/>
      <c r="H37" s="51"/>
      <c r="I37" s="129"/>
      <c r="J37" s="51"/>
      <c r="K37" s="52"/>
    </row>
    <row r="41" spans="2:11" s="1" customFormat="1" ht="6.95" customHeight="1">
      <c r="B41" s="130"/>
      <c r="C41" s="131"/>
      <c r="D41" s="131"/>
      <c r="E41" s="131"/>
      <c r="F41" s="131"/>
      <c r="G41" s="131"/>
      <c r="H41" s="131"/>
      <c r="I41" s="132"/>
      <c r="J41" s="131"/>
      <c r="K41" s="133"/>
    </row>
    <row r="42" spans="2:11" s="1" customFormat="1" ht="36.95" customHeight="1">
      <c r="B42" s="35"/>
      <c r="C42" s="23" t="s">
        <v>105</v>
      </c>
      <c r="D42" s="36"/>
      <c r="E42" s="36"/>
      <c r="F42" s="36"/>
      <c r="G42" s="36"/>
      <c r="H42" s="36"/>
      <c r="I42" s="108"/>
      <c r="J42" s="36"/>
      <c r="K42" s="39"/>
    </row>
    <row r="43" spans="2:11" s="1" customFormat="1" ht="6.95" customHeight="1">
      <c r="B43" s="35"/>
      <c r="C43" s="36"/>
      <c r="D43" s="36"/>
      <c r="E43" s="36"/>
      <c r="F43" s="36"/>
      <c r="G43" s="36"/>
      <c r="H43" s="36"/>
      <c r="I43" s="108"/>
      <c r="J43" s="36"/>
      <c r="K43" s="39"/>
    </row>
    <row r="44" spans="2:11" s="1" customFormat="1" ht="14.45" customHeight="1">
      <c r="B44" s="35"/>
      <c r="C44" s="30" t="s">
        <v>16</v>
      </c>
      <c r="D44" s="36"/>
      <c r="E44" s="36"/>
      <c r="F44" s="36"/>
      <c r="G44" s="36"/>
      <c r="H44" s="36"/>
      <c r="I44" s="108"/>
      <c r="J44" s="36"/>
      <c r="K44" s="39"/>
    </row>
    <row r="45" spans="2:11" s="1" customFormat="1" ht="22.5" customHeight="1">
      <c r="B45" s="35"/>
      <c r="C45" s="36"/>
      <c r="D45" s="36"/>
      <c r="E45" s="296" t="str">
        <f>E7</f>
        <v>Rekonstrukce autobusových zastávek a zpevněných ploch u Partyzána, ul. Mezibořská</v>
      </c>
      <c r="F45" s="269"/>
      <c r="G45" s="269"/>
      <c r="H45" s="269"/>
      <c r="I45" s="108"/>
      <c r="J45" s="36"/>
      <c r="K45" s="39"/>
    </row>
    <row r="46" spans="2:11" s="1" customFormat="1" ht="14.45" customHeight="1">
      <c r="B46" s="35"/>
      <c r="C46" s="30" t="s">
        <v>103</v>
      </c>
      <c r="D46" s="36"/>
      <c r="E46" s="36"/>
      <c r="F46" s="36"/>
      <c r="G46" s="36"/>
      <c r="H46" s="36"/>
      <c r="I46" s="108"/>
      <c r="J46" s="36"/>
      <c r="K46" s="39"/>
    </row>
    <row r="47" spans="2:11" s="1" customFormat="1" ht="23.25" customHeight="1">
      <c r="B47" s="35"/>
      <c r="C47" s="36"/>
      <c r="D47" s="36"/>
      <c r="E47" s="297" t="str">
        <f>E9</f>
        <v>03 - VRN</v>
      </c>
      <c r="F47" s="269"/>
      <c r="G47" s="269"/>
      <c r="H47" s="269"/>
      <c r="I47" s="108"/>
      <c r="J47" s="36"/>
      <c r="K47" s="39"/>
    </row>
    <row r="48" spans="2:11" s="1" customFormat="1" ht="6.95" customHeight="1">
      <c r="B48" s="35"/>
      <c r="C48" s="36"/>
      <c r="D48" s="36"/>
      <c r="E48" s="36"/>
      <c r="F48" s="36"/>
      <c r="G48" s="36"/>
      <c r="H48" s="36"/>
      <c r="I48" s="108"/>
      <c r="J48" s="36"/>
      <c r="K48" s="39"/>
    </row>
    <row r="49" spans="2:11" s="1" customFormat="1" ht="18" customHeight="1">
      <c r="B49" s="35"/>
      <c r="C49" s="30" t="s">
        <v>24</v>
      </c>
      <c r="D49" s="36"/>
      <c r="E49" s="36"/>
      <c r="F49" s="28" t="str">
        <f>F12</f>
        <v xml:space="preserve"> </v>
      </c>
      <c r="G49" s="36"/>
      <c r="H49" s="36"/>
      <c r="I49" s="109" t="s">
        <v>26</v>
      </c>
      <c r="J49" s="110" t="str">
        <f>IF(J12="","",J12)</f>
        <v>18.02.2016</v>
      </c>
      <c r="K49" s="39"/>
    </row>
    <row r="50" spans="2:11" s="1" customFormat="1" ht="6.95" customHeight="1">
      <c r="B50" s="35"/>
      <c r="C50" s="36"/>
      <c r="D50" s="36"/>
      <c r="E50" s="36"/>
      <c r="F50" s="36"/>
      <c r="G50" s="36"/>
      <c r="H50" s="36"/>
      <c r="I50" s="108"/>
      <c r="J50" s="36"/>
      <c r="K50" s="39"/>
    </row>
    <row r="51" spans="2:11" s="1" customFormat="1" ht="13.5">
      <c r="B51" s="35"/>
      <c r="C51" s="30" t="s">
        <v>34</v>
      </c>
      <c r="D51" s="36"/>
      <c r="E51" s="36"/>
      <c r="F51" s="28" t="str">
        <f>E15</f>
        <v>Město Litvínov</v>
      </c>
      <c r="G51" s="36"/>
      <c r="H51" s="36"/>
      <c r="I51" s="109" t="s">
        <v>41</v>
      </c>
      <c r="J51" s="28" t="str">
        <f>E21</f>
        <v>Ing. Lucie Dvořáková</v>
      </c>
      <c r="K51" s="39"/>
    </row>
    <row r="52" spans="2:11" s="1" customFormat="1" ht="14.45" customHeight="1">
      <c r="B52" s="35"/>
      <c r="C52" s="30" t="s">
        <v>39</v>
      </c>
      <c r="D52" s="36"/>
      <c r="E52" s="36"/>
      <c r="F52" s="28" t="str">
        <f>IF(E18="","",E18)</f>
        <v/>
      </c>
      <c r="G52" s="36"/>
      <c r="H52" s="36"/>
      <c r="I52" s="108"/>
      <c r="J52" s="36"/>
      <c r="K52" s="39"/>
    </row>
    <row r="53" spans="2:11" s="1" customFormat="1" ht="10.35" customHeight="1">
      <c r="B53" s="35"/>
      <c r="C53" s="36"/>
      <c r="D53" s="36"/>
      <c r="E53" s="36"/>
      <c r="F53" s="36"/>
      <c r="G53" s="36"/>
      <c r="H53" s="36"/>
      <c r="I53" s="108"/>
      <c r="J53" s="36"/>
      <c r="K53" s="39"/>
    </row>
    <row r="54" spans="2:11" s="1" customFormat="1" ht="29.25" customHeight="1">
      <c r="B54" s="35"/>
      <c r="C54" s="134" t="s">
        <v>106</v>
      </c>
      <c r="D54" s="122"/>
      <c r="E54" s="122"/>
      <c r="F54" s="122"/>
      <c r="G54" s="122"/>
      <c r="H54" s="122"/>
      <c r="I54" s="135"/>
      <c r="J54" s="136" t="s">
        <v>107</v>
      </c>
      <c r="K54" s="137"/>
    </row>
    <row r="55" spans="2:11" s="1" customFormat="1" ht="10.35" customHeight="1">
      <c r="B55" s="35"/>
      <c r="C55" s="36"/>
      <c r="D55" s="36"/>
      <c r="E55" s="36"/>
      <c r="F55" s="36"/>
      <c r="G55" s="36"/>
      <c r="H55" s="36"/>
      <c r="I55" s="108"/>
      <c r="J55" s="36"/>
      <c r="K55" s="39"/>
    </row>
    <row r="56" spans="2:47" s="1" customFormat="1" ht="29.25" customHeight="1">
      <c r="B56" s="35"/>
      <c r="C56" s="138" t="s">
        <v>108</v>
      </c>
      <c r="D56" s="36"/>
      <c r="E56" s="36"/>
      <c r="F56" s="36"/>
      <c r="G56" s="36"/>
      <c r="H56" s="36"/>
      <c r="I56" s="108"/>
      <c r="J56" s="118">
        <f>J78</f>
        <v>0</v>
      </c>
      <c r="K56" s="39"/>
      <c r="AU56" s="17" t="s">
        <v>109</v>
      </c>
    </row>
    <row r="57" spans="2:11" s="7" customFormat="1" ht="24.95" customHeight="1">
      <c r="B57" s="139"/>
      <c r="C57" s="140"/>
      <c r="D57" s="141" t="s">
        <v>1158</v>
      </c>
      <c r="E57" s="142"/>
      <c r="F57" s="142"/>
      <c r="G57" s="142"/>
      <c r="H57" s="142"/>
      <c r="I57" s="143"/>
      <c r="J57" s="144">
        <f>J79</f>
        <v>0</v>
      </c>
      <c r="K57" s="145"/>
    </row>
    <row r="58" spans="2:11" s="8" customFormat="1" ht="19.9" customHeight="1">
      <c r="B58" s="146"/>
      <c r="C58" s="147"/>
      <c r="D58" s="148" t="s">
        <v>1159</v>
      </c>
      <c r="E58" s="149"/>
      <c r="F58" s="149"/>
      <c r="G58" s="149"/>
      <c r="H58" s="149"/>
      <c r="I58" s="150"/>
      <c r="J58" s="151">
        <f>J80</f>
        <v>0</v>
      </c>
      <c r="K58" s="152"/>
    </row>
    <row r="59" spans="2:11" s="1" customFormat="1" ht="21.75" customHeight="1">
      <c r="B59" s="35"/>
      <c r="C59" s="36"/>
      <c r="D59" s="36"/>
      <c r="E59" s="36"/>
      <c r="F59" s="36"/>
      <c r="G59" s="36"/>
      <c r="H59" s="36"/>
      <c r="I59" s="108"/>
      <c r="J59" s="36"/>
      <c r="K59" s="39"/>
    </row>
    <row r="60" spans="2:11" s="1" customFormat="1" ht="6.95" customHeight="1">
      <c r="B60" s="50"/>
      <c r="C60" s="51"/>
      <c r="D60" s="51"/>
      <c r="E60" s="51"/>
      <c r="F60" s="51"/>
      <c r="G60" s="51"/>
      <c r="H60" s="51"/>
      <c r="I60" s="129"/>
      <c r="J60" s="51"/>
      <c r="K60" s="52"/>
    </row>
    <row r="64" spans="2:12" s="1" customFormat="1" ht="6.95" customHeight="1">
      <c r="B64" s="53"/>
      <c r="C64" s="54"/>
      <c r="D64" s="54"/>
      <c r="E64" s="54"/>
      <c r="F64" s="54"/>
      <c r="G64" s="54"/>
      <c r="H64" s="54"/>
      <c r="I64" s="132"/>
      <c r="J64" s="54"/>
      <c r="K64" s="54"/>
      <c r="L64" s="55"/>
    </row>
    <row r="65" spans="2:12" s="1" customFormat="1" ht="36.95" customHeight="1">
      <c r="B65" s="35"/>
      <c r="C65" s="56" t="s">
        <v>116</v>
      </c>
      <c r="D65" s="57"/>
      <c r="E65" s="57"/>
      <c r="F65" s="57"/>
      <c r="G65" s="57"/>
      <c r="H65" s="57"/>
      <c r="I65" s="153"/>
      <c r="J65" s="57"/>
      <c r="K65" s="57"/>
      <c r="L65" s="55"/>
    </row>
    <row r="66" spans="2:12" s="1" customFormat="1" ht="6.95" customHeight="1">
      <c r="B66" s="35"/>
      <c r="C66" s="57"/>
      <c r="D66" s="57"/>
      <c r="E66" s="57"/>
      <c r="F66" s="57"/>
      <c r="G66" s="57"/>
      <c r="H66" s="57"/>
      <c r="I66" s="153"/>
      <c r="J66" s="57"/>
      <c r="K66" s="57"/>
      <c r="L66" s="55"/>
    </row>
    <row r="67" spans="2:12" s="1" customFormat="1" ht="14.45" customHeight="1">
      <c r="B67" s="35"/>
      <c r="C67" s="59" t="s">
        <v>16</v>
      </c>
      <c r="D67" s="57"/>
      <c r="E67" s="57"/>
      <c r="F67" s="57"/>
      <c r="G67" s="57"/>
      <c r="H67" s="57"/>
      <c r="I67" s="153"/>
      <c r="J67" s="57"/>
      <c r="K67" s="57"/>
      <c r="L67" s="55"/>
    </row>
    <row r="68" spans="2:12" s="1" customFormat="1" ht="22.5" customHeight="1">
      <c r="B68" s="35"/>
      <c r="C68" s="57"/>
      <c r="D68" s="57"/>
      <c r="E68" s="299" t="str">
        <f>E7</f>
        <v>Rekonstrukce autobusových zastávek a zpevněných ploch u Partyzána, ul. Mezibořská</v>
      </c>
      <c r="F68" s="280"/>
      <c r="G68" s="280"/>
      <c r="H68" s="280"/>
      <c r="I68" s="153"/>
      <c r="J68" s="57"/>
      <c r="K68" s="57"/>
      <c r="L68" s="55"/>
    </row>
    <row r="69" spans="2:12" s="1" customFormat="1" ht="14.45" customHeight="1">
      <c r="B69" s="35"/>
      <c r="C69" s="59" t="s">
        <v>103</v>
      </c>
      <c r="D69" s="57"/>
      <c r="E69" s="57"/>
      <c r="F69" s="57"/>
      <c r="G69" s="57"/>
      <c r="H69" s="57"/>
      <c r="I69" s="153"/>
      <c r="J69" s="57"/>
      <c r="K69" s="57"/>
      <c r="L69" s="55"/>
    </row>
    <row r="70" spans="2:12" s="1" customFormat="1" ht="23.25" customHeight="1">
      <c r="B70" s="35"/>
      <c r="C70" s="57"/>
      <c r="D70" s="57"/>
      <c r="E70" s="277" t="str">
        <f>E9</f>
        <v>03 - VRN</v>
      </c>
      <c r="F70" s="280"/>
      <c r="G70" s="280"/>
      <c r="H70" s="280"/>
      <c r="I70" s="153"/>
      <c r="J70" s="57"/>
      <c r="K70" s="57"/>
      <c r="L70" s="55"/>
    </row>
    <row r="71" spans="2:12" s="1" customFormat="1" ht="6.95" customHeight="1">
      <c r="B71" s="35"/>
      <c r="C71" s="57"/>
      <c r="D71" s="57"/>
      <c r="E71" s="57"/>
      <c r="F71" s="57"/>
      <c r="G71" s="57"/>
      <c r="H71" s="57"/>
      <c r="I71" s="153"/>
      <c r="J71" s="57"/>
      <c r="K71" s="57"/>
      <c r="L71" s="55"/>
    </row>
    <row r="72" spans="2:12" s="1" customFormat="1" ht="18" customHeight="1">
      <c r="B72" s="35"/>
      <c r="C72" s="59" t="s">
        <v>24</v>
      </c>
      <c r="D72" s="57"/>
      <c r="E72" s="57"/>
      <c r="F72" s="154" t="str">
        <f>F12</f>
        <v xml:space="preserve"> </v>
      </c>
      <c r="G72" s="57"/>
      <c r="H72" s="57"/>
      <c r="I72" s="155" t="s">
        <v>26</v>
      </c>
      <c r="J72" s="67" t="str">
        <f>IF(J12="","",J12)</f>
        <v>18.02.2016</v>
      </c>
      <c r="K72" s="57"/>
      <c r="L72" s="55"/>
    </row>
    <row r="73" spans="2:12" s="1" customFormat="1" ht="6.95" customHeight="1">
      <c r="B73" s="35"/>
      <c r="C73" s="57"/>
      <c r="D73" s="57"/>
      <c r="E73" s="57"/>
      <c r="F73" s="57"/>
      <c r="G73" s="57"/>
      <c r="H73" s="57"/>
      <c r="I73" s="153"/>
      <c r="J73" s="57"/>
      <c r="K73" s="57"/>
      <c r="L73" s="55"/>
    </row>
    <row r="74" spans="2:12" s="1" customFormat="1" ht="13.5">
      <c r="B74" s="35"/>
      <c r="C74" s="59" t="s">
        <v>34</v>
      </c>
      <c r="D74" s="57"/>
      <c r="E74" s="57"/>
      <c r="F74" s="154" t="str">
        <f>E15</f>
        <v>Město Litvínov</v>
      </c>
      <c r="G74" s="57"/>
      <c r="H74" s="57"/>
      <c r="I74" s="155" t="s">
        <v>41</v>
      </c>
      <c r="J74" s="154" t="str">
        <f>E21</f>
        <v>Ing. Lucie Dvořáková</v>
      </c>
      <c r="K74" s="57"/>
      <c r="L74" s="55"/>
    </row>
    <row r="75" spans="2:12" s="1" customFormat="1" ht="14.45" customHeight="1">
      <c r="B75" s="35"/>
      <c r="C75" s="59" t="s">
        <v>39</v>
      </c>
      <c r="D75" s="57"/>
      <c r="E75" s="57"/>
      <c r="F75" s="154" t="str">
        <f>IF(E18="","",E18)</f>
        <v/>
      </c>
      <c r="G75" s="57"/>
      <c r="H75" s="57"/>
      <c r="I75" s="153"/>
      <c r="J75" s="57"/>
      <c r="K75" s="57"/>
      <c r="L75" s="55"/>
    </row>
    <row r="76" spans="2:12" s="1" customFormat="1" ht="10.35" customHeight="1">
      <c r="B76" s="35"/>
      <c r="C76" s="57"/>
      <c r="D76" s="57"/>
      <c r="E76" s="57"/>
      <c r="F76" s="57"/>
      <c r="G76" s="57"/>
      <c r="H76" s="57"/>
      <c r="I76" s="153"/>
      <c r="J76" s="57"/>
      <c r="K76" s="57"/>
      <c r="L76" s="55"/>
    </row>
    <row r="77" spans="2:20" s="9" customFormat="1" ht="29.25" customHeight="1">
      <c r="B77" s="156"/>
      <c r="C77" s="157" t="s">
        <v>117</v>
      </c>
      <c r="D77" s="158" t="s">
        <v>65</v>
      </c>
      <c r="E77" s="158" t="s">
        <v>61</v>
      </c>
      <c r="F77" s="158" t="s">
        <v>118</v>
      </c>
      <c r="G77" s="158" t="s">
        <v>119</v>
      </c>
      <c r="H77" s="158" t="s">
        <v>120</v>
      </c>
      <c r="I77" s="159" t="s">
        <v>121</v>
      </c>
      <c r="J77" s="158" t="s">
        <v>107</v>
      </c>
      <c r="K77" s="160" t="s">
        <v>122</v>
      </c>
      <c r="L77" s="161"/>
      <c r="M77" s="76" t="s">
        <v>123</v>
      </c>
      <c r="N77" s="77" t="s">
        <v>50</v>
      </c>
      <c r="O77" s="77" t="s">
        <v>124</v>
      </c>
      <c r="P77" s="77" t="s">
        <v>125</v>
      </c>
      <c r="Q77" s="77" t="s">
        <v>126</v>
      </c>
      <c r="R77" s="77" t="s">
        <v>127</v>
      </c>
      <c r="S77" s="77" t="s">
        <v>128</v>
      </c>
      <c r="T77" s="78" t="s">
        <v>129</v>
      </c>
    </row>
    <row r="78" spans="2:63" s="1" customFormat="1" ht="29.25" customHeight="1">
      <c r="B78" s="35"/>
      <c r="C78" s="82" t="s">
        <v>108</v>
      </c>
      <c r="D78" s="57"/>
      <c r="E78" s="57"/>
      <c r="F78" s="57"/>
      <c r="G78" s="57"/>
      <c r="H78" s="57"/>
      <c r="I78" s="153"/>
      <c r="J78" s="162">
        <f>BK78</f>
        <v>0</v>
      </c>
      <c r="K78" s="57"/>
      <c r="L78" s="55"/>
      <c r="M78" s="79"/>
      <c r="N78" s="80"/>
      <c r="O78" s="80"/>
      <c r="P78" s="163">
        <f>P79</f>
        <v>0</v>
      </c>
      <c r="Q78" s="80"/>
      <c r="R78" s="163">
        <f>R79</f>
        <v>0</v>
      </c>
      <c r="S78" s="80"/>
      <c r="T78" s="164">
        <f>T79</f>
        <v>0</v>
      </c>
      <c r="AT78" s="17" t="s">
        <v>79</v>
      </c>
      <c r="AU78" s="17" t="s">
        <v>109</v>
      </c>
      <c r="BK78" s="165">
        <f>BK79</f>
        <v>0</v>
      </c>
    </row>
    <row r="79" spans="2:63" s="10" customFormat="1" ht="37.35" customHeight="1">
      <c r="B79" s="166"/>
      <c r="C79" s="167"/>
      <c r="D79" s="168" t="s">
        <v>79</v>
      </c>
      <c r="E79" s="169" t="s">
        <v>98</v>
      </c>
      <c r="F79" s="169" t="s">
        <v>1160</v>
      </c>
      <c r="G79" s="167"/>
      <c r="H79" s="167"/>
      <c r="I79" s="170"/>
      <c r="J79" s="171">
        <f>BK79</f>
        <v>0</v>
      </c>
      <c r="K79" s="167"/>
      <c r="L79" s="172"/>
      <c r="M79" s="173"/>
      <c r="N79" s="174"/>
      <c r="O79" s="174"/>
      <c r="P79" s="175">
        <f>P80</f>
        <v>0</v>
      </c>
      <c r="Q79" s="174"/>
      <c r="R79" s="175">
        <f>R80</f>
        <v>0</v>
      </c>
      <c r="S79" s="174"/>
      <c r="T79" s="176">
        <f>T80</f>
        <v>0</v>
      </c>
      <c r="AR79" s="177" t="s">
        <v>161</v>
      </c>
      <c r="AT79" s="178" t="s">
        <v>79</v>
      </c>
      <c r="AU79" s="178" t="s">
        <v>80</v>
      </c>
      <c r="AY79" s="177" t="s">
        <v>132</v>
      </c>
      <c r="BK79" s="179">
        <f>BK80</f>
        <v>0</v>
      </c>
    </row>
    <row r="80" spans="2:63" s="10" customFormat="1" ht="19.9" customHeight="1">
      <c r="B80" s="166"/>
      <c r="C80" s="167"/>
      <c r="D80" s="180" t="s">
        <v>79</v>
      </c>
      <c r="E80" s="181" t="s">
        <v>80</v>
      </c>
      <c r="F80" s="181" t="s">
        <v>1160</v>
      </c>
      <c r="G80" s="167"/>
      <c r="H80" s="167"/>
      <c r="I80" s="170"/>
      <c r="J80" s="182">
        <f>BK80</f>
        <v>0</v>
      </c>
      <c r="K80" s="167"/>
      <c r="L80" s="172"/>
      <c r="M80" s="173"/>
      <c r="N80" s="174"/>
      <c r="O80" s="174"/>
      <c r="P80" s="175">
        <f>SUM(P81:P96)</f>
        <v>0</v>
      </c>
      <c r="Q80" s="174"/>
      <c r="R80" s="175">
        <f>SUM(R81:R96)</f>
        <v>0</v>
      </c>
      <c r="S80" s="174"/>
      <c r="T80" s="176">
        <f>SUM(T81:T96)</f>
        <v>0</v>
      </c>
      <c r="AR80" s="177" t="s">
        <v>161</v>
      </c>
      <c r="AT80" s="178" t="s">
        <v>79</v>
      </c>
      <c r="AU80" s="178" t="s">
        <v>23</v>
      </c>
      <c r="AY80" s="177" t="s">
        <v>132</v>
      </c>
      <c r="BK80" s="179">
        <f>SUM(BK81:BK96)</f>
        <v>0</v>
      </c>
    </row>
    <row r="81" spans="2:65" s="1" customFormat="1" ht="31.5" customHeight="1">
      <c r="B81" s="35"/>
      <c r="C81" s="183" t="s">
        <v>23</v>
      </c>
      <c r="D81" s="183" t="s">
        <v>134</v>
      </c>
      <c r="E81" s="184" t="s">
        <v>1161</v>
      </c>
      <c r="F81" s="185" t="s">
        <v>1162</v>
      </c>
      <c r="G81" s="186" t="s">
        <v>1163</v>
      </c>
      <c r="H81" s="187">
        <v>1</v>
      </c>
      <c r="I81" s="188"/>
      <c r="J81" s="189">
        <f>ROUND(I81*H81,2)</f>
        <v>0</v>
      </c>
      <c r="K81" s="185" t="s">
        <v>36</v>
      </c>
      <c r="L81" s="55"/>
      <c r="M81" s="190" t="s">
        <v>36</v>
      </c>
      <c r="N81" s="191" t="s">
        <v>51</v>
      </c>
      <c r="O81" s="36"/>
      <c r="P81" s="192">
        <f>O81*H81</f>
        <v>0</v>
      </c>
      <c r="Q81" s="192">
        <v>0</v>
      </c>
      <c r="R81" s="192">
        <f>Q81*H81</f>
        <v>0</v>
      </c>
      <c r="S81" s="192">
        <v>0</v>
      </c>
      <c r="T81" s="193">
        <f>S81*H81</f>
        <v>0</v>
      </c>
      <c r="AR81" s="17" t="s">
        <v>1164</v>
      </c>
      <c r="AT81" s="17" t="s">
        <v>134</v>
      </c>
      <c r="AU81" s="17" t="s">
        <v>22</v>
      </c>
      <c r="AY81" s="17" t="s">
        <v>132</v>
      </c>
      <c r="BE81" s="194">
        <f>IF(N81="základní",J81,0)</f>
        <v>0</v>
      </c>
      <c r="BF81" s="194">
        <f>IF(N81="snížená",J81,0)</f>
        <v>0</v>
      </c>
      <c r="BG81" s="194">
        <f>IF(N81="zákl. přenesená",J81,0)</f>
        <v>0</v>
      </c>
      <c r="BH81" s="194">
        <f>IF(N81="sníž. přenesená",J81,0)</f>
        <v>0</v>
      </c>
      <c r="BI81" s="194">
        <f>IF(N81="nulová",J81,0)</f>
        <v>0</v>
      </c>
      <c r="BJ81" s="17" t="s">
        <v>23</v>
      </c>
      <c r="BK81" s="194">
        <f>ROUND(I81*H81,2)</f>
        <v>0</v>
      </c>
      <c r="BL81" s="17" t="s">
        <v>1164</v>
      </c>
      <c r="BM81" s="17" t="s">
        <v>1165</v>
      </c>
    </row>
    <row r="82" spans="2:47" s="1" customFormat="1" ht="54">
      <c r="B82" s="35"/>
      <c r="C82" s="57"/>
      <c r="D82" s="210" t="s">
        <v>173</v>
      </c>
      <c r="E82" s="57"/>
      <c r="F82" s="223" t="s">
        <v>1166</v>
      </c>
      <c r="G82" s="57"/>
      <c r="H82" s="57"/>
      <c r="I82" s="153"/>
      <c r="J82" s="57"/>
      <c r="K82" s="57"/>
      <c r="L82" s="55"/>
      <c r="M82" s="72"/>
      <c r="N82" s="36"/>
      <c r="O82" s="36"/>
      <c r="P82" s="36"/>
      <c r="Q82" s="36"/>
      <c r="R82" s="36"/>
      <c r="S82" s="36"/>
      <c r="T82" s="73"/>
      <c r="AT82" s="17" t="s">
        <v>173</v>
      </c>
      <c r="AU82" s="17" t="s">
        <v>22</v>
      </c>
    </row>
    <row r="83" spans="2:65" s="1" customFormat="1" ht="31.5" customHeight="1">
      <c r="B83" s="35"/>
      <c r="C83" s="183" t="s">
        <v>22</v>
      </c>
      <c r="D83" s="183" t="s">
        <v>134</v>
      </c>
      <c r="E83" s="184" t="s">
        <v>1167</v>
      </c>
      <c r="F83" s="185" t="s">
        <v>1168</v>
      </c>
      <c r="G83" s="186" t="s">
        <v>1163</v>
      </c>
      <c r="H83" s="187">
        <v>1</v>
      </c>
      <c r="I83" s="188"/>
      <c r="J83" s="189">
        <f>ROUND(I83*H83,2)</f>
        <v>0</v>
      </c>
      <c r="K83" s="185" t="s">
        <v>36</v>
      </c>
      <c r="L83" s="55"/>
      <c r="M83" s="190" t="s">
        <v>36</v>
      </c>
      <c r="N83" s="191" t="s">
        <v>51</v>
      </c>
      <c r="O83" s="36"/>
      <c r="P83" s="192">
        <f>O83*H83</f>
        <v>0</v>
      </c>
      <c r="Q83" s="192">
        <v>0</v>
      </c>
      <c r="R83" s="192">
        <f>Q83*H83</f>
        <v>0</v>
      </c>
      <c r="S83" s="192">
        <v>0</v>
      </c>
      <c r="T83" s="193">
        <f>S83*H83</f>
        <v>0</v>
      </c>
      <c r="AR83" s="17" t="s">
        <v>1164</v>
      </c>
      <c r="AT83" s="17" t="s">
        <v>134</v>
      </c>
      <c r="AU83" s="17" t="s">
        <v>22</v>
      </c>
      <c r="AY83" s="17" t="s">
        <v>132</v>
      </c>
      <c r="BE83" s="194">
        <f>IF(N83="základní",J83,0)</f>
        <v>0</v>
      </c>
      <c r="BF83" s="194">
        <f>IF(N83="snížená",J83,0)</f>
        <v>0</v>
      </c>
      <c r="BG83" s="194">
        <f>IF(N83="zákl. přenesená",J83,0)</f>
        <v>0</v>
      </c>
      <c r="BH83" s="194">
        <f>IF(N83="sníž. přenesená",J83,0)</f>
        <v>0</v>
      </c>
      <c r="BI83" s="194">
        <f>IF(N83="nulová",J83,0)</f>
        <v>0</v>
      </c>
      <c r="BJ83" s="17" t="s">
        <v>23</v>
      </c>
      <c r="BK83" s="194">
        <f>ROUND(I83*H83,2)</f>
        <v>0</v>
      </c>
      <c r="BL83" s="17" t="s">
        <v>1164</v>
      </c>
      <c r="BM83" s="17" t="s">
        <v>1169</v>
      </c>
    </row>
    <row r="84" spans="2:47" s="1" customFormat="1" ht="27">
      <c r="B84" s="35"/>
      <c r="C84" s="57"/>
      <c r="D84" s="210" t="s">
        <v>173</v>
      </c>
      <c r="E84" s="57"/>
      <c r="F84" s="223" t="s">
        <v>1170</v>
      </c>
      <c r="G84" s="57"/>
      <c r="H84" s="57"/>
      <c r="I84" s="153"/>
      <c r="J84" s="57"/>
      <c r="K84" s="57"/>
      <c r="L84" s="55"/>
      <c r="M84" s="72"/>
      <c r="N84" s="36"/>
      <c r="O84" s="36"/>
      <c r="P84" s="36"/>
      <c r="Q84" s="36"/>
      <c r="R84" s="36"/>
      <c r="S84" s="36"/>
      <c r="T84" s="73"/>
      <c r="AT84" s="17" t="s">
        <v>173</v>
      </c>
      <c r="AU84" s="17" t="s">
        <v>22</v>
      </c>
    </row>
    <row r="85" spans="2:65" s="1" customFormat="1" ht="22.5" customHeight="1">
      <c r="B85" s="35"/>
      <c r="C85" s="183" t="s">
        <v>152</v>
      </c>
      <c r="D85" s="183" t="s">
        <v>134</v>
      </c>
      <c r="E85" s="184" t="s">
        <v>1171</v>
      </c>
      <c r="F85" s="185" t="s">
        <v>1172</v>
      </c>
      <c r="G85" s="186" t="s">
        <v>1163</v>
      </c>
      <c r="H85" s="187">
        <v>1</v>
      </c>
      <c r="I85" s="188"/>
      <c r="J85" s="189">
        <f>ROUND(I85*H85,2)</f>
        <v>0</v>
      </c>
      <c r="K85" s="185" t="s">
        <v>36</v>
      </c>
      <c r="L85" s="55"/>
      <c r="M85" s="190" t="s">
        <v>36</v>
      </c>
      <c r="N85" s="191" t="s">
        <v>51</v>
      </c>
      <c r="O85" s="36"/>
      <c r="P85" s="192">
        <f>O85*H85</f>
        <v>0</v>
      </c>
      <c r="Q85" s="192">
        <v>0</v>
      </c>
      <c r="R85" s="192">
        <f>Q85*H85</f>
        <v>0</v>
      </c>
      <c r="S85" s="192">
        <v>0</v>
      </c>
      <c r="T85" s="193">
        <f>S85*H85</f>
        <v>0</v>
      </c>
      <c r="AR85" s="17" t="s">
        <v>1164</v>
      </c>
      <c r="AT85" s="17" t="s">
        <v>134</v>
      </c>
      <c r="AU85" s="17" t="s">
        <v>22</v>
      </c>
      <c r="AY85" s="17" t="s">
        <v>132</v>
      </c>
      <c r="BE85" s="194">
        <f>IF(N85="základní",J85,0)</f>
        <v>0</v>
      </c>
      <c r="BF85" s="194">
        <f>IF(N85="snížená",J85,0)</f>
        <v>0</v>
      </c>
      <c r="BG85" s="194">
        <f>IF(N85="zákl. přenesená",J85,0)</f>
        <v>0</v>
      </c>
      <c r="BH85" s="194">
        <f>IF(N85="sníž. přenesená",J85,0)</f>
        <v>0</v>
      </c>
      <c r="BI85" s="194">
        <f>IF(N85="nulová",J85,0)</f>
        <v>0</v>
      </c>
      <c r="BJ85" s="17" t="s">
        <v>23</v>
      </c>
      <c r="BK85" s="194">
        <f>ROUND(I85*H85,2)</f>
        <v>0</v>
      </c>
      <c r="BL85" s="17" t="s">
        <v>1164</v>
      </c>
      <c r="BM85" s="17" t="s">
        <v>1173</v>
      </c>
    </row>
    <row r="86" spans="2:47" s="1" customFormat="1" ht="40.5">
      <c r="B86" s="35"/>
      <c r="C86" s="57"/>
      <c r="D86" s="210" t="s">
        <v>173</v>
      </c>
      <c r="E86" s="57"/>
      <c r="F86" s="223" t="s">
        <v>1174</v>
      </c>
      <c r="G86" s="57"/>
      <c r="H86" s="57"/>
      <c r="I86" s="153"/>
      <c r="J86" s="57"/>
      <c r="K86" s="57"/>
      <c r="L86" s="55"/>
      <c r="M86" s="72"/>
      <c r="N86" s="36"/>
      <c r="O86" s="36"/>
      <c r="P86" s="36"/>
      <c r="Q86" s="36"/>
      <c r="R86" s="36"/>
      <c r="S86" s="36"/>
      <c r="T86" s="73"/>
      <c r="AT86" s="17" t="s">
        <v>173</v>
      </c>
      <c r="AU86" s="17" t="s">
        <v>22</v>
      </c>
    </row>
    <row r="87" spans="2:65" s="1" customFormat="1" ht="22.5" customHeight="1">
      <c r="B87" s="35"/>
      <c r="C87" s="183" t="s">
        <v>139</v>
      </c>
      <c r="D87" s="183" t="s">
        <v>134</v>
      </c>
      <c r="E87" s="184" t="s">
        <v>1175</v>
      </c>
      <c r="F87" s="185" t="s">
        <v>1176</v>
      </c>
      <c r="G87" s="186" t="s">
        <v>1163</v>
      </c>
      <c r="H87" s="187">
        <v>1</v>
      </c>
      <c r="I87" s="188"/>
      <c r="J87" s="189">
        <f>ROUND(I87*H87,2)</f>
        <v>0</v>
      </c>
      <c r="K87" s="185" t="s">
        <v>36</v>
      </c>
      <c r="L87" s="55"/>
      <c r="M87" s="190" t="s">
        <v>36</v>
      </c>
      <c r="N87" s="191" t="s">
        <v>51</v>
      </c>
      <c r="O87" s="36"/>
      <c r="P87" s="192">
        <f>O87*H87</f>
        <v>0</v>
      </c>
      <c r="Q87" s="192">
        <v>0</v>
      </c>
      <c r="R87" s="192">
        <f>Q87*H87</f>
        <v>0</v>
      </c>
      <c r="S87" s="192">
        <v>0</v>
      </c>
      <c r="T87" s="193">
        <f>S87*H87</f>
        <v>0</v>
      </c>
      <c r="AR87" s="17" t="s">
        <v>1164</v>
      </c>
      <c r="AT87" s="17" t="s">
        <v>134</v>
      </c>
      <c r="AU87" s="17" t="s">
        <v>22</v>
      </c>
      <c r="AY87" s="17" t="s">
        <v>132</v>
      </c>
      <c r="BE87" s="194">
        <f>IF(N87="základní",J87,0)</f>
        <v>0</v>
      </c>
      <c r="BF87" s="194">
        <f>IF(N87="snížená",J87,0)</f>
        <v>0</v>
      </c>
      <c r="BG87" s="194">
        <f>IF(N87="zákl. přenesená",J87,0)</f>
        <v>0</v>
      </c>
      <c r="BH87" s="194">
        <f>IF(N87="sníž. přenesená",J87,0)</f>
        <v>0</v>
      </c>
      <c r="BI87" s="194">
        <f>IF(N87="nulová",J87,0)</f>
        <v>0</v>
      </c>
      <c r="BJ87" s="17" t="s">
        <v>23</v>
      </c>
      <c r="BK87" s="194">
        <f>ROUND(I87*H87,2)</f>
        <v>0</v>
      </c>
      <c r="BL87" s="17" t="s">
        <v>1164</v>
      </c>
      <c r="BM87" s="17" t="s">
        <v>1177</v>
      </c>
    </row>
    <row r="88" spans="2:47" s="1" customFormat="1" ht="40.5">
      <c r="B88" s="35"/>
      <c r="C88" s="57"/>
      <c r="D88" s="210" t="s">
        <v>173</v>
      </c>
      <c r="E88" s="57"/>
      <c r="F88" s="223" t="s">
        <v>1178</v>
      </c>
      <c r="G88" s="57"/>
      <c r="H88" s="57"/>
      <c r="I88" s="153"/>
      <c r="J88" s="57"/>
      <c r="K88" s="57"/>
      <c r="L88" s="55"/>
      <c r="M88" s="72"/>
      <c r="N88" s="36"/>
      <c r="O88" s="36"/>
      <c r="P88" s="36"/>
      <c r="Q88" s="36"/>
      <c r="R88" s="36"/>
      <c r="S88" s="36"/>
      <c r="T88" s="73"/>
      <c r="AT88" s="17" t="s">
        <v>173</v>
      </c>
      <c r="AU88" s="17" t="s">
        <v>22</v>
      </c>
    </row>
    <row r="89" spans="2:65" s="1" customFormat="1" ht="22.5" customHeight="1">
      <c r="B89" s="35"/>
      <c r="C89" s="183" t="s">
        <v>161</v>
      </c>
      <c r="D89" s="183" t="s">
        <v>134</v>
      </c>
      <c r="E89" s="184" t="s">
        <v>1179</v>
      </c>
      <c r="F89" s="185" t="s">
        <v>1180</v>
      </c>
      <c r="G89" s="186" t="s">
        <v>1163</v>
      </c>
      <c r="H89" s="187">
        <v>1</v>
      </c>
      <c r="I89" s="188"/>
      <c r="J89" s="189">
        <f>ROUND(I89*H89,2)</f>
        <v>0</v>
      </c>
      <c r="K89" s="185" t="s">
        <v>36</v>
      </c>
      <c r="L89" s="55"/>
      <c r="M89" s="190" t="s">
        <v>36</v>
      </c>
      <c r="N89" s="191" t="s">
        <v>51</v>
      </c>
      <c r="O89" s="36"/>
      <c r="P89" s="192">
        <f>O89*H89</f>
        <v>0</v>
      </c>
      <c r="Q89" s="192">
        <v>0</v>
      </c>
      <c r="R89" s="192">
        <f>Q89*H89</f>
        <v>0</v>
      </c>
      <c r="S89" s="192">
        <v>0</v>
      </c>
      <c r="T89" s="193">
        <f>S89*H89</f>
        <v>0</v>
      </c>
      <c r="AR89" s="17" t="s">
        <v>1164</v>
      </c>
      <c r="AT89" s="17" t="s">
        <v>134</v>
      </c>
      <c r="AU89" s="17" t="s">
        <v>22</v>
      </c>
      <c r="AY89" s="17" t="s">
        <v>132</v>
      </c>
      <c r="BE89" s="194">
        <f>IF(N89="základní",J89,0)</f>
        <v>0</v>
      </c>
      <c r="BF89" s="194">
        <f>IF(N89="snížená",J89,0)</f>
        <v>0</v>
      </c>
      <c r="BG89" s="194">
        <f>IF(N89="zákl. přenesená",J89,0)</f>
        <v>0</v>
      </c>
      <c r="BH89" s="194">
        <f>IF(N89="sníž. přenesená",J89,0)</f>
        <v>0</v>
      </c>
      <c r="BI89" s="194">
        <f>IF(N89="nulová",J89,0)</f>
        <v>0</v>
      </c>
      <c r="BJ89" s="17" t="s">
        <v>23</v>
      </c>
      <c r="BK89" s="194">
        <f>ROUND(I89*H89,2)</f>
        <v>0</v>
      </c>
      <c r="BL89" s="17" t="s">
        <v>1164</v>
      </c>
      <c r="BM89" s="17" t="s">
        <v>1181</v>
      </c>
    </row>
    <row r="90" spans="2:47" s="1" customFormat="1" ht="54">
      <c r="B90" s="35"/>
      <c r="C90" s="57"/>
      <c r="D90" s="210" t="s">
        <v>173</v>
      </c>
      <c r="E90" s="57"/>
      <c r="F90" s="223" t="s">
        <v>1182</v>
      </c>
      <c r="G90" s="57"/>
      <c r="H90" s="57"/>
      <c r="I90" s="153"/>
      <c r="J90" s="57"/>
      <c r="K90" s="57"/>
      <c r="L90" s="55"/>
      <c r="M90" s="72"/>
      <c r="N90" s="36"/>
      <c r="O90" s="36"/>
      <c r="P90" s="36"/>
      <c r="Q90" s="36"/>
      <c r="R90" s="36"/>
      <c r="S90" s="36"/>
      <c r="T90" s="73"/>
      <c r="AT90" s="17" t="s">
        <v>173</v>
      </c>
      <c r="AU90" s="17" t="s">
        <v>22</v>
      </c>
    </row>
    <row r="91" spans="2:65" s="1" customFormat="1" ht="22.5" customHeight="1">
      <c r="B91" s="35"/>
      <c r="C91" s="183" t="s">
        <v>167</v>
      </c>
      <c r="D91" s="183" t="s">
        <v>134</v>
      </c>
      <c r="E91" s="184" t="s">
        <v>1183</v>
      </c>
      <c r="F91" s="185" t="s">
        <v>1184</v>
      </c>
      <c r="G91" s="186" t="s">
        <v>1163</v>
      </c>
      <c r="H91" s="187">
        <v>1</v>
      </c>
      <c r="I91" s="188"/>
      <c r="J91" s="189">
        <f>ROUND(I91*H91,2)</f>
        <v>0</v>
      </c>
      <c r="K91" s="185" t="s">
        <v>36</v>
      </c>
      <c r="L91" s="55"/>
      <c r="M91" s="190" t="s">
        <v>36</v>
      </c>
      <c r="N91" s="191" t="s">
        <v>51</v>
      </c>
      <c r="O91" s="36"/>
      <c r="P91" s="192">
        <f>O91*H91</f>
        <v>0</v>
      </c>
      <c r="Q91" s="192">
        <v>0</v>
      </c>
      <c r="R91" s="192">
        <f>Q91*H91</f>
        <v>0</v>
      </c>
      <c r="S91" s="192">
        <v>0</v>
      </c>
      <c r="T91" s="193">
        <f>S91*H91</f>
        <v>0</v>
      </c>
      <c r="AR91" s="17" t="s">
        <v>1164</v>
      </c>
      <c r="AT91" s="17" t="s">
        <v>134</v>
      </c>
      <c r="AU91" s="17" t="s">
        <v>22</v>
      </c>
      <c r="AY91" s="17" t="s">
        <v>132</v>
      </c>
      <c r="BE91" s="194">
        <f>IF(N91="základní",J91,0)</f>
        <v>0</v>
      </c>
      <c r="BF91" s="194">
        <f>IF(N91="snížená",J91,0)</f>
        <v>0</v>
      </c>
      <c r="BG91" s="194">
        <f>IF(N91="zákl. přenesená",J91,0)</f>
        <v>0</v>
      </c>
      <c r="BH91" s="194">
        <f>IF(N91="sníž. přenesená",J91,0)</f>
        <v>0</v>
      </c>
      <c r="BI91" s="194">
        <f>IF(N91="nulová",J91,0)</f>
        <v>0</v>
      </c>
      <c r="BJ91" s="17" t="s">
        <v>23</v>
      </c>
      <c r="BK91" s="194">
        <f>ROUND(I91*H91,2)</f>
        <v>0</v>
      </c>
      <c r="BL91" s="17" t="s">
        <v>1164</v>
      </c>
      <c r="BM91" s="17" t="s">
        <v>1185</v>
      </c>
    </row>
    <row r="92" spans="2:47" s="1" customFormat="1" ht="54">
      <c r="B92" s="35"/>
      <c r="C92" s="57"/>
      <c r="D92" s="210" t="s">
        <v>173</v>
      </c>
      <c r="E92" s="57"/>
      <c r="F92" s="223" t="s">
        <v>1186</v>
      </c>
      <c r="G92" s="57"/>
      <c r="H92" s="57"/>
      <c r="I92" s="153"/>
      <c r="J92" s="57"/>
      <c r="K92" s="57"/>
      <c r="L92" s="55"/>
      <c r="M92" s="72"/>
      <c r="N92" s="36"/>
      <c r="O92" s="36"/>
      <c r="P92" s="36"/>
      <c r="Q92" s="36"/>
      <c r="R92" s="36"/>
      <c r="S92" s="36"/>
      <c r="T92" s="73"/>
      <c r="AT92" s="17" t="s">
        <v>173</v>
      </c>
      <c r="AU92" s="17" t="s">
        <v>22</v>
      </c>
    </row>
    <row r="93" spans="2:65" s="1" customFormat="1" ht="22.5" customHeight="1">
      <c r="B93" s="35"/>
      <c r="C93" s="183" t="s">
        <v>177</v>
      </c>
      <c r="D93" s="183" t="s">
        <v>134</v>
      </c>
      <c r="E93" s="184" t="s">
        <v>1187</v>
      </c>
      <c r="F93" s="185" t="s">
        <v>1188</v>
      </c>
      <c r="G93" s="186" t="s">
        <v>1163</v>
      </c>
      <c r="H93" s="187">
        <v>1</v>
      </c>
      <c r="I93" s="188"/>
      <c r="J93" s="189">
        <f>ROUND(I93*H93,2)</f>
        <v>0</v>
      </c>
      <c r="K93" s="185" t="s">
        <v>36</v>
      </c>
      <c r="L93" s="55"/>
      <c r="M93" s="190" t="s">
        <v>36</v>
      </c>
      <c r="N93" s="191" t="s">
        <v>51</v>
      </c>
      <c r="O93" s="36"/>
      <c r="P93" s="192">
        <f>O93*H93</f>
        <v>0</v>
      </c>
      <c r="Q93" s="192">
        <v>0</v>
      </c>
      <c r="R93" s="192">
        <f>Q93*H93</f>
        <v>0</v>
      </c>
      <c r="S93" s="192">
        <v>0</v>
      </c>
      <c r="T93" s="193">
        <f>S93*H93</f>
        <v>0</v>
      </c>
      <c r="AR93" s="17" t="s">
        <v>1164</v>
      </c>
      <c r="AT93" s="17" t="s">
        <v>134</v>
      </c>
      <c r="AU93" s="17" t="s">
        <v>22</v>
      </c>
      <c r="AY93" s="17" t="s">
        <v>132</v>
      </c>
      <c r="BE93" s="194">
        <f>IF(N93="základní",J93,0)</f>
        <v>0</v>
      </c>
      <c r="BF93" s="194">
        <f>IF(N93="snížená",J93,0)</f>
        <v>0</v>
      </c>
      <c r="BG93" s="194">
        <f>IF(N93="zákl. přenesená",J93,0)</f>
        <v>0</v>
      </c>
      <c r="BH93" s="194">
        <f>IF(N93="sníž. přenesená",J93,0)</f>
        <v>0</v>
      </c>
      <c r="BI93" s="194">
        <f>IF(N93="nulová",J93,0)</f>
        <v>0</v>
      </c>
      <c r="BJ93" s="17" t="s">
        <v>23</v>
      </c>
      <c r="BK93" s="194">
        <f>ROUND(I93*H93,2)</f>
        <v>0</v>
      </c>
      <c r="BL93" s="17" t="s">
        <v>1164</v>
      </c>
      <c r="BM93" s="17" t="s">
        <v>1189</v>
      </c>
    </row>
    <row r="94" spans="2:47" s="1" customFormat="1" ht="27">
      <c r="B94" s="35"/>
      <c r="C94" s="57"/>
      <c r="D94" s="210" t="s">
        <v>173</v>
      </c>
      <c r="E94" s="57"/>
      <c r="F94" s="223" t="s">
        <v>1170</v>
      </c>
      <c r="G94" s="57"/>
      <c r="H94" s="57"/>
      <c r="I94" s="153"/>
      <c r="J94" s="57"/>
      <c r="K94" s="57"/>
      <c r="L94" s="55"/>
      <c r="M94" s="72"/>
      <c r="N94" s="36"/>
      <c r="O94" s="36"/>
      <c r="P94" s="36"/>
      <c r="Q94" s="36"/>
      <c r="R94" s="36"/>
      <c r="S94" s="36"/>
      <c r="T94" s="73"/>
      <c r="AT94" s="17" t="s">
        <v>173</v>
      </c>
      <c r="AU94" s="17" t="s">
        <v>22</v>
      </c>
    </row>
    <row r="95" spans="2:65" s="1" customFormat="1" ht="22.5" customHeight="1">
      <c r="B95" s="35"/>
      <c r="C95" s="183" t="s">
        <v>182</v>
      </c>
      <c r="D95" s="183" t="s">
        <v>134</v>
      </c>
      <c r="E95" s="184" t="s">
        <v>1190</v>
      </c>
      <c r="F95" s="185" t="s">
        <v>1191</v>
      </c>
      <c r="G95" s="186" t="s">
        <v>1163</v>
      </c>
      <c r="H95" s="187">
        <v>1</v>
      </c>
      <c r="I95" s="188"/>
      <c r="J95" s="189">
        <f>ROUND(I95*H95,2)</f>
        <v>0</v>
      </c>
      <c r="K95" s="185" t="s">
        <v>36</v>
      </c>
      <c r="L95" s="55"/>
      <c r="M95" s="190" t="s">
        <v>36</v>
      </c>
      <c r="N95" s="191" t="s">
        <v>51</v>
      </c>
      <c r="O95" s="36"/>
      <c r="P95" s="192">
        <f>O95*H95</f>
        <v>0</v>
      </c>
      <c r="Q95" s="192">
        <v>0</v>
      </c>
      <c r="R95" s="192">
        <f>Q95*H95</f>
        <v>0</v>
      </c>
      <c r="S95" s="192">
        <v>0</v>
      </c>
      <c r="T95" s="193">
        <f>S95*H95</f>
        <v>0</v>
      </c>
      <c r="AR95" s="17" t="s">
        <v>1192</v>
      </c>
      <c r="AT95" s="17" t="s">
        <v>134</v>
      </c>
      <c r="AU95" s="17" t="s">
        <v>22</v>
      </c>
      <c r="AY95" s="17" t="s">
        <v>132</v>
      </c>
      <c r="BE95" s="194">
        <f>IF(N95="základní",J95,0)</f>
        <v>0</v>
      </c>
      <c r="BF95" s="194">
        <f>IF(N95="snížená",J95,0)</f>
        <v>0</v>
      </c>
      <c r="BG95" s="194">
        <f>IF(N95="zákl. přenesená",J95,0)</f>
        <v>0</v>
      </c>
      <c r="BH95" s="194">
        <f>IF(N95="sníž. přenesená",J95,0)</f>
        <v>0</v>
      </c>
      <c r="BI95" s="194">
        <f>IF(N95="nulová",J95,0)</f>
        <v>0</v>
      </c>
      <c r="BJ95" s="17" t="s">
        <v>23</v>
      </c>
      <c r="BK95" s="194">
        <f>ROUND(I95*H95,2)</f>
        <v>0</v>
      </c>
      <c r="BL95" s="17" t="s">
        <v>1192</v>
      </c>
      <c r="BM95" s="17" t="s">
        <v>1193</v>
      </c>
    </row>
    <row r="96" spans="2:47" s="1" customFormat="1" ht="40.5">
      <c r="B96" s="35"/>
      <c r="C96" s="57"/>
      <c r="D96" s="195" t="s">
        <v>173</v>
      </c>
      <c r="E96" s="57"/>
      <c r="F96" s="196" t="s">
        <v>1194</v>
      </c>
      <c r="G96" s="57"/>
      <c r="H96" s="57"/>
      <c r="I96" s="153"/>
      <c r="J96" s="57"/>
      <c r="K96" s="57"/>
      <c r="L96" s="55"/>
      <c r="M96" s="254"/>
      <c r="N96" s="255"/>
      <c r="O96" s="255"/>
      <c r="P96" s="255"/>
      <c r="Q96" s="255"/>
      <c r="R96" s="255"/>
      <c r="S96" s="255"/>
      <c r="T96" s="256"/>
      <c r="AT96" s="17" t="s">
        <v>173</v>
      </c>
      <c r="AU96" s="17" t="s">
        <v>22</v>
      </c>
    </row>
    <row r="97" spans="2:12" s="1" customFormat="1" ht="6.95" customHeight="1">
      <c r="B97" s="50"/>
      <c r="C97" s="51"/>
      <c r="D97" s="51"/>
      <c r="E97" s="51"/>
      <c r="F97" s="51"/>
      <c r="G97" s="51"/>
      <c r="H97" s="51"/>
      <c r="I97" s="129"/>
      <c r="J97" s="51"/>
      <c r="K97" s="51"/>
      <c r="L97" s="55"/>
    </row>
  </sheetData>
  <sheetProtection algorithmName="SHA-512" hashValue="Uro+PtBQr01puMuE4uQAP+WTt1q2nYL2U/jR0lKtYdK2PAz5k8ZSrRUob1L9b3M7PwU14RZ4L+iK03WXdJELxg==" saltValue="LZw4/xbB1PtZ8lX727mhuA==" spinCount="100000"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11" customWidth="1"/>
    <col min="2" max="2" width="1.66796875" style="311" customWidth="1"/>
    <col min="3" max="4" width="5" style="311" customWidth="1"/>
    <col min="5" max="5" width="11.66015625" style="311" customWidth="1"/>
    <col min="6" max="6" width="9.16015625" style="311" customWidth="1"/>
    <col min="7" max="7" width="5" style="311" customWidth="1"/>
    <col min="8" max="8" width="77.83203125" style="311" customWidth="1"/>
    <col min="9" max="10" width="20" style="311" customWidth="1"/>
    <col min="11" max="11" width="1.66796875" style="311" customWidth="1"/>
    <col min="12" max="256" width="9.33203125" style="311" customWidth="1"/>
    <col min="257" max="257" width="8.33203125" style="311" customWidth="1"/>
    <col min="258" max="258" width="1.66796875" style="311" customWidth="1"/>
    <col min="259" max="260" width="5" style="311" customWidth="1"/>
    <col min="261" max="261" width="11.66015625" style="311" customWidth="1"/>
    <col min="262" max="262" width="9.16015625" style="311" customWidth="1"/>
    <col min="263" max="263" width="5" style="311" customWidth="1"/>
    <col min="264" max="264" width="77.83203125" style="311" customWidth="1"/>
    <col min="265" max="266" width="20" style="311" customWidth="1"/>
    <col min="267" max="267" width="1.66796875" style="311" customWidth="1"/>
    <col min="268" max="512" width="9.33203125" style="311" customWidth="1"/>
    <col min="513" max="513" width="8.33203125" style="311" customWidth="1"/>
    <col min="514" max="514" width="1.66796875" style="311" customWidth="1"/>
    <col min="515" max="516" width="5" style="311" customWidth="1"/>
    <col min="517" max="517" width="11.66015625" style="311" customWidth="1"/>
    <col min="518" max="518" width="9.16015625" style="311" customWidth="1"/>
    <col min="519" max="519" width="5" style="311" customWidth="1"/>
    <col min="520" max="520" width="77.83203125" style="311" customWidth="1"/>
    <col min="521" max="522" width="20" style="311" customWidth="1"/>
    <col min="523" max="523" width="1.66796875" style="311" customWidth="1"/>
    <col min="524" max="768" width="9.33203125" style="311" customWidth="1"/>
    <col min="769" max="769" width="8.33203125" style="311" customWidth="1"/>
    <col min="770" max="770" width="1.66796875" style="311" customWidth="1"/>
    <col min="771" max="772" width="5" style="311" customWidth="1"/>
    <col min="773" max="773" width="11.66015625" style="311" customWidth="1"/>
    <col min="774" max="774" width="9.16015625" style="311" customWidth="1"/>
    <col min="775" max="775" width="5" style="311" customWidth="1"/>
    <col min="776" max="776" width="77.83203125" style="311" customWidth="1"/>
    <col min="777" max="778" width="20" style="311" customWidth="1"/>
    <col min="779" max="779" width="1.66796875" style="311" customWidth="1"/>
    <col min="780" max="1024" width="9.33203125" style="311" customWidth="1"/>
    <col min="1025" max="1025" width="8.33203125" style="311" customWidth="1"/>
    <col min="1026" max="1026" width="1.66796875" style="311" customWidth="1"/>
    <col min="1027" max="1028" width="5" style="311" customWidth="1"/>
    <col min="1029" max="1029" width="11.66015625" style="311" customWidth="1"/>
    <col min="1030" max="1030" width="9.16015625" style="311" customWidth="1"/>
    <col min="1031" max="1031" width="5" style="311" customWidth="1"/>
    <col min="1032" max="1032" width="77.83203125" style="311" customWidth="1"/>
    <col min="1033" max="1034" width="20" style="311" customWidth="1"/>
    <col min="1035" max="1035" width="1.66796875" style="311" customWidth="1"/>
    <col min="1036" max="1280" width="9.33203125" style="311" customWidth="1"/>
    <col min="1281" max="1281" width="8.33203125" style="311" customWidth="1"/>
    <col min="1282" max="1282" width="1.66796875" style="311" customWidth="1"/>
    <col min="1283" max="1284" width="5" style="311" customWidth="1"/>
    <col min="1285" max="1285" width="11.66015625" style="311" customWidth="1"/>
    <col min="1286" max="1286" width="9.16015625" style="311" customWidth="1"/>
    <col min="1287" max="1287" width="5" style="311" customWidth="1"/>
    <col min="1288" max="1288" width="77.83203125" style="311" customWidth="1"/>
    <col min="1289" max="1290" width="20" style="311" customWidth="1"/>
    <col min="1291" max="1291" width="1.66796875" style="311" customWidth="1"/>
    <col min="1292" max="1536" width="9.33203125" style="311" customWidth="1"/>
    <col min="1537" max="1537" width="8.33203125" style="311" customWidth="1"/>
    <col min="1538" max="1538" width="1.66796875" style="311" customWidth="1"/>
    <col min="1539" max="1540" width="5" style="311" customWidth="1"/>
    <col min="1541" max="1541" width="11.66015625" style="311" customWidth="1"/>
    <col min="1542" max="1542" width="9.16015625" style="311" customWidth="1"/>
    <col min="1543" max="1543" width="5" style="311" customWidth="1"/>
    <col min="1544" max="1544" width="77.83203125" style="311" customWidth="1"/>
    <col min="1545" max="1546" width="20" style="311" customWidth="1"/>
    <col min="1547" max="1547" width="1.66796875" style="311" customWidth="1"/>
    <col min="1548" max="1792" width="9.33203125" style="311" customWidth="1"/>
    <col min="1793" max="1793" width="8.33203125" style="311" customWidth="1"/>
    <col min="1794" max="1794" width="1.66796875" style="311" customWidth="1"/>
    <col min="1795" max="1796" width="5" style="311" customWidth="1"/>
    <col min="1797" max="1797" width="11.66015625" style="311" customWidth="1"/>
    <col min="1798" max="1798" width="9.16015625" style="311" customWidth="1"/>
    <col min="1799" max="1799" width="5" style="311" customWidth="1"/>
    <col min="1800" max="1800" width="77.83203125" style="311" customWidth="1"/>
    <col min="1801" max="1802" width="20" style="311" customWidth="1"/>
    <col min="1803" max="1803" width="1.66796875" style="311" customWidth="1"/>
    <col min="1804" max="2048" width="9.33203125" style="311" customWidth="1"/>
    <col min="2049" max="2049" width="8.33203125" style="311" customWidth="1"/>
    <col min="2050" max="2050" width="1.66796875" style="311" customWidth="1"/>
    <col min="2051" max="2052" width="5" style="311" customWidth="1"/>
    <col min="2053" max="2053" width="11.66015625" style="311" customWidth="1"/>
    <col min="2054" max="2054" width="9.16015625" style="311" customWidth="1"/>
    <col min="2055" max="2055" width="5" style="311" customWidth="1"/>
    <col min="2056" max="2056" width="77.83203125" style="311" customWidth="1"/>
    <col min="2057" max="2058" width="20" style="311" customWidth="1"/>
    <col min="2059" max="2059" width="1.66796875" style="311" customWidth="1"/>
    <col min="2060" max="2304" width="9.33203125" style="311" customWidth="1"/>
    <col min="2305" max="2305" width="8.33203125" style="311" customWidth="1"/>
    <col min="2306" max="2306" width="1.66796875" style="311" customWidth="1"/>
    <col min="2307" max="2308" width="5" style="311" customWidth="1"/>
    <col min="2309" max="2309" width="11.66015625" style="311" customWidth="1"/>
    <col min="2310" max="2310" width="9.16015625" style="311" customWidth="1"/>
    <col min="2311" max="2311" width="5" style="311" customWidth="1"/>
    <col min="2312" max="2312" width="77.83203125" style="311" customWidth="1"/>
    <col min="2313" max="2314" width="20" style="311" customWidth="1"/>
    <col min="2315" max="2315" width="1.66796875" style="311" customWidth="1"/>
    <col min="2316" max="2560" width="9.33203125" style="311" customWidth="1"/>
    <col min="2561" max="2561" width="8.33203125" style="311" customWidth="1"/>
    <col min="2562" max="2562" width="1.66796875" style="311" customWidth="1"/>
    <col min="2563" max="2564" width="5" style="311" customWidth="1"/>
    <col min="2565" max="2565" width="11.66015625" style="311" customWidth="1"/>
    <col min="2566" max="2566" width="9.16015625" style="311" customWidth="1"/>
    <col min="2567" max="2567" width="5" style="311" customWidth="1"/>
    <col min="2568" max="2568" width="77.83203125" style="311" customWidth="1"/>
    <col min="2569" max="2570" width="20" style="311" customWidth="1"/>
    <col min="2571" max="2571" width="1.66796875" style="311" customWidth="1"/>
    <col min="2572" max="2816" width="9.33203125" style="311" customWidth="1"/>
    <col min="2817" max="2817" width="8.33203125" style="311" customWidth="1"/>
    <col min="2818" max="2818" width="1.66796875" style="311" customWidth="1"/>
    <col min="2819" max="2820" width="5" style="311" customWidth="1"/>
    <col min="2821" max="2821" width="11.66015625" style="311" customWidth="1"/>
    <col min="2822" max="2822" width="9.16015625" style="311" customWidth="1"/>
    <col min="2823" max="2823" width="5" style="311" customWidth="1"/>
    <col min="2824" max="2824" width="77.83203125" style="311" customWidth="1"/>
    <col min="2825" max="2826" width="20" style="311" customWidth="1"/>
    <col min="2827" max="2827" width="1.66796875" style="311" customWidth="1"/>
    <col min="2828" max="3072" width="9.33203125" style="311" customWidth="1"/>
    <col min="3073" max="3073" width="8.33203125" style="311" customWidth="1"/>
    <col min="3074" max="3074" width="1.66796875" style="311" customWidth="1"/>
    <col min="3075" max="3076" width="5" style="311" customWidth="1"/>
    <col min="3077" max="3077" width="11.66015625" style="311" customWidth="1"/>
    <col min="3078" max="3078" width="9.16015625" style="311" customWidth="1"/>
    <col min="3079" max="3079" width="5" style="311" customWidth="1"/>
    <col min="3080" max="3080" width="77.83203125" style="311" customWidth="1"/>
    <col min="3081" max="3082" width="20" style="311" customWidth="1"/>
    <col min="3083" max="3083" width="1.66796875" style="311" customWidth="1"/>
    <col min="3084" max="3328" width="9.33203125" style="311" customWidth="1"/>
    <col min="3329" max="3329" width="8.33203125" style="311" customWidth="1"/>
    <col min="3330" max="3330" width="1.66796875" style="311" customWidth="1"/>
    <col min="3331" max="3332" width="5" style="311" customWidth="1"/>
    <col min="3333" max="3333" width="11.66015625" style="311" customWidth="1"/>
    <col min="3334" max="3334" width="9.16015625" style="311" customWidth="1"/>
    <col min="3335" max="3335" width="5" style="311" customWidth="1"/>
    <col min="3336" max="3336" width="77.83203125" style="311" customWidth="1"/>
    <col min="3337" max="3338" width="20" style="311" customWidth="1"/>
    <col min="3339" max="3339" width="1.66796875" style="311" customWidth="1"/>
    <col min="3340" max="3584" width="9.33203125" style="311" customWidth="1"/>
    <col min="3585" max="3585" width="8.33203125" style="311" customWidth="1"/>
    <col min="3586" max="3586" width="1.66796875" style="311" customWidth="1"/>
    <col min="3587" max="3588" width="5" style="311" customWidth="1"/>
    <col min="3589" max="3589" width="11.66015625" style="311" customWidth="1"/>
    <col min="3590" max="3590" width="9.16015625" style="311" customWidth="1"/>
    <col min="3591" max="3591" width="5" style="311" customWidth="1"/>
    <col min="3592" max="3592" width="77.83203125" style="311" customWidth="1"/>
    <col min="3593" max="3594" width="20" style="311" customWidth="1"/>
    <col min="3595" max="3595" width="1.66796875" style="311" customWidth="1"/>
    <col min="3596" max="3840" width="9.33203125" style="311" customWidth="1"/>
    <col min="3841" max="3841" width="8.33203125" style="311" customWidth="1"/>
    <col min="3842" max="3842" width="1.66796875" style="311" customWidth="1"/>
    <col min="3843" max="3844" width="5" style="311" customWidth="1"/>
    <col min="3845" max="3845" width="11.66015625" style="311" customWidth="1"/>
    <col min="3846" max="3846" width="9.16015625" style="311" customWidth="1"/>
    <col min="3847" max="3847" width="5" style="311" customWidth="1"/>
    <col min="3848" max="3848" width="77.83203125" style="311" customWidth="1"/>
    <col min="3849" max="3850" width="20" style="311" customWidth="1"/>
    <col min="3851" max="3851" width="1.66796875" style="311" customWidth="1"/>
    <col min="3852" max="4096" width="9.33203125" style="311" customWidth="1"/>
    <col min="4097" max="4097" width="8.33203125" style="311" customWidth="1"/>
    <col min="4098" max="4098" width="1.66796875" style="311" customWidth="1"/>
    <col min="4099" max="4100" width="5" style="311" customWidth="1"/>
    <col min="4101" max="4101" width="11.66015625" style="311" customWidth="1"/>
    <col min="4102" max="4102" width="9.16015625" style="311" customWidth="1"/>
    <col min="4103" max="4103" width="5" style="311" customWidth="1"/>
    <col min="4104" max="4104" width="77.83203125" style="311" customWidth="1"/>
    <col min="4105" max="4106" width="20" style="311" customWidth="1"/>
    <col min="4107" max="4107" width="1.66796875" style="311" customWidth="1"/>
    <col min="4108" max="4352" width="9.33203125" style="311" customWidth="1"/>
    <col min="4353" max="4353" width="8.33203125" style="311" customWidth="1"/>
    <col min="4354" max="4354" width="1.66796875" style="311" customWidth="1"/>
    <col min="4355" max="4356" width="5" style="311" customWidth="1"/>
    <col min="4357" max="4357" width="11.66015625" style="311" customWidth="1"/>
    <col min="4358" max="4358" width="9.16015625" style="311" customWidth="1"/>
    <col min="4359" max="4359" width="5" style="311" customWidth="1"/>
    <col min="4360" max="4360" width="77.83203125" style="311" customWidth="1"/>
    <col min="4361" max="4362" width="20" style="311" customWidth="1"/>
    <col min="4363" max="4363" width="1.66796875" style="311" customWidth="1"/>
    <col min="4364" max="4608" width="9.33203125" style="311" customWidth="1"/>
    <col min="4609" max="4609" width="8.33203125" style="311" customWidth="1"/>
    <col min="4610" max="4610" width="1.66796875" style="311" customWidth="1"/>
    <col min="4611" max="4612" width="5" style="311" customWidth="1"/>
    <col min="4613" max="4613" width="11.66015625" style="311" customWidth="1"/>
    <col min="4614" max="4614" width="9.16015625" style="311" customWidth="1"/>
    <col min="4615" max="4615" width="5" style="311" customWidth="1"/>
    <col min="4616" max="4616" width="77.83203125" style="311" customWidth="1"/>
    <col min="4617" max="4618" width="20" style="311" customWidth="1"/>
    <col min="4619" max="4619" width="1.66796875" style="311" customWidth="1"/>
    <col min="4620" max="4864" width="9.33203125" style="311" customWidth="1"/>
    <col min="4865" max="4865" width="8.33203125" style="311" customWidth="1"/>
    <col min="4866" max="4866" width="1.66796875" style="311" customWidth="1"/>
    <col min="4867" max="4868" width="5" style="311" customWidth="1"/>
    <col min="4869" max="4869" width="11.66015625" style="311" customWidth="1"/>
    <col min="4870" max="4870" width="9.16015625" style="311" customWidth="1"/>
    <col min="4871" max="4871" width="5" style="311" customWidth="1"/>
    <col min="4872" max="4872" width="77.83203125" style="311" customWidth="1"/>
    <col min="4873" max="4874" width="20" style="311" customWidth="1"/>
    <col min="4875" max="4875" width="1.66796875" style="311" customWidth="1"/>
    <col min="4876" max="5120" width="9.33203125" style="311" customWidth="1"/>
    <col min="5121" max="5121" width="8.33203125" style="311" customWidth="1"/>
    <col min="5122" max="5122" width="1.66796875" style="311" customWidth="1"/>
    <col min="5123" max="5124" width="5" style="311" customWidth="1"/>
    <col min="5125" max="5125" width="11.66015625" style="311" customWidth="1"/>
    <col min="5126" max="5126" width="9.16015625" style="311" customWidth="1"/>
    <col min="5127" max="5127" width="5" style="311" customWidth="1"/>
    <col min="5128" max="5128" width="77.83203125" style="311" customWidth="1"/>
    <col min="5129" max="5130" width="20" style="311" customWidth="1"/>
    <col min="5131" max="5131" width="1.66796875" style="311" customWidth="1"/>
    <col min="5132" max="5376" width="9.33203125" style="311" customWidth="1"/>
    <col min="5377" max="5377" width="8.33203125" style="311" customWidth="1"/>
    <col min="5378" max="5378" width="1.66796875" style="311" customWidth="1"/>
    <col min="5379" max="5380" width="5" style="311" customWidth="1"/>
    <col min="5381" max="5381" width="11.66015625" style="311" customWidth="1"/>
    <col min="5382" max="5382" width="9.16015625" style="311" customWidth="1"/>
    <col min="5383" max="5383" width="5" style="311" customWidth="1"/>
    <col min="5384" max="5384" width="77.83203125" style="311" customWidth="1"/>
    <col min="5385" max="5386" width="20" style="311" customWidth="1"/>
    <col min="5387" max="5387" width="1.66796875" style="311" customWidth="1"/>
    <col min="5388" max="5632" width="9.33203125" style="311" customWidth="1"/>
    <col min="5633" max="5633" width="8.33203125" style="311" customWidth="1"/>
    <col min="5634" max="5634" width="1.66796875" style="311" customWidth="1"/>
    <col min="5635" max="5636" width="5" style="311" customWidth="1"/>
    <col min="5637" max="5637" width="11.66015625" style="311" customWidth="1"/>
    <col min="5638" max="5638" width="9.16015625" style="311" customWidth="1"/>
    <col min="5639" max="5639" width="5" style="311" customWidth="1"/>
    <col min="5640" max="5640" width="77.83203125" style="311" customWidth="1"/>
    <col min="5641" max="5642" width="20" style="311" customWidth="1"/>
    <col min="5643" max="5643" width="1.66796875" style="311" customWidth="1"/>
    <col min="5644" max="5888" width="9.33203125" style="311" customWidth="1"/>
    <col min="5889" max="5889" width="8.33203125" style="311" customWidth="1"/>
    <col min="5890" max="5890" width="1.66796875" style="311" customWidth="1"/>
    <col min="5891" max="5892" width="5" style="311" customWidth="1"/>
    <col min="5893" max="5893" width="11.66015625" style="311" customWidth="1"/>
    <col min="5894" max="5894" width="9.16015625" style="311" customWidth="1"/>
    <col min="5895" max="5895" width="5" style="311" customWidth="1"/>
    <col min="5896" max="5896" width="77.83203125" style="311" customWidth="1"/>
    <col min="5897" max="5898" width="20" style="311" customWidth="1"/>
    <col min="5899" max="5899" width="1.66796875" style="311" customWidth="1"/>
    <col min="5900" max="6144" width="9.33203125" style="311" customWidth="1"/>
    <col min="6145" max="6145" width="8.33203125" style="311" customWidth="1"/>
    <col min="6146" max="6146" width="1.66796875" style="311" customWidth="1"/>
    <col min="6147" max="6148" width="5" style="311" customWidth="1"/>
    <col min="6149" max="6149" width="11.66015625" style="311" customWidth="1"/>
    <col min="6150" max="6150" width="9.16015625" style="311" customWidth="1"/>
    <col min="6151" max="6151" width="5" style="311" customWidth="1"/>
    <col min="6152" max="6152" width="77.83203125" style="311" customWidth="1"/>
    <col min="6153" max="6154" width="20" style="311" customWidth="1"/>
    <col min="6155" max="6155" width="1.66796875" style="311" customWidth="1"/>
    <col min="6156" max="6400" width="9.33203125" style="311" customWidth="1"/>
    <col min="6401" max="6401" width="8.33203125" style="311" customWidth="1"/>
    <col min="6402" max="6402" width="1.66796875" style="311" customWidth="1"/>
    <col min="6403" max="6404" width="5" style="311" customWidth="1"/>
    <col min="6405" max="6405" width="11.66015625" style="311" customWidth="1"/>
    <col min="6406" max="6406" width="9.16015625" style="311" customWidth="1"/>
    <col min="6407" max="6407" width="5" style="311" customWidth="1"/>
    <col min="6408" max="6408" width="77.83203125" style="311" customWidth="1"/>
    <col min="6409" max="6410" width="20" style="311" customWidth="1"/>
    <col min="6411" max="6411" width="1.66796875" style="311" customWidth="1"/>
    <col min="6412" max="6656" width="9.33203125" style="311" customWidth="1"/>
    <col min="6657" max="6657" width="8.33203125" style="311" customWidth="1"/>
    <col min="6658" max="6658" width="1.66796875" style="311" customWidth="1"/>
    <col min="6659" max="6660" width="5" style="311" customWidth="1"/>
    <col min="6661" max="6661" width="11.66015625" style="311" customWidth="1"/>
    <col min="6662" max="6662" width="9.16015625" style="311" customWidth="1"/>
    <col min="6663" max="6663" width="5" style="311" customWidth="1"/>
    <col min="6664" max="6664" width="77.83203125" style="311" customWidth="1"/>
    <col min="6665" max="6666" width="20" style="311" customWidth="1"/>
    <col min="6667" max="6667" width="1.66796875" style="311" customWidth="1"/>
    <col min="6668" max="6912" width="9.33203125" style="311" customWidth="1"/>
    <col min="6913" max="6913" width="8.33203125" style="311" customWidth="1"/>
    <col min="6914" max="6914" width="1.66796875" style="311" customWidth="1"/>
    <col min="6915" max="6916" width="5" style="311" customWidth="1"/>
    <col min="6917" max="6917" width="11.66015625" style="311" customWidth="1"/>
    <col min="6918" max="6918" width="9.16015625" style="311" customWidth="1"/>
    <col min="6919" max="6919" width="5" style="311" customWidth="1"/>
    <col min="6920" max="6920" width="77.83203125" style="311" customWidth="1"/>
    <col min="6921" max="6922" width="20" style="311" customWidth="1"/>
    <col min="6923" max="6923" width="1.66796875" style="311" customWidth="1"/>
    <col min="6924" max="7168" width="9.33203125" style="311" customWidth="1"/>
    <col min="7169" max="7169" width="8.33203125" style="311" customWidth="1"/>
    <col min="7170" max="7170" width="1.66796875" style="311" customWidth="1"/>
    <col min="7171" max="7172" width="5" style="311" customWidth="1"/>
    <col min="7173" max="7173" width="11.66015625" style="311" customWidth="1"/>
    <col min="7174" max="7174" width="9.16015625" style="311" customWidth="1"/>
    <col min="7175" max="7175" width="5" style="311" customWidth="1"/>
    <col min="7176" max="7176" width="77.83203125" style="311" customWidth="1"/>
    <col min="7177" max="7178" width="20" style="311" customWidth="1"/>
    <col min="7179" max="7179" width="1.66796875" style="311" customWidth="1"/>
    <col min="7180" max="7424" width="9.33203125" style="311" customWidth="1"/>
    <col min="7425" max="7425" width="8.33203125" style="311" customWidth="1"/>
    <col min="7426" max="7426" width="1.66796875" style="311" customWidth="1"/>
    <col min="7427" max="7428" width="5" style="311" customWidth="1"/>
    <col min="7429" max="7429" width="11.66015625" style="311" customWidth="1"/>
    <col min="7430" max="7430" width="9.16015625" style="311" customWidth="1"/>
    <col min="7431" max="7431" width="5" style="311" customWidth="1"/>
    <col min="7432" max="7432" width="77.83203125" style="311" customWidth="1"/>
    <col min="7433" max="7434" width="20" style="311" customWidth="1"/>
    <col min="7435" max="7435" width="1.66796875" style="311" customWidth="1"/>
    <col min="7436" max="7680" width="9.33203125" style="311" customWidth="1"/>
    <col min="7681" max="7681" width="8.33203125" style="311" customWidth="1"/>
    <col min="7682" max="7682" width="1.66796875" style="311" customWidth="1"/>
    <col min="7683" max="7684" width="5" style="311" customWidth="1"/>
    <col min="7685" max="7685" width="11.66015625" style="311" customWidth="1"/>
    <col min="7686" max="7686" width="9.16015625" style="311" customWidth="1"/>
    <col min="7687" max="7687" width="5" style="311" customWidth="1"/>
    <col min="7688" max="7688" width="77.83203125" style="311" customWidth="1"/>
    <col min="7689" max="7690" width="20" style="311" customWidth="1"/>
    <col min="7691" max="7691" width="1.66796875" style="311" customWidth="1"/>
    <col min="7692" max="7936" width="9.33203125" style="311" customWidth="1"/>
    <col min="7937" max="7937" width="8.33203125" style="311" customWidth="1"/>
    <col min="7938" max="7938" width="1.66796875" style="311" customWidth="1"/>
    <col min="7939" max="7940" width="5" style="311" customWidth="1"/>
    <col min="7941" max="7941" width="11.66015625" style="311" customWidth="1"/>
    <col min="7942" max="7942" width="9.16015625" style="311" customWidth="1"/>
    <col min="7943" max="7943" width="5" style="311" customWidth="1"/>
    <col min="7944" max="7944" width="77.83203125" style="311" customWidth="1"/>
    <col min="7945" max="7946" width="20" style="311" customWidth="1"/>
    <col min="7947" max="7947" width="1.66796875" style="311" customWidth="1"/>
    <col min="7948" max="8192" width="9.33203125" style="311" customWidth="1"/>
    <col min="8193" max="8193" width="8.33203125" style="311" customWidth="1"/>
    <col min="8194" max="8194" width="1.66796875" style="311" customWidth="1"/>
    <col min="8195" max="8196" width="5" style="311" customWidth="1"/>
    <col min="8197" max="8197" width="11.66015625" style="311" customWidth="1"/>
    <col min="8198" max="8198" width="9.16015625" style="311" customWidth="1"/>
    <col min="8199" max="8199" width="5" style="311" customWidth="1"/>
    <col min="8200" max="8200" width="77.83203125" style="311" customWidth="1"/>
    <col min="8201" max="8202" width="20" style="311" customWidth="1"/>
    <col min="8203" max="8203" width="1.66796875" style="311" customWidth="1"/>
    <col min="8204" max="8448" width="9.33203125" style="311" customWidth="1"/>
    <col min="8449" max="8449" width="8.33203125" style="311" customWidth="1"/>
    <col min="8450" max="8450" width="1.66796875" style="311" customWidth="1"/>
    <col min="8451" max="8452" width="5" style="311" customWidth="1"/>
    <col min="8453" max="8453" width="11.66015625" style="311" customWidth="1"/>
    <col min="8454" max="8454" width="9.16015625" style="311" customWidth="1"/>
    <col min="8455" max="8455" width="5" style="311" customWidth="1"/>
    <col min="8456" max="8456" width="77.83203125" style="311" customWidth="1"/>
    <col min="8457" max="8458" width="20" style="311" customWidth="1"/>
    <col min="8459" max="8459" width="1.66796875" style="311" customWidth="1"/>
    <col min="8460" max="8704" width="9.33203125" style="311" customWidth="1"/>
    <col min="8705" max="8705" width="8.33203125" style="311" customWidth="1"/>
    <col min="8706" max="8706" width="1.66796875" style="311" customWidth="1"/>
    <col min="8707" max="8708" width="5" style="311" customWidth="1"/>
    <col min="8709" max="8709" width="11.66015625" style="311" customWidth="1"/>
    <col min="8710" max="8710" width="9.16015625" style="311" customWidth="1"/>
    <col min="8711" max="8711" width="5" style="311" customWidth="1"/>
    <col min="8712" max="8712" width="77.83203125" style="311" customWidth="1"/>
    <col min="8713" max="8714" width="20" style="311" customWidth="1"/>
    <col min="8715" max="8715" width="1.66796875" style="311" customWidth="1"/>
    <col min="8716" max="8960" width="9.33203125" style="311" customWidth="1"/>
    <col min="8961" max="8961" width="8.33203125" style="311" customWidth="1"/>
    <col min="8962" max="8962" width="1.66796875" style="311" customWidth="1"/>
    <col min="8963" max="8964" width="5" style="311" customWidth="1"/>
    <col min="8965" max="8965" width="11.66015625" style="311" customWidth="1"/>
    <col min="8966" max="8966" width="9.16015625" style="311" customWidth="1"/>
    <col min="8967" max="8967" width="5" style="311" customWidth="1"/>
    <col min="8968" max="8968" width="77.83203125" style="311" customWidth="1"/>
    <col min="8969" max="8970" width="20" style="311" customWidth="1"/>
    <col min="8971" max="8971" width="1.66796875" style="311" customWidth="1"/>
    <col min="8972" max="9216" width="9.33203125" style="311" customWidth="1"/>
    <col min="9217" max="9217" width="8.33203125" style="311" customWidth="1"/>
    <col min="9218" max="9218" width="1.66796875" style="311" customWidth="1"/>
    <col min="9219" max="9220" width="5" style="311" customWidth="1"/>
    <col min="9221" max="9221" width="11.66015625" style="311" customWidth="1"/>
    <col min="9222" max="9222" width="9.16015625" style="311" customWidth="1"/>
    <col min="9223" max="9223" width="5" style="311" customWidth="1"/>
    <col min="9224" max="9224" width="77.83203125" style="311" customWidth="1"/>
    <col min="9225" max="9226" width="20" style="311" customWidth="1"/>
    <col min="9227" max="9227" width="1.66796875" style="311" customWidth="1"/>
    <col min="9228" max="9472" width="9.33203125" style="311" customWidth="1"/>
    <col min="9473" max="9473" width="8.33203125" style="311" customWidth="1"/>
    <col min="9474" max="9474" width="1.66796875" style="311" customWidth="1"/>
    <col min="9475" max="9476" width="5" style="311" customWidth="1"/>
    <col min="9477" max="9477" width="11.66015625" style="311" customWidth="1"/>
    <col min="9478" max="9478" width="9.16015625" style="311" customWidth="1"/>
    <col min="9479" max="9479" width="5" style="311" customWidth="1"/>
    <col min="9480" max="9480" width="77.83203125" style="311" customWidth="1"/>
    <col min="9481" max="9482" width="20" style="311" customWidth="1"/>
    <col min="9483" max="9483" width="1.66796875" style="311" customWidth="1"/>
    <col min="9484" max="9728" width="9.33203125" style="311" customWidth="1"/>
    <col min="9729" max="9729" width="8.33203125" style="311" customWidth="1"/>
    <col min="9730" max="9730" width="1.66796875" style="311" customWidth="1"/>
    <col min="9731" max="9732" width="5" style="311" customWidth="1"/>
    <col min="9733" max="9733" width="11.66015625" style="311" customWidth="1"/>
    <col min="9734" max="9734" width="9.16015625" style="311" customWidth="1"/>
    <col min="9735" max="9735" width="5" style="311" customWidth="1"/>
    <col min="9736" max="9736" width="77.83203125" style="311" customWidth="1"/>
    <col min="9737" max="9738" width="20" style="311" customWidth="1"/>
    <col min="9739" max="9739" width="1.66796875" style="311" customWidth="1"/>
    <col min="9740" max="9984" width="9.33203125" style="311" customWidth="1"/>
    <col min="9985" max="9985" width="8.33203125" style="311" customWidth="1"/>
    <col min="9986" max="9986" width="1.66796875" style="311" customWidth="1"/>
    <col min="9987" max="9988" width="5" style="311" customWidth="1"/>
    <col min="9989" max="9989" width="11.66015625" style="311" customWidth="1"/>
    <col min="9990" max="9990" width="9.16015625" style="311" customWidth="1"/>
    <col min="9991" max="9991" width="5" style="311" customWidth="1"/>
    <col min="9992" max="9992" width="77.83203125" style="311" customWidth="1"/>
    <col min="9993" max="9994" width="20" style="311" customWidth="1"/>
    <col min="9995" max="9995" width="1.66796875" style="311" customWidth="1"/>
    <col min="9996" max="10240" width="9.33203125" style="311" customWidth="1"/>
    <col min="10241" max="10241" width="8.33203125" style="311" customWidth="1"/>
    <col min="10242" max="10242" width="1.66796875" style="311" customWidth="1"/>
    <col min="10243" max="10244" width="5" style="311" customWidth="1"/>
    <col min="10245" max="10245" width="11.66015625" style="311" customWidth="1"/>
    <col min="10246" max="10246" width="9.16015625" style="311" customWidth="1"/>
    <col min="10247" max="10247" width="5" style="311" customWidth="1"/>
    <col min="10248" max="10248" width="77.83203125" style="311" customWidth="1"/>
    <col min="10249" max="10250" width="20" style="311" customWidth="1"/>
    <col min="10251" max="10251" width="1.66796875" style="311" customWidth="1"/>
    <col min="10252" max="10496" width="9.33203125" style="311" customWidth="1"/>
    <col min="10497" max="10497" width="8.33203125" style="311" customWidth="1"/>
    <col min="10498" max="10498" width="1.66796875" style="311" customWidth="1"/>
    <col min="10499" max="10500" width="5" style="311" customWidth="1"/>
    <col min="10501" max="10501" width="11.66015625" style="311" customWidth="1"/>
    <col min="10502" max="10502" width="9.16015625" style="311" customWidth="1"/>
    <col min="10503" max="10503" width="5" style="311" customWidth="1"/>
    <col min="10504" max="10504" width="77.83203125" style="311" customWidth="1"/>
    <col min="10505" max="10506" width="20" style="311" customWidth="1"/>
    <col min="10507" max="10507" width="1.66796875" style="311" customWidth="1"/>
    <col min="10508" max="10752" width="9.33203125" style="311" customWidth="1"/>
    <col min="10753" max="10753" width="8.33203125" style="311" customWidth="1"/>
    <col min="10754" max="10754" width="1.66796875" style="311" customWidth="1"/>
    <col min="10755" max="10756" width="5" style="311" customWidth="1"/>
    <col min="10757" max="10757" width="11.66015625" style="311" customWidth="1"/>
    <col min="10758" max="10758" width="9.16015625" style="311" customWidth="1"/>
    <col min="10759" max="10759" width="5" style="311" customWidth="1"/>
    <col min="10760" max="10760" width="77.83203125" style="311" customWidth="1"/>
    <col min="10761" max="10762" width="20" style="311" customWidth="1"/>
    <col min="10763" max="10763" width="1.66796875" style="311" customWidth="1"/>
    <col min="10764" max="11008" width="9.33203125" style="311" customWidth="1"/>
    <col min="11009" max="11009" width="8.33203125" style="311" customWidth="1"/>
    <col min="11010" max="11010" width="1.66796875" style="311" customWidth="1"/>
    <col min="11011" max="11012" width="5" style="311" customWidth="1"/>
    <col min="11013" max="11013" width="11.66015625" style="311" customWidth="1"/>
    <col min="11014" max="11014" width="9.16015625" style="311" customWidth="1"/>
    <col min="11015" max="11015" width="5" style="311" customWidth="1"/>
    <col min="11016" max="11016" width="77.83203125" style="311" customWidth="1"/>
    <col min="11017" max="11018" width="20" style="311" customWidth="1"/>
    <col min="11019" max="11019" width="1.66796875" style="311" customWidth="1"/>
    <col min="11020" max="11264" width="9.33203125" style="311" customWidth="1"/>
    <col min="11265" max="11265" width="8.33203125" style="311" customWidth="1"/>
    <col min="11266" max="11266" width="1.66796875" style="311" customWidth="1"/>
    <col min="11267" max="11268" width="5" style="311" customWidth="1"/>
    <col min="11269" max="11269" width="11.66015625" style="311" customWidth="1"/>
    <col min="11270" max="11270" width="9.16015625" style="311" customWidth="1"/>
    <col min="11271" max="11271" width="5" style="311" customWidth="1"/>
    <col min="11272" max="11272" width="77.83203125" style="311" customWidth="1"/>
    <col min="11273" max="11274" width="20" style="311" customWidth="1"/>
    <col min="11275" max="11275" width="1.66796875" style="311" customWidth="1"/>
    <col min="11276" max="11520" width="9.33203125" style="311" customWidth="1"/>
    <col min="11521" max="11521" width="8.33203125" style="311" customWidth="1"/>
    <col min="11522" max="11522" width="1.66796875" style="311" customWidth="1"/>
    <col min="11523" max="11524" width="5" style="311" customWidth="1"/>
    <col min="11525" max="11525" width="11.66015625" style="311" customWidth="1"/>
    <col min="11526" max="11526" width="9.16015625" style="311" customWidth="1"/>
    <col min="11527" max="11527" width="5" style="311" customWidth="1"/>
    <col min="11528" max="11528" width="77.83203125" style="311" customWidth="1"/>
    <col min="11529" max="11530" width="20" style="311" customWidth="1"/>
    <col min="11531" max="11531" width="1.66796875" style="311" customWidth="1"/>
    <col min="11532" max="11776" width="9.33203125" style="311" customWidth="1"/>
    <col min="11777" max="11777" width="8.33203125" style="311" customWidth="1"/>
    <col min="11778" max="11778" width="1.66796875" style="311" customWidth="1"/>
    <col min="11779" max="11780" width="5" style="311" customWidth="1"/>
    <col min="11781" max="11781" width="11.66015625" style="311" customWidth="1"/>
    <col min="11782" max="11782" width="9.16015625" style="311" customWidth="1"/>
    <col min="11783" max="11783" width="5" style="311" customWidth="1"/>
    <col min="11784" max="11784" width="77.83203125" style="311" customWidth="1"/>
    <col min="11785" max="11786" width="20" style="311" customWidth="1"/>
    <col min="11787" max="11787" width="1.66796875" style="311" customWidth="1"/>
    <col min="11788" max="12032" width="9.33203125" style="311" customWidth="1"/>
    <col min="12033" max="12033" width="8.33203125" style="311" customWidth="1"/>
    <col min="12034" max="12034" width="1.66796875" style="311" customWidth="1"/>
    <col min="12035" max="12036" width="5" style="311" customWidth="1"/>
    <col min="12037" max="12037" width="11.66015625" style="311" customWidth="1"/>
    <col min="12038" max="12038" width="9.16015625" style="311" customWidth="1"/>
    <col min="12039" max="12039" width="5" style="311" customWidth="1"/>
    <col min="12040" max="12040" width="77.83203125" style="311" customWidth="1"/>
    <col min="12041" max="12042" width="20" style="311" customWidth="1"/>
    <col min="12043" max="12043" width="1.66796875" style="311" customWidth="1"/>
    <col min="12044" max="12288" width="9.33203125" style="311" customWidth="1"/>
    <col min="12289" max="12289" width="8.33203125" style="311" customWidth="1"/>
    <col min="12290" max="12290" width="1.66796875" style="311" customWidth="1"/>
    <col min="12291" max="12292" width="5" style="311" customWidth="1"/>
    <col min="12293" max="12293" width="11.66015625" style="311" customWidth="1"/>
    <col min="12294" max="12294" width="9.16015625" style="311" customWidth="1"/>
    <col min="12295" max="12295" width="5" style="311" customWidth="1"/>
    <col min="12296" max="12296" width="77.83203125" style="311" customWidth="1"/>
    <col min="12297" max="12298" width="20" style="311" customWidth="1"/>
    <col min="12299" max="12299" width="1.66796875" style="311" customWidth="1"/>
    <col min="12300" max="12544" width="9.33203125" style="311" customWidth="1"/>
    <col min="12545" max="12545" width="8.33203125" style="311" customWidth="1"/>
    <col min="12546" max="12546" width="1.66796875" style="311" customWidth="1"/>
    <col min="12547" max="12548" width="5" style="311" customWidth="1"/>
    <col min="12549" max="12549" width="11.66015625" style="311" customWidth="1"/>
    <col min="12550" max="12550" width="9.16015625" style="311" customWidth="1"/>
    <col min="12551" max="12551" width="5" style="311" customWidth="1"/>
    <col min="12552" max="12552" width="77.83203125" style="311" customWidth="1"/>
    <col min="12553" max="12554" width="20" style="311" customWidth="1"/>
    <col min="12555" max="12555" width="1.66796875" style="311" customWidth="1"/>
    <col min="12556" max="12800" width="9.33203125" style="311" customWidth="1"/>
    <col min="12801" max="12801" width="8.33203125" style="311" customWidth="1"/>
    <col min="12802" max="12802" width="1.66796875" style="311" customWidth="1"/>
    <col min="12803" max="12804" width="5" style="311" customWidth="1"/>
    <col min="12805" max="12805" width="11.66015625" style="311" customWidth="1"/>
    <col min="12806" max="12806" width="9.16015625" style="311" customWidth="1"/>
    <col min="12807" max="12807" width="5" style="311" customWidth="1"/>
    <col min="12808" max="12808" width="77.83203125" style="311" customWidth="1"/>
    <col min="12809" max="12810" width="20" style="311" customWidth="1"/>
    <col min="12811" max="12811" width="1.66796875" style="311" customWidth="1"/>
    <col min="12812" max="13056" width="9.33203125" style="311" customWidth="1"/>
    <col min="13057" max="13057" width="8.33203125" style="311" customWidth="1"/>
    <col min="13058" max="13058" width="1.66796875" style="311" customWidth="1"/>
    <col min="13059" max="13060" width="5" style="311" customWidth="1"/>
    <col min="13061" max="13061" width="11.66015625" style="311" customWidth="1"/>
    <col min="13062" max="13062" width="9.16015625" style="311" customWidth="1"/>
    <col min="13063" max="13063" width="5" style="311" customWidth="1"/>
    <col min="13064" max="13064" width="77.83203125" style="311" customWidth="1"/>
    <col min="13065" max="13066" width="20" style="311" customWidth="1"/>
    <col min="13067" max="13067" width="1.66796875" style="311" customWidth="1"/>
    <col min="13068" max="13312" width="9.33203125" style="311" customWidth="1"/>
    <col min="13313" max="13313" width="8.33203125" style="311" customWidth="1"/>
    <col min="13314" max="13314" width="1.66796875" style="311" customWidth="1"/>
    <col min="13315" max="13316" width="5" style="311" customWidth="1"/>
    <col min="13317" max="13317" width="11.66015625" style="311" customWidth="1"/>
    <col min="13318" max="13318" width="9.16015625" style="311" customWidth="1"/>
    <col min="13319" max="13319" width="5" style="311" customWidth="1"/>
    <col min="13320" max="13320" width="77.83203125" style="311" customWidth="1"/>
    <col min="13321" max="13322" width="20" style="311" customWidth="1"/>
    <col min="13323" max="13323" width="1.66796875" style="311" customWidth="1"/>
    <col min="13324" max="13568" width="9.33203125" style="311" customWidth="1"/>
    <col min="13569" max="13569" width="8.33203125" style="311" customWidth="1"/>
    <col min="13570" max="13570" width="1.66796875" style="311" customWidth="1"/>
    <col min="13571" max="13572" width="5" style="311" customWidth="1"/>
    <col min="13573" max="13573" width="11.66015625" style="311" customWidth="1"/>
    <col min="13574" max="13574" width="9.16015625" style="311" customWidth="1"/>
    <col min="13575" max="13575" width="5" style="311" customWidth="1"/>
    <col min="13576" max="13576" width="77.83203125" style="311" customWidth="1"/>
    <col min="13577" max="13578" width="20" style="311" customWidth="1"/>
    <col min="13579" max="13579" width="1.66796875" style="311" customWidth="1"/>
    <col min="13580" max="13824" width="9.33203125" style="311" customWidth="1"/>
    <col min="13825" max="13825" width="8.33203125" style="311" customWidth="1"/>
    <col min="13826" max="13826" width="1.66796875" style="311" customWidth="1"/>
    <col min="13827" max="13828" width="5" style="311" customWidth="1"/>
    <col min="13829" max="13829" width="11.66015625" style="311" customWidth="1"/>
    <col min="13830" max="13830" width="9.16015625" style="311" customWidth="1"/>
    <col min="13831" max="13831" width="5" style="311" customWidth="1"/>
    <col min="13832" max="13832" width="77.83203125" style="311" customWidth="1"/>
    <col min="13833" max="13834" width="20" style="311" customWidth="1"/>
    <col min="13835" max="13835" width="1.66796875" style="311" customWidth="1"/>
    <col min="13836" max="14080" width="9.33203125" style="311" customWidth="1"/>
    <col min="14081" max="14081" width="8.33203125" style="311" customWidth="1"/>
    <col min="14082" max="14082" width="1.66796875" style="311" customWidth="1"/>
    <col min="14083" max="14084" width="5" style="311" customWidth="1"/>
    <col min="14085" max="14085" width="11.66015625" style="311" customWidth="1"/>
    <col min="14086" max="14086" width="9.16015625" style="311" customWidth="1"/>
    <col min="14087" max="14087" width="5" style="311" customWidth="1"/>
    <col min="14088" max="14088" width="77.83203125" style="311" customWidth="1"/>
    <col min="14089" max="14090" width="20" style="311" customWidth="1"/>
    <col min="14091" max="14091" width="1.66796875" style="311" customWidth="1"/>
    <col min="14092" max="14336" width="9.33203125" style="311" customWidth="1"/>
    <col min="14337" max="14337" width="8.33203125" style="311" customWidth="1"/>
    <col min="14338" max="14338" width="1.66796875" style="311" customWidth="1"/>
    <col min="14339" max="14340" width="5" style="311" customWidth="1"/>
    <col min="14341" max="14341" width="11.66015625" style="311" customWidth="1"/>
    <col min="14342" max="14342" width="9.16015625" style="311" customWidth="1"/>
    <col min="14343" max="14343" width="5" style="311" customWidth="1"/>
    <col min="14344" max="14344" width="77.83203125" style="311" customWidth="1"/>
    <col min="14345" max="14346" width="20" style="311" customWidth="1"/>
    <col min="14347" max="14347" width="1.66796875" style="311" customWidth="1"/>
    <col min="14348" max="14592" width="9.33203125" style="311" customWidth="1"/>
    <col min="14593" max="14593" width="8.33203125" style="311" customWidth="1"/>
    <col min="14594" max="14594" width="1.66796875" style="311" customWidth="1"/>
    <col min="14595" max="14596" width="5" style="311" customWidth="1"/>
    <col min="14597" max="14597" width="11.66015625" style="311" customWidth="1"/>
    <col min="14598" max="14598" width="9.16015625" style="311" customWidth="1"/>
    <col min="14599" max="14599" width="5" style="311" customWidth="1"/>
    <col min="14600" max="14600" width="77.83203125" style="311" customWidth="1"/>
    <col min="14601" max="14602" width="20" style="311" customWidth="1"/>
    <col min="14603" max="14603" width="1.66796875" style="311" customWidth="1"/>
    <col min="14604" max="14848" width="9.33203125" style="311" customWidth="1"/>
    <col min="14849" max="14849" width="8.33203125" style="311" customWidth="1"/>
    <col min="14850" max="14850" width="1.66796875" style="311" customWidth="1"/>
    <col min="14851" max="14852" width="5" style="311" customWidth="1"/>
    <col min="14853" max="14853" width="11.66015625" style="311" customWidth="1"/>
    <col min="14854" max="14854" width="9.16015625" style="311" customWidth="1"/>
    <col min="14855" max="14855" width="5" style="311" customWidth="1"/>
    <col min="14856" max="14856" width="77.83203125" style="311" customWidth="1"/>
    <col min="14857" max="14858" width="20" style="311" customWidth="1"/>
    <col min="14859" max="14859" width="1.66796875" style="311" customWidth="1"/>
    <col min="14860" max="15104" width="9.33203125" style="311" customWidth="1"/>
    <col min="15105" max="15105" width="8.33203125" style="311" customWidth="1"/>
    <col min="15106" max="15106" width="1.66796875" style="311" customWidth="1"/>
    <col min="15107" max="15108" width="5" style="311" customWidth="1"/>
    <col min="15109" max="15109" width="11.66015625" style="311" customWidth="1"/>
    <col min="15110" max="15110" width="9.16015625" style="311" customWidth="1"/>
    <col min="15111" max="15111" width="5" style="311" customWidth="1"/>
    <col min="15112" max="15112" width="77.83203125" style="311" customWidth="1"/>
    <col min="15113" max="15114" width="20" style="311" customWidth="1"/>
    <col min="15115" max="15115" width="1.66796875" style="311" customWidth="1"/>
    <col min="15116" max="15360" width="9.33203125" style="311" customWidth="1"/>
    <col min="15361" max="15361" width="8.33203125" style="311" customWidth="1"/>
    <col min="15362" max="15362" width="1.66796875" style="311" customWidth="1"/>
    <col min="15363" max="15364" width="5" style="311" customWidth="1"/>
    <col min="15365" max="15365" width="11.66015625" style="311" customWidth="1"/>
    <col min="15366" max="15366" width="9.16015625" style="311" customWidth="1"/>
    <col min="15367" max="15367" width="5" style="311" customWidth="1"/>
    <col min="15368" max="15368" width="77.83203125" style="311" customWidth="1"/>
    <col min="15369" max="15370" width="20" style="311" customWidth="1"/>
    <col min="15371" max="15371" width="1.66796875" style="311" customWidth="1"/>
    <col min="15372" max="15616" width="9.33203125" style="311" customWidth="1"/>
    <col min="15617" max="15617" width="8.33203125" style="311" customWidth="1"/>
    <col min="15618" max="15618" width="1.66796875" style="311" customWidth="1"/>
    <col min="15619" max="15620" width="5" style="311" customWidth="1"/>
    <col min="15621" max="15621" width="11.66015625" style="311" customWidth="1"/>
    <col min="15622" max="15622" width="9.16015625" style="311" customWidth="1"/>
    <col min="15623" max="15623" width="5" style="311" customWidth="1"/>
    <col min="15624" max="15624" width="77.83203125" style="311" customWidth="1"/>
    <col min="15625" max="15626" width="20" style="311" customWidth="1"/>
    <col min="15627" max="15627" width="1.66796875" style="311" customWidth="1"/>
    <col min="15628" max="15872" width="9.33203125" style="311" customWidth="1"/>
    <col min="15873" max="15873" width="8.33203125" style="311" customWidth="1"/>
    <col min="15874" max="15874" width="1.66796875" style="311" customWidth="1"/>
    <col min="15875" max="15876" width="5" style="311" customWidth="1"/>
    <col min="15877" max="15877" width="11.66015625" style="311" customWidth="1"/>
    <col min="15878" max="15878" width="9.16015625" style="311" customWidth="1"/>
    <col min="15879" max="15879" width="5" style="311" customWidth="1"/>
    <col min="15880" max="15880" width="77.83203125" style="311" customWidth="1"/>
    <col min="15881" max="15882" width="20" style="311" customWidth="1"/>
    <col min="15883" max="15883" width="1.66796875" style="311" customWidth="1"/>
    <col min="15884" max="16128" width="9.33203125" style="311" customWidth="1"/>
    <col min="16129" max="16129" width="8.33203125" style="311" customWidth="1"/>
    <col min="16130" max="16130" width="1.66796875" style="311" customWidth="1"/>
    <col min="16131" max="16132" width="5" style="311" customWidth="1"/>
    <col min="16133" max="16133" width="11.66015625" style="311" customWidth="1"/>
    <col min="16134" max="16134" width="9.16015625" style="311" customWidth="1"/>
    <col min="16135" max="16135" width="5" style="311" customWidth="1"/>
    <col min="16136" max="16136" width="77.83203125" style="311" customWidth="1"/>
    <col min="16137" max="16138" width="20" style="311" customWidth="1"/>
    <col min="16139" max="16139" width="1.66796875" style="311" customWidth="1"/>
    <col min="16140" max="16384" width="9.33203125" style="311" customWidth="1"/>
  </cols>
  <sheetData>
    <row r="1" ht="37.5" customHeight="1"/>
    <row r="2" spans="2:11" ht="7.5" customHeight="1">
      <c r="B2" s="312"/>
      <c r="C2" s="313"/>
      <c r="D2" s="313"/>
      <c r="E2" s="313"/>
      <c r="F2" s="313"/>
      <c r="G2" s="313"/>
      <c r="H2" s="313"/>
      <c r="I2" s="313"/>
      <c r="J2" s="313"/>
      <c r="K2" s="314"/>
    </row>
    <row r="3" spans="2:11" s="318" customFormat="1" ht="45" customHeight="1">
      <c r="B3" s="315"/>
      <c r="C3" s="316" t="s">
        <v>1202</v>
      </c>
      <c r="D3" s="316"/>
      <c r="E3" s="316"/>
      <c r="F3" s="316"/>
      <c r="G3" s="316"/>
      <c r="H3" s="316"/>
      <c r="I3" s="316"/>
      <c r="J3" s="316"/>
      <c r="K3" s="317"/>
    </row>
    <row r="4" spans="2:11" ht="25.5" customHeight="1">
      <c r="B4" s="319"/>
      <c r="C4" s="320" t="s">
        <v>1203</v>
      </c>
      <c r="D4" s="320"/>
      <c r="E4" s="320"/>
      <c r="F4" s="320"/>
      <c r="G4" s="320"/>
      <c r="H4" s="320"/>
      <c r="I4" s="320"/>
      <c r="J4" s="320"/>
      <c r="K4" s="321"/>
    </row>
    <row r="5" spans="2:11" ht="5.25" customHeight="1">
      <c r="B5" s="319"/>
      <c r="C5" s="322"/>
      <c r="D5" s="322"/>
      <c r="E5" s="322"/>
      <c r="F5" s="322"/>
      <c r="G5" s="322"/>
      <c r="H5" s="322"/>
      <c r="I5" s="322"/>
      <c r="J5" s="322"/>
      <c r="K5" s="321"/>
    </row>
    <row r="6" spans="2:11" ht="15" customHeight="1">
      <c r="B6" s="319"/>
      <c r="C6" s="323" t="s">
        <v>1204</v>
      </c>
      <c r="D6" s="323"/>
      <c r="E6" s="323"/>
      <c r="F6" s="323"/>
      <c r="G6" s="323"/>
      <c r="H6" s="323"/>
      <c r="I6" s="323"/>
      <c r="J6" s="323"/>
      <c r="K6" s="321"/>
    </row>
    <row r="7" spans="2:11" ht="15" customHeight="1">
      <c r="B7" s="324"/>
      <c r="C7" s="323" t="s">
        <v>1205</v>
      </c>
      <c r="D7" s="323"/>
      <c r="E7" s="323"/>
      <c r="F7" s="323"/>
      <c r="G7" s="323"/>
      <c r="H7" s="323"/>
      <c r="I7" s="323"/>
      <c r="J7" s="323"/>
      <c r="K7" s="321"/>
    </row>
    <row r="8" spans="2:11" ht="12.75" customHeight="1">
      <c r="B8" s="324"/>
      <c r="C8" s="325"/>
      <c r="D8" s="325"/>
      <c r="E8" s="325"/>
      <c r="F8" s="325"/>
      <c r="G8" s="325"/>
      <c r="H8" s="325"/>
      <c r="I8" s="325"/>
      <c r="J8" s="325"/>
      <c r="K8" s="321"/>
    </row>
    <row r="9" spans="2:11" ht="15" customHeight="1">
      <c r="B9" s="324"/>
      <c r="C9" s="323" t="s">
        <v>1206</v>
      </c>
      <c r="D9" s="323"/>
      <c r="E9" s="323"/>
      <c r="F9" s="323"/>
      <c r="G9" s="323"/>
      <c r="H9" s="323"/>
      <c r="I9" s="323"/>
      <c r="J9" s="323"/>
      <c r="K9" s="321"/>
    </row>
    <row r="10" spans="2:11" ht="15" customHeight="1">
      <c r="B10" s="324"/>
      <c r="C10" s="325"/>
      <c r="D10" s="323" t="s">
        <v>1207</v>
      </c>
      <c r="E10" s="323"/>
      <c r="F10" s="323"/>
      <c r="G10" s="323"/>
      <c r="H10" s="323"/>
      <c r="I10" s="323"/>
      <c r="J10" s="323"/>
      <c r="K10" s="321"/>
    </row>
    <row r="11" spans="2:11" ht="15" customHeight="1">
      <c r="B11" s="324"/>
      <c r="C11" s="326"/>
      <c r="D11" s="323" t="s">
        <v>1208</v>
      </c>
      <c r="E11" s="323"/>
      <c r="F11" s="323"/>
      <c r="G11" s="323"/>
      <c r="H11" s="323"/>
      <c r="I11" s="323"/>
      <c r="J11" s="323"/>
      <c r="K11" s="321"/>
    </row>
    <row r="12" spans="2:11" ht="12.75" customHeight="1">
      <c r="B12" s="324"/>
      <c r="C12" s="326"/>
      <c r="D12" s="326"/>
      <c r="E12" s="326"/>
      <c r="F12" s="326"/>
      <c r="G12" s="326"/>
      <c r="H12" s="326"/>
      <c r="I12" s="326"/>
      <c r="J12" s="326"/>
      <c r="K12" s="321"/>
    </row>
    <row r="13" spans="2:11" ht="15" customHeight="1">
      <c r="B13" s="324"/>
      <c r="C13" s="326"/>
      <c r="D13" s="323" t="s">
        <v>1209</v>
      </c>
      <c r="E13" s="323"/>
      <c r="F13" s="323"/>
      <c r="G13" s="323"/>
      <c r="H13" s="323"/>
      <c r="I13" s="323"/>
      <c r="J13" s="323"/>
      <c r="K13" s="321"/>
    </row>
    <row r="14" spans="2:11" ht="15" customHeight="1">
      <c r="B14" s="324"/>
      <c r="C14" s="326"/>
      <c r="D14" s="323" t="s">
        <v>1210</v>
      </c>
      <c r="E14" s="323"/>
      <c r="F14" s="323"/>
      <c r="G14" s="323"/>
      <c r="H14" s="323"/>
      <c r="I14" s="323"/>
      <c r="J14" s="323"/>
      <c r="K14" s="321"/>
    </row>
    <row r="15" spans="2:11" ht="15" customHeight="1">
      <c r="B15" s="324"/>
      <c r="C15" s="326"/>
      <c r="D15" s="323" t="s">
        <v>1211</v>
      </c>
      <c r="E15" s="323"/>
      <c r="F15" s="323"/>
      <c r="G15" s="323"/>
      <c r="H15" s="323"/>
      <c r="I15" s="323"/>
      <c r="J15" s="323"/>
      <c r="K15" s="321"/>
    </row>
    <row r="16" spans="2:11" ht="15" customHeight="1">
      <c r="B16" s="324"/>
      <c r="C16" s="326"/>
      <c r="D16" s="326"/>
      <c r="E16" s="327" t="s">
        <v>86</v>
      </c>
      <c r="F16" s="323" t="s">
        <v>1212</v>
      </c>
      <c r="G16" s="323"/>
      <c r="H16" s="323"/>
      <c r="I16" s="323"/>
      <c r="J16" s="323"/>
      <c r="K16" s="321"/>
    </row>
    <row r="17" spans="2:11" ht="15" customHeight="1">
      <c r="B17" s="324"/>
      <c r="C17" s="326"/>
      <c r="D17" s="326"/>
      <c r="E17" s="327" t="s">
        <v>94</v>
      </c>
      <c r="F17" s="323" t="s">
        <v>1213</v>
      </c>
      <c r="G17" s="323"/>
      <c r="H17" s="323"/>
      <c r="I17" s="323"/>
      <c r="J17" s="323"/>
      <c r="K17" s="321"/>
    </row>
    <row r="18" spans="2:11" ht="15" customHeight="1">
      <c r="B18" s="324"/>
      <c r="C18" s="326"/>
      <c r="D18" s="326"/>
      <c r="E18" s="327" t="s">
        <v>1214</v>
      </c>
      <c r="F18" s="323" t="s">
        <v>1215</v>
      </c>
      <c r="G18" s="323"/>
      <c r="H18" s="323"/>
      <c r="I18" s="323"/>
      <c r="J18" s="323"/>
      <c r="K18" s="321"/>
    </row>
    <row r="19" spans="2:11" ht="15" customHeight="1">
      <c r="B19" s="324"/>
      <c r="C19" s="326"/>
      <c r="D19" s="326"/>
      <c r="E19" s="327" t="s">
        <v>1216</v>
      </c>
      <c r="F19" s="323" t="s">
        <v>1217</v>
      </c>
      <c r="G19" s="323"/>
      <c r="H19" s="323"/>
      <c r="I19" s="323"/>
      <c r="J19" s="323"/>
      <c r="K19" s="321"/>
    </row>
    <row r="20" spans="2:11" ht="15" customHeight="1">
      <c r="B20" s="324"/>
      <c r="C20" s="326"/>
      <c r="D20" s="326"/>
      <c r="E20" s="327" t="s">
        <v>99</v>
      </c>
      <c r="F20" s="323" t="s">
        <v>1218</v>
      </c>
      <c r="G20" s="323"/>
      <c r="H20" s="323"/>
      <c r="I20" s="323"/>
      <c r="J20" s="323"/>
      <c r="K20" s="321"/>
    </row>
    <row r="21" spans="2:11" ht="15" customHeight="1">
      <c r="B21" s="324"/>
      <c r="C21" s="326"/>
      <c r="D21" s="326"/>
      <c r="E21" s="327" t="s">
        <v>1219</v>
      </c>
      <c r="F21" s="323" t="s">
        <v>1220</v>
      </c>
      <c r="G21" s="323"/>
      <c r="H21" s="323"/>
      <c r="I21" s="323"/>
      <c r="J21" s="323"/>
      <c r="K21" s="321"/>
    </row>
    <row r="22" spans="2:11" ht="12.75" customHeight="1">
      <c r="B22" s="324"/>
      <c r="C22" s="326"/>
      <c r="D22" s="326"/>
      <c r="E22" s="326"/>
      <c r="F22" s="326"/>
      <c r="G22" s="326"/>
      <c r="H22" s="326"/>
      <c r="I22" s="326"/>
      <c r="J22" s="326"/>
      <c r="K22" s="321"/>
    </row>
    <row r="23" spans="2:11" ht="15" customHeight="1">
      <c r="B23" s="324"/>
      <c r="C23" s="323" t="s">
        <v>1221</v>
      </c>
      <c r="D23" s="323"/>
      <c r="E23" s="323"/>
      <c r="F23" s="323"/>
      <c r="G23" s="323"/>
      <c r="H23" s="323"/>
      <c r="I23" s="323"/>
      <c r="J23" s="323"/>
      <c r="K23" s="321"/>
    </row>
    <row r="24" spans="2:11" ht="15" customHeight="1">
      <c r="B24" s="324"/>
      <c r="C24" s="323" t="s">
        <v>1222</v>
      </c>
      <c r="D24" s="323"/>
      <c r="E24" s="323"/>
      <c r="F24" s="323"/>
      <c r="G24" s="323"/>
      <c r="H24" s="323"/>
      <c r="I24" s="323"/>
      <c r="J24" s="323"/>
      <c r="K24" s="321"/>
    </row>
    <row r="25" spans="2:11" ht="15" customHeight="1">
      <c r="B25" s="324"/>
      <c r="C25" s="325"/>
      <c r="D25" s="323" t="s">
        <v>1223</v>
      </c>
      <c r="E25" s="323"/>
      <c r="F25" s="323"/>
      <c r="G25" s="323"/>
      <c r="H25" s="323"/>
      <c r="I25" s="323"/>
      <c r="J25" s="323"/>
      <c r="K25" s="321"/>
    </row>
    <row r="26" spans="2:11" ht="15" customHeight="1">
      <c r="B26" s="324"/>
      <c r="C26" s="326"/>
      <c r="D26" s="323" t="s">
        <v>1224</v>
      </c>
      <c r="E26" s="323"/>
      <c r="F26" s="323"/>
      <c r="G26" s="323"/>
      <c r="H26" s="323"/>
      <c r="I26" s="323"/>
      <c r="J26" s="323"/>
      <c r="K26" s="321"/>
    </row>
    <row r="27" spans="2:11" ht="12.75" customHeight="1">
      <c r="B27" s="324"/>
      <c r="C27" s="326"/>
      <c r="D27" s="326"/>
      <c r="E27" s="326"/>
      <c r="F27" s="326"/>
      <c r="G27" s="326"/>
      <c r="H27" s="326"/>
      <c r="I27" s="326"/>
      <c r="J27" s="326"/>
      <c r="K27" s="321"/>
    </row>
    <row r="28" spans="2:11" ht="15" customHeight="1">
      <c r="B28" s="324"/>
      <c r="C28" s="326"/>
      <c r="D28" s="323" t="s">
        <v>1225</v>
      </c>
      <c r="E28" s="323"/>
      <c r="F28" s="323"/>
      <c r="G28" s="323"/>
      <c r="H28" s="323"/>
      <c r="I28" s="323"/>
      <c r="J28" s="323"/>
      <c r="K28" s="321"/>
    </row>
    <row r="29" spans="2:11" ht="15" customHeight="1">
      <c r="B29" s="324"/>
      <c r="C29" s="326"/>
      <c r="D29" s="323" t="s">
        <v>1226</v>
      </c>
      <c r="E29" s="323"/>
      <c r="F29" s="323"/>
      <c r="G29" s="323"/>
      <c r="H29" s="323"/>
      <c r="I29" s="323"/>
      <c r="J29" s="323"/>
      <c r="K29" s="321"/>
    </row>
    <row r="30" spans="2:11" ht="12.75" customHeight="1">
      <c r="B30" s="324"/>
      <c r="C30" s="326"/>
      <c r="D30" s="326"/>
      <c r="E30" s="326"/>
      <c r="F30" s="326"/>
      <c r="G30" s="326"/>
      <c r="H30" s="326"/>
      <c r="I30" s="326"/>
      <c r="J30" s="326"/>
      <c r="K30" s="321"/>
    </row>
    <row r="31" spans="2:11" ht="15" customHeight="1">
      <c r="B31" s="324"/>
      <c r="C31" s="326"/>
      <c r="D31" s="323" t="s">
        <v>1227</v>
      </c>
      <c r="E31" s="323"/>
      <c r="F31" s="323"/>
      <c r="G31" s="323"/>
      <c r="H31" s="323"/>
      <c r="I31" s="323"/>
      <c r="J31" s="323"/>
      <c r="K31" s="321"/>
    </row>
    <row r="32" spans="2:11" ht="15" customHeight="1">
      <c r="B32" s="324"/>
      <c r="C32" s="326"/>
      <c r="D32" s="323" t="s">
        <v>1228</v>
      </c>
      <c r="E32" s="323"/>
      <c r="F32" s="323"/>
      <c r="G32" s="323"/>
      <c r="H32" s="323"/>
      <c r="I32" s="323"/>
      <c r="J32" s="323"/>
      <c r="K32" s="321"/>
    </row>
    <row r="33" spans="2:11" ht="15" customHeight="1">
      <c r="B33" s="324"/>
      <c r="C33" s="326"/>
      <c r="D33" s="323" t="s">
        <v>1229</v>
      </c>
      <c r="E33" s="323"/>
      <c r="F33" s="323"/>
      <c r="G33" s="323"/>
      <c r="H33" s="323"/>
      <c r="I33" s="323"/>
      <c r="J33" s="323"/>
      <c r="K33" s="321"/>
    </row>
    <row r="34" spans="2:11" ht="15" customHeight="1">
      <c r="B34" s="324"/>
      <c r="C34" s="326"/>
      <c r="D34" s="325"/>
      <c r="E34" s="328" t="s">
        <v>117</v>
      </c>
      <c r="F34" s="325"/>
      <c r="G34" s="323" t="s">
        <v>1230</v>
      </c>
      <c r="H34" s="323"/>
      <c r="I34" s="323"/>
      <c r="J34" s="323"/>
      <c r="K34" s="321"/>
    </row>
    <row r="35" spans="2:11" ht="30.75" customHeight="1">
      <c r="B35" s="324"/>
      <c r="C35" s="326"/>
      <c r="D35" s="325"/>
      <c r="E35" s="328" t="s">
        <v>1231</v>
      </c>
      <c r="F35" s="325"/>
      <c r="G35" s="323" t="s">
        <v>1232</v>
      </c>
      <c r="H35" s="323"/>
      <c r="I35" s="323"/>
      <c r="J35" s="323"/>
      <c r="K35" s="321"/>
    </row>
    <row r="36" spans="2:11" ht="15" customHeight="1">
      <c r="B36" s="324"/>
      <c r="C36" s="326"/>
      <c r="D36" s="325"/>
      <c r="E36" s="328" t="s">
        <v>61</v>
      </c>
      <c r="F36" s="325"/>
      <c r="G36" s="323" t="s">
        <v>1233</v>
      </c>
      <c r="H36" s="323"/>
      <c r="I36" s="323"/>
      <c r="J36" s="323"/>
      <c r="K36" s="321"/>
    </row>
    <row r="37" spans="2:11" ht="15" customHeight="1">
      <c r="B37" s="324"/>
      <c r="C37" s="326"/>
      <c r="D37" s="325"/>
      <c r="E37" s="328" t="s">
        <v>118</v>
      </c>
      <c r="F37" s="325"/>
      <c r="G37" s="323" t="s">
        <v>1234</v>
      </c>
      <c r="H37" s="323"/>
      <c r="I37" s="323"/>
      <c r="J37" s="323"/>
      <c r="K37" s="321"/>
    </row>
    <row r="38" spans="2:11" ht="15" customHeight="1">
      <c r="B38" s="324"/>
      <c r="C38" s="326"/>
      <c r="D38" s="325"/>
      <c r="E38" s="328" t="s">
        <v>119</v>
      </c>
      <c r="F38" s="325"/>
      <c r="G38" s="323" t="s">
        <v>1235</v>
      </c>
      <c r="H38" s="323"/>
      <c r="I38" s="323"/>
      <c r="J38" s="323"/>
      <c r="K38" s="321"/>
    </row>
    <row r="39" spans="2:11" ht="15" customHeight="1">
      <c r="B39" s="324"/>
      <c r="C39" s="326"/>
      <c r="D39" s="325"/>
      <c r="E39" s="328" t="s">
        <v>120</v>
      </c>
      <c r="F39" s="325"/>
      <c r="G39" s="323" t="s">
        <v>1236</v>
      </c>
      <c r="H39" s="323"/>
      <c r="I39" s="323"/>
      <c r="J39" s="323"/>
      <c r="K39" s="321"/>
    </row>
    <row r="40" spans="2:11" ht="15" customHeight="1">
      <c r="B40" s="324"/>
      <c r="C40" s="326"/>
      <c r="D40" s="325"/>
      <c r="E40" s="328" t="s">
        <v>1237</v>
      </c>
      <c r="F40" s="325"/>
      <c r="G40" s="323" t="s">
        <v>1238</v>
      </c>
      <c r="H40" s="323"/>
      <c r="I40" s="323"/>
      <c r="J40" s="323"/>
      <c r="K40" s="321"/>
    </row>
    <row r="41" spans="2:11" ht="15" customHeight="1">
      <c r="B41" s="324"/>
      <c r="C41" s="326"/>
      <c r="D41" s="325"/>
      <c r="E41" s="328"/>
      <c r="F41" s="325"/>
      <c r="G41" s="323" t="s">
        <v>1239</v>
      </c>
      <c r="H41" s="323"/>
      <c r="I41" s="323"/>
      <c r="J41" s="323"/>
      <c r="K41" s="321"/>
    </row>
    <row r="42" spans="2:11" ht="15" customHeight="1">
      <c r="B42" s="324"/>
      <c r="C42" s="326"/>
      <c r="D42" s="325"/>
      <c r="E42" s="328" t="s">
        <v>1240</v>
      </c>
      <c r="F42" s="325"/>
      <c r="G42" s="323" t="s">
        <v>1241</v>
      </c>
      <c r="H42" s="323"/>
      <c r="I42" s="323"/>
      <c r="J42" s="323"/>
      <c r="K42" s="321"/>
    </row>
    <row r="43" spans="2:11" ht="15" customHeight="1">
      <c r="B43" s="324"/>
      <c r="C43" s="326"/>
      <c r="D43" s="325"/>
      <c r="E43" s="328" t="s">
        <v>122</v>
      </c>
      <c r="F43" s="325"/>
      <c r="G43" s="323" t="s">
        <v>1242</v>
      </c>
      <c r="H43" s="323"/>
      <c r="I43" s="323"/>
      <c r="J43" s="323"/>
      <c r="K43" s="321"/>
    </row>
    <row r="44" spans="2:11" ht="12.75" customHeight="1">
      <c r="B44" s="324"/>
      <c r="C44" s="326"/>
      <c r="D44" s="325"/>
      <c r="E44" s="325"/>
      <c r="F44" s="325"/>
      <c r="G44" s="325"/>
      <c r="H44" s="325"/>
      <c r="I44" s="325"/>
      <c r="J44" s="325"/>
      <c r="K44" s="321"/>
    </row>
    <row r="45" spans="2:11" ht="15" customHeight="1">
      <c r="B45" s="324"/>
      <c r="C45" s="326"/>
      <c r="D45" s="323" t="s">
        <v>1243</v>
      </c>
      <c r="E45" s="323"/>
      <c r="F45" s="323"/>
      <c r="G45" s="323"/>
      <c r="H45" s="323"/>
      <c r="I45" s="323"/>
      <c r="J45" s="323"/>
      <c r="K45" s="321"/>
    </row>
    <row r="46" spans="2:11" ht="15" customHeight="1">
      <c r="B46" s="324"/>
      <c r="C46" s="326"/>
      <c r="D46" s="326"/>
      <c r="E46" s="323" t="s">
        <v>1244</v>
      </c>
      <c r="F46" s="323"/>
      <c r="G46" s="323"/>
      <c r="H46" s="323"/>
      <c r="I46" s="323"/>
      <c r="J46" s="323"/>
      <c r="K46" s="321"/>
    </row>
    <row r="47" spans="2:11" ht="15" customHeight="1">
      <c r="B47" s="324"/>
      <c r="C47" s="326"/>
      <c r="D47" s="326"/>
      <c r="E47" s="323" t="s">
        <v>1245</v>
      </c>
      <c r="F47" s="323"/>
      <c r="G47" s="323"/>
      <c r="H47" s="323"/>
      <c r="I47" s="323"/>
      <c r="J47" s="323"/>
      <c r="K47" s="321"/>
    </row>
    <row r="48" spans="2:11" ht="15" customHeight="1">
      <c r="B48" s="324"/>
      <c r="C48" s="326"/>
      <c r="D48" s="326"/>
      <c r="E48" s="323" t="s">
        <v>1246</v>
      </c>
      <c r="F48" s="323"/>
      <c r="G48" s="323"/>
      <c r="H48" s="323"/>
      <c r="I48" s="323"/>
      <c r="J48" s="323"/>
      <c r="K48" s="321"/>
    </row>
    <row r="49" spans="2:11" ht="15" customHeight="1">
      <c r="B49" s="324"/>
      <c r="C49" s="326"/>
      <c r="D49" s="323" t="s">
        <v>1247</v>
      </c>
      <c r="E49" s="323"/>
      <c r="F49" s="323"/>
      <c r="G49" s="323"/>
      <c r="H49" s="323"/>
      <c r="I49" s="323"/>
      <c r="J49" s="323"/>
      <c r="K49" s="321"/>
    </row>
    <row r="50" spans="2:11" ht="25.5" customHeight="1">
      <c r="B50" s="319"/>
      <c r="C50" s="320" t="s">
        <v>1248</v>
      </c>
      <c r="D50" s="320"/>
      <c r="E50" s="320"/>
      <c r="F50" s="320"/>
      <c r="G50" s="320"/>
      <c r="H50" s="320"/>
      <c r="I50" s="320"/>
      <c r="J50" s="320"/>
      <c r="K50" s="321"/>
    </row>
    <row r="51" spans="2:11" ht="5.25" customHeight="1">
      <c r="B51" s="319"/>
      <c r="C51" s="322"/>
      <c r="D51" s="322"/>
      <c r="E51" s="322"/>
      <c r="F51" s="322"/>
      <c r="G51" s="322"/>
      <c r="H51" s="322"/>
      <c r="I51" s="322"/>
      <c r="J51" s="322"/>
      <c r="K51" s="321"/>
    </row>
    <row r="52" spans="2:11" ht="15" customHeight="1">
      <c r="B52" s="319"/>
      <c r="C52" s="323" t="s">
        <v>1249</v>
      </c>
      <c r="D52" s="323"/>
      <c r="E52" s="323"/>
      <c r="F52" s="323"/>
      <c r="G52" s="323"/>
      <c r="H52" s="323"/>
      <c r="I52" s="323"/>
      <c r="J52" s="323"/>
      <c r="K52" s="321"/>
    </row>
    <row r="53" spans="2:11" ht="15" customHeight="1">
      <c r="B53" s="319"/>
      <c r="C53" s="323" t="s">
        <v>1250</v>
      </c>
      <c r="D53" s="323"/>
      <c r="E53" s="323"/>
      <c r="F53" s="323"/>
      <c r="G53" s="323"/>
      <c r="H53" s="323"/>
      <c r="I53" s="323"/>
      <c r="J53" s="323"/>
      <c r="K53" s="321"/>
    </row>
    <row r="54" spans="2:11" ht="12.75" customHeight="1">
      <c r="B54" s="319"/>
      <c r="C54" s="325"/>
      <c r="D54" s="325"/>
      <c r="E54" s="325"/>
      <c r="F54" s="325"/>
      <c r="G54" s="325"/>
      <c r="H54" s="325"/>
      <c r="I54" s="325"/>
      <c r="J54" s="325"/>
      <c r="K54" s="321"/>
    </row>
    <row r="55" spans="2:11" ht="15" customHeight="1">
      <c r="B55" s="319"/>
      <c r="C55" s="323" t="s">
        <v>1251</v>
      </c>
      <c r="D55" s="323"/>
      <c r="E55" s="323"/>
      <c r="F55" s="323"/>
      <c r="G55" s="323"/>
      <c r="H55" s="323"/>
      <c r="I55" s="323"/>
      <c r="J55" s="323"/>
      <c r="K55" s="321"/>
    </row>
    <row r="56" spans="2:11" ht="15" customHeight="1">
      <c r="B56" s="319"/>
      <c r="C56" s="326"/>
      <c r="D56" s="323" t="s">
        <v>1252</v>
      </c>
      <c r="E56" s="323"/>
      <c r="F56" s="323"/>
      <c r="G56" s="323"/>
      <c r="H56" s="323"/>
      <c r="I56" s="323"/>
      <c r="J56" s="323"/>
      <c r="K56" s="321"/>
    </row>
    <row r="57" spans="2:11" ht="15" customHeight="1">
      <c r="B57" s="319"/>
      <c r="C57" s="326"/>
      <c r="D57" s="323" t="s">
        <v>1253</v>
      </c>
      <c r="E57" s="323"/>
      <c r="F57" s="323"/>
      <c r="G57" s="323"/>
      <c r="H57" s="323"/>
      <c r="I57" s="323"/>
      <c r="J57" s="323"/>
      <c r="K57" s="321"/>
    </row>
    <row r="58" spans="2:11" ht="15" customHeight="1">
      <c r="B58" s="319"/>
      <c r="C58" s="326"/>
      <c r="D58" s="323" t="s">
        <v>1254</v>
      </c>
      <c r="E58" s="323"/>
      <c r="F58" s="323"/>
      <c r="G58" s="323"/>
      <c r="H58" s="323"/>
      <c r="I58" s="323"/>
      <c r="J58" s="323"/>
      <c r="K58" s="321"/>
    </row>
    <row r="59" spans="2:11" ht="15" customHeight="1">
      <c r="B59" s="319"/>
      <c r="C59" s="326"/>
      <c r="D59" s="323" t="s">
        <v>1255</v>
      </c>
      <c r="E59" s="323"/>
      <c r="F59" s="323"/>
      <c r="G59" s="323"/>
      <c r="H59" s="323"/>
      <c r="I59" s="323"/>
      <c r="J59" s="323"/>
      <c r="K59" s="321"/>
    </row>
    <row r="60" spans="2:11" ht="15" customHeight="1">
      <c r="B60" s="319"/>
      <c r="C60" s="326"/>
      <c r="D60" s="329" t="s">
        <v>1256</v>
      </c>
      <c r="E60" s="329"/>
      <c r="F60" s="329"/>
      <c r="G60" s="329"/>
      <c r="H60" s="329"/>
      <c r="I60" s="329"/>
      <c r="J60" s="329"/>
      <c r="K60" s="321"/>
    </row>
    <row r="61" spans="2:11" ht="15" customHeight="1">
      <c r="B61" s="319"/>
      <c r="C61" s="326"/>
      <c r="D61" s="323" t="s">
        <v>1257</v>
      </c>
      <c r="E61" s="323"/>
      <c r="F61" s="323"/>
      <c r="G61" s="323"/>
      <c r="H61" s="323"/>
      <c r="I61" s="323"/>
      <c r="J61" s="323"/>
      <c r="K61" s="321"/>
    </row>
    <row r="62" spans="2:11" ht="12.75" customHeight="1">
      <c r="B62" s="319"/>
      <c r="C62" s="326"/>
      <c r="D62" s="326"/>
      <c r="E62" s="330"/>
      <c r="F62" s="326"/>
      <c r="G62" s="326"/>
      <c r="H62" s="326"/>
      <c r="I62" s="326"/>
      <c r="J62" s="326"/>
      <c r="K62" s="321"/>
    </row>
    <row r="63" spans="2:11" ht="15" customHeight="1">
      <c r="B63" s="319"/>
      <c r="C63" s="326"/>
      <c r="D63" s="323" t="s">
        <v>1258</v>
      </c>
      <c r="E63" s="323"/>
      <c r="F63" s="323"/>
      <c r="G63" s="323"/>
      <c r="H63" s="323"/>
      <c r="I63" s="323"/>
      <c r="J63" s="323"/>
      <c r="K63" s="321"/>
    </row>
    <row r="64" spans="2:11" ht="15" customHeight="1">
      <c r="B64" s="319"/>
      <c r="C64" s="326"/>
      <c r="D64" s="329" t="s">
        <v>1259</v>
      </c>
      <c r="E64" s="329"/>
      <c r="F64" s="329"/>
      <c r="G64" s="329"/>
      <c r="H64" s="329"/>
      <c r="I64" s="329"/>
      <c r="J64" s="329"/>
      <c r="K64" s="321"/>
    </row>
    <row r="65" spans="2:11" ht="15" customHeight="1">
      <c r="B65" s="319"/>
      <c r="C65" s="326"/>
      <c r="D65" s="323" t="s">
        <v>1260</v>
      </c>
      <c r="E65" s="323"/>
      <c r="F65" s="323"/>
      <c r="G65" s="323"/>
      <c r="H65" s="323"/>
      <c r="I65" s="323"/>
      <c r="J65" s="323"/>
      <c r="K65" s="321"/>
    </row>
    <row r="66" spans="2:11" ht="15" customHeight="1">
      <c r="B66" s="319"/>
      <c r="C66" s="326"/>
      <c r="D66" s="323" t="s">
        <v>1261</v>
      </c>
      <c r="E66" s="323"/>
      <c r="F66" s="323"/>
      <c r="G66" s="323"/>
      <c r="H66" s="323"/>
      <c r="I66" s="323"/>
      <c r="J66" s="323"/>
      <c r="K66" s="321"/>
    </row>
    <row r="67" spans="2:11" ht="15" customHeight="1">
      <c r="B67" s="319"/>
      <c r="C67" s="326"/>
      <c r="D67" s="323" t="s">
        <v>1262</v>
      </c>
      <c r="E67" s="323"/>
      <c r="F67" s="323"/>
      <c r="G67" s="323"/>
      <c r="H67" s="323"/>
      <c r="I67" s="323"/>
      <c r="J67" s="323"/>
      <c r="K67" s="321"/>
    </row>
    <row r="68" spans="2:11" ht="15" customHeight="1">
      <c r="B68" s="319"/>
      <c r="C68" s="326"/>
      <c r="D68" s="323" t="s">
        <v>1263</v>
      </c>
      <c r="E68" s="323"/>
      <c r="F68" s="323"/>
      <c r="G68" s="323"/>
      <c r="H68" s="323"/>
      <c r="I68" s="323"/>
      <c r="J68" s="323"/>
      <c r="K68" s="321"/>
    </row>
    <row r="69" spans="2:11" ht="12.75" customHeight="1">
      <c r="B69" s="331"/>
      <c r="C69" s="332"/>
      <c r="D69" s="332"/>
      <c r="E69" s="332"/>
      <c r="F69" s="332"/>
      <c r="G69" s="332"/>
      <c r="H69" s="332"/>
      <c r="I69" s="332"/>
      <c r="J69" s="332"/>
      <c r="K69" s="333"/>
    </row>
    <row r="70" spans="2:11" ht="18.75" customHeight="1">
      <c r="B70" s="334"/>
      <c r="C70" s="334"/>
      <c r="D70" s="334"/>
      <c r="E70" s="334"/>
      <c r="F70" s="334"/>
      <c r="G70" s="334"/>
      <c r="H70" s="334"/>
      <c r="I70" s="334"/>
      <c r="J70" s="334"/>
      <c r="K70" s="335"/>
    </row>
    <row r="71" spans="2:11" ht="18.75" customHeight="1">
      <c r="B71" s="335"/>
      <c r="C71" s="335"/>
      <c r="D71" s="335"/>
      <c r="E71" s="335"/>
      <c r="F71" s="335"/>
      <c r="G71" s="335"/>
      <c r="H71" s="335"/>
      <c r="I71" s="335"/>
      <c r="J71" s="335"/>
      <c r="K71" s="335"/>
    </row>
    <row r="72" spans="2:11" ht="7.5" customHeight="1">
      <c r="B72" s="336"/>
      <c r="C72" s="337"/>
      <c r="D72" s="337"/>
      <c r="E72" s="337"/>
      <c r="F72" s="337"/>
      <c r="G72" s="337"/>
      <c r="H72" s="337"/>
      <c r="I72" s="337"/>
      <c r="J72" s="337"/>
      <c r="K72" s="338"/>
    </row>
    <row r="73" spans="2:11" ht="45" customHeight="1">
      <c r="B73" s="339"/>
      <c r="C73" s="340" t="s">
        <v>1201</v>
      </c>
      <c r="D73" s="340"/>
      <c r="E73" s="340"/>
      <c r="F73" s="340"/>
      <c r="G73" s="340"/>
      <c r="H73" s="340"/>
      <c r="I73" s="340"/>
      <c r="J73" s="340"/>
      <c r="K73" s="341"/>
    </row>
    <row r="74" spans="2:11" ht="17.25" customHeight="1">
      <c r="B74" s="339"/>
      <c r="C74" s="342" t="s">
        <v>1264</v>
      </c>
      <c r="D74" s="342"/>
      <c r="E74" s="342"/>
      <c r="F74" s="342" t="s">
        <v>1265</v>
      </c>
      <c r="G74" s="343"/>
      <c r="H74" s="342" t="s">
        <v>118</v>
      </c>
      <c r="I74" s="342" t="s">
        <v>65</v>
      </c>
      <c r="J74" s="342" t="s">
        <v>1266</v>
      </c>
      <c r="K74" s="341"/>
    </row>
    <row r="75" spans="2:11" ht="17.25" customHeight="1">
      <c r="B75" s="339"/>
      <c r="C75" s="344" t="s">
        <v>1267</v>
      </c>
      <c r="D75" s="344"/>
      <c r="E75" s="344"/>
      <c r="F75" s="345" t="s">
        <v>1268</v>
      </c>
      <c r="G75" s="346"/>
      <c r="H75" s="344"/>
      <c r="I75" s="344"/>
      <c r="J75" s="344" t="s">
        <v>1269</v>
      </c>
      <c r="K75" s="341"/>
    </row>
    <row r="76" spans="2:11" ht="5.25" customHeight="1">
      <c r="B76" s="339"/>
      <c r="C76" s="347"/>
      <c r="D76" s="347"/>
      <c r="E76" s="347"/>
      <c r="F76" s="347"/>
      <c r="G76" s="348"/>
      <c r="H76" s="347"/>
      <c r="I76" s="347"/>
      <c r="J76" s="347"/>
      <c r="K76" s="341"/>
    </row>
    <row r="77" spans="2:11" ht="15" customHeight="1">
      <c r="B77" s="339"/>
      <c r="C77" s="328" t="s">
        <v>61</v>
      </c>
      <c r="D77" s="347"/>
      <c r="E77" s="347"/>
      <c r="F77" s="349" t="s">
        <v>1270</v>
      </c>
      <c r="G77" s="348"/>
      <c r="H77" s="328" t="s">
        <v>1271</v>
      </c>
      <c r="I77" s="328" t="s">
        <v>1272</v>
      </c>
      <c r="J77" s="328">
        <v>20</v>
      </c>
      <c r="K77" s="341"/>
    </row>
    <row r="78" spans="2:11" ht="15" customHeight="1">
      <c r="B78" s="339"/>
      <c r="C78" s="328" t="s">
        <v>1273</v>
      </c>
      <c r="D78" s="328"/>
      <c r="E78" s="328"/>
      <c r="F78" s="349" t="s">
        <v>1270</v>
      </c>
      <c r="G78" s="348"/>
      <c r="H78" s="328" t="s">
        <v>1274</v>
      </c>
      <c r="I78" s="328" t="s">
        <v>1272</v>
      </c>
      <c r="J78" s="328">
        <v>120</v>
      </c>
      <c r="K78" s="341"/>
    </row>
    <row r="79" spans="2:11" ht="15" customHeight="1">
      <c r="B79" s="350"/>
      <c r="C79" s="328" t="s">
        <v>1275</v>
      </c>
      <c r="D79" s="328"/>
      <c r="E79" s="328"/>
      <c r="F79" s="349" t="s">
        <v>1276</v>
      </c>
      <c r="G79" s="348"/>
      <c r="H79" s="328" t="s">
        <v>1277</v>
      </c>
      <c r="I79" s="328" t="s">
        <v>1272</v>
      </c>
      <c r="J79" s="328">
        <v>50</v>
      </c>
      <c r="K79" s="341"/>
    </row>
    <row r="80" spans="2:11" ht="15" customHeight="1">
      <c r="B80" s="350"/>
      <c r="C80" s="328" t="s">
        <v>1278</v>
      </c>
      <c r="D80" s="328"/>
      <c r="E80" s="328"/>
      <c r="F80" s="349" t="s">
        <v>1270</v>
      </c>
      <c r="G80" s="348"/>
      <c r="H80" s="328" t="s">
        <v>1279</v>
      </c>
      <c r="I80" s="328" t="s">
        <v>1280</v>
      </c>
      <c r="J80" s="328"/>
      <c r="K80" s="341"/>
    </row>
    <row r="81" spans="2:11" ht="15" customHeight="1">
      <c r="B81" s="350"/>
      <c r="C81" s="351" t="s">
        <v>1281</v>
      </c>
      <c r="D81" s="351"/>
      <c r="E81" s="351"/>
      <c r="F81" s="352" t="s">
        <v>1276</v>
      </c>
      <c r="G81" s="351"/>
      <c r="H81" s="351" t="s">
        <v>1282</v>
      </c>
      <c r="I81" s="351" t="s">
        <v>1272</v>
      </c>
      <c r="J81" s="351">
        <v>15</v>
      </c>
      <c r="K81" s="341"/>
    </row>
    <row r="82" spans="2:11" ht="15" customHeight="1">
      <c r="B82" s="350"/>
      <c r="C82" s="351" t="s">
        <v>1283</v>
      </c>
      <c r="D82" s="351"/>
      <c r="E82" s="351"/>
      <c r="F82" s="352" t="s">
        <v>1276</v>
      </c>
      <c r="G82" s="351"/>
      <c r="H82" s="351" t="s">
        <v>1284</v>
      </c>
      <c r="I82" s="351" t="s">
        <v>1272</v>
      </c>
      <c r="J82" s="351">
        <v>15</v>
      </c>
      <c r="K82" s="341"/>
    </row>
    <row r="83" spans="2:11" ht="15" customHeight="1">
      <c r="B83" s="350"/>
      <c r="C83" s="351" t="s">
        <v>1285</v>
      </c>
      <c r="D83" s="351"/>
      <c r="E83" s="351"/>
      <c r="F83" s="352" t="s">
        <v>1276</v>
      </c>
      <c r="G83" s="351"/>
      <c r="H83" s="351" t="s">
        <v>1286</v>
      </c>
      <c r="I83" s="351" t="s">
        <v>1272</v>
      </c>
      <c r="J83" s="351">
        <v>20</v>
      </c>
      <c r="K83" s="341"/>
    </row>
    <row r="84" spans="2:11" ht="15" customHeight="1">
      <c r="B84" s="350"/>
      <c r="C84" s="351" t="s">
        <v>1287</v>
      </c>
      <c r="D84" s="351"/>
      <c r="E84" s="351"/>
      <c r="F84" s="352" t="s">
        <v>1276</v>
      </c>
      <c r="G84" s="351"/>
      <c r="H84" s="351" t="s">
        <v>1288</v>
      </c>
      <c r="I84" s="351" t="s">
        <v>1272</v>
      </c>
      <c r="J84" s="351">
        <v>20</v>
      </c>
      <c r="K84" s="341"/>
    </row>
    <row r="85" spans="2:11" ht="15" customHeight="1">
      <c r="B85" s="350"/>
      <c r="C85" s="328" t="s">
        <v>1289</v>
      </c>
      <c r="D85" s="328"/>
      <c r="E85" s="328"/>
      <c r="F85" s="349" t="s">
        <v>1276</v>
      </c>
      <c r="G85" s="348"/>
      <c r="H85" s="328" t="s">
        <v>1290</v>
      </c>
      <c r="I85" s="328" t="s">
        <v>1272</v>
      </c>
      <c r="J85" s="328">
        <v>50</v>
      </c>
      <c r="K85" s="341"/>
    </row>
    <row r="86" spans="2:11" ht="15" customHeight="1">
      <c r="B86" s="350"/>
      <c r="C86" s="328" t="s">
        <v>1291</v>
      </c>
      <c r="D86" s="328"/>
      <c r="E86" s="328"/>
      <c r="F86" s="349" t="s">
        <v>1276</v>
      </c>
      <c r="G86" s="348"/>
      <c r="H86" s="328" t="s">
        <v>1292</v>
      </c>
      <c r="I86" s="328" t="s">
        <v>1272</v>
      </c>
      <c r="J86" s="328">
        <v>20</v>
      </c>
      <c r="K86" s="341"/>
    </row>
    <row r="87" spans="2:11" ht="15" customHeight="1">
      <c r="B87" s="350"/>
      <c r="C87" s="328" t="s">
        <v>1293</v>
      </c>
      <c r="D87" s="328"/>
      <c r="E87" s="328"/>
      <c r="F87" s="349" t="s">
        <v>1276</v>
      </c>
      <c r="G87" s="348"/>
      <c r="H87" s="328" t="s">
        <v>1294</v>
      </c>
      <c r="I87" s="328" t="s">
        <v>1272</v>
      </c>
      <c r="J87" s="328">
        <v>20</v>
      </c>
      <c r="K87" s="341"/>
    </row>
    <row r="88" spans="2:11" ht="15" customHeight="1">
      <c r="B88" s="350"/>
      <c r="C88" s="328" t="s">
        <v>1295</v>
      </c>
      <c r="D88" s="328"/>
      <c r="E88" s="328"/>
      <c r="F88" s="349" t="s">
        <v>1276</v>
      </c>
      <c r="G88" s="348"/>
      <c r="H88" s="328" t="s">
        <v>1296</v>
      </c>
      <c r="I88" s="328" t="s">
        <v>1272</v>
      </c>
      <c r="J88" s="328">
        <v>50</v>
      </c>
      <c r="K88" s="341"/>
    </row>
    <row r="89" spans="2:11" ht="15" customHeight="1">
      <c r="B89" s="350"/>
      <c r="C89" s="328" t="s">
        <v>1297</v>
      </c>
      <c r="D89" s="328"/>
      <c r="E89" s="328"/>
      <c r="F89" s="349" t="s">
        <v>1276</v>
      </c>
      <c r="G89" s="348"/>
      <c r="H89" s="328" t="s">
        <v>1297</v>
      </c>
      <c r="I89" s="328" t="s">
        <v>1272</v>
      </c>
      <c r="J89" s="328">
        <v>50</v>
      </c>
      <c r="K89" s="341"/>
    </row>
    <row r="90" spans="2:11" ht="15" customHeight="1">
      <c r="B90" s="350"/>
      <c r="C90" s="328" t="s">
        <v>123</v>
      </c>
      <c r="D90" s="328"/>
      <c r="E90" s="328"/>
      <c r="F90" s="349" t="s">
        <v>1276</v>
      </c>
      <c r="G90" s="348"/>
      <c r="H90" s="328" t="s">
        <v>1298</v>
      </c>
      <c r="I90" s="328" t="s">
        <v>1272</v>
      </c>
      <c r="J90" s="328">
        <v>255</v>
      </c>
      <c r="K90" s="341"/>
    </row>
    <row r="91" spans="2:11" ht="15" customHeight="1">
      <c r="B91" s="350"/>
      <c r="C91" s="328" t="s">
        <v>1299</v>
      </c>
      <c r="D91" s="328"/>
      <c r="E91" s="328"/>
      <c r="F91" s="349" t="s">
        <v>1270</v>
      </c>
      <c r="G91" s="348"/>
      <c r="H91" s="328" t="s">
        <v>1300</v>
      </c>
      <c r="I91" s="328" t="s">
        <v>1301</v>
      </c>
      <c r="J91" s="328"/>
      <c r="K91" s="341"/>
    </row>
    <row r="92" spans="2:11" ht="15" customHeight="1">
      <c r="B92" s="350"/>
      <c r="C92" s="328" t="s">
        <v>1302</v>
      </c>
      <c r="D92" s="328"/>
      <c r="E92" s="328"/>
      <c r="F92" s="349" t="s">
        <v>1270</v>
      </c>
      <c r="G92" s="348"/>
      <c r="H92" s="328" t="s">
        <v>1303</v>
      </c>
      <c r="I92" s="328" t="s">
        <v>1304</v>
      </c>
      <c r="J92" s="328"/>
      <c r="K92" s="341"/>
    </row>
    <row r="93" spans="2:11" ht="15" customHeight="1">
      <c r="B93" s="350"/>
      <c r="C93" s="328" t="s">
        <v>1305</v>
      </c>
      <c r="D93" s="328"/>
      <c r="E93" s="328"/>
      <c r="F93" s="349" t="s">
        <v>1270</v>
      </c>
      <c r="G93" s="348"/>
      <c r="H93" s="328" t="s">
        <v>1305</v>
      </c>
      <c r="I93" s="328" t="s">
        <v>1304</v>
      </c>
      <c r="J93" s="328"/>
      <c r="K93" s="341"/>
    </row>
    <row r="94" spans="2:11" ht="15" customHeight="1">
      <c r="B94" s="350"/>
      <c r="C94" s="328" t="s">
        <v>46</v>
      </c>
      <c r="D94" s="328"/>
      <c r="E94" s="328"/>
      <c r="F94" s="349" t="s">
        <v>1270</v>
      </c>
      <c r="G94" s="348"/>
      <c r="H94" s="328" t="s">
        <v>1306</v>
      </c>
      <c r="I94" s="328" t="s">
        <v>1304</v>
      </c>
      <c r="J94" s="328"/>
      <c r="K94" s="341"/>
    </row>
    <row r="95" spans="2:11" ht="15" customHeight="1">
      <c r="B95" s="350"/>
      <c r="C95" s="328" t="s">
        <v>56</v>
      </c>
      <c r="D95" s="328"/>
      <c r="E95" s="328"/>
      <c r="F95" s="349" t="s">
        <v>1270</v>
      </c>
      <c r="G95" s="348"/>
      <c r="H95" s="328" t="s">
        <v>1307</v>
      </c>
      <c r="I95" s="328" t="s">
        <v>1304</v>
      </c>
      <c r="J95" s="328"/>
      <c r="K95" s="341"/>
    </row>
    <row r="96" spans="2:11" ht="15" customHeight="1">
      <c r="B96" s="353"/>
      <c r="C96" s="354"/>
      <c r="D96" s="354"/>
      <c r="E96" s="354"/>
      <c r="F96" s="354"/>
      <c r="G96" s="354"/>
      <c r="H96" s="354"/>
      <c r="I96" s="354"/>
      <c r="J96" s="354"/>
      <c r="K96" s="355"/>
    </row>
    <row r="97" spans="2:11" ht="18.75" customHeight="1">
      <c r="B97" s="356"/>
      <c r="C97" s="357"/>
      <c r="D97" s="357"/>
      <c r="E97" s="357"/>
      <c r="F97" s="357"/>
      <c r="G97" s="357"/>
      <c r="H97" s="357"/>
      <c r="I97" s="357"/>
      <c r="J97" s="357"/>
      <c r="K97" s="356"/>
    </row>
    <row r="98" spans="2:11" ht="18.75" customHeight="1">
      <c r="B98" s="335"/>
      <c r="C98" s="335"/>
      <c r="D98" s="335"/>
      <c r="E98" s="335"/>
      <c r="F98" s="335"/>
      <c r="G98" s="335"/>
      <c r="H98" s="335"/>
      <c r="I98" s="335"/>
      <c r="J98" s="335"/>
      <c r="K98" s="335"/>
    </row>
    <row r="99" spans="2:11" ht="7.5" customHeight="1">
      <c r="B99" s="336"/>
      <c r="C99" s="337"/>
      <c r="D99" s="337"/>
      <c r="E99" s="337"/>
      <c r="F99" s="337"/>
      <c r="G99" s="337"/>
      <c r="H99" s="337"/>
      <c r="I99" s="337"/>
      <c r="J99" s="337"/>
      <c r="K99" s="338"/>
    </row>
    <row r="100" spans="2:11" ht="45" customHeight="1">
      <c r="B100" s="339"/>
      <c r="C100" s="340" t="s">
        <v>1308</v>
      </c>
      <c r="D100" s="340"/>
      <c r="E100" s="340"/>
      <c r="F100" s="340"/>
      <c r="G100" s="340"/>
      <c r="H100" s="340"/>
      <c r="I100" s="340"/>
      <c r="J100" s="340"/>
      <c r="K100" s="341"/>
    </row>
    <row r="101" spans="2:11" ht="17.25" customHeight="1">
      <c r="B101" s="339"/>
      <c r="C101" s="342" t="s">
        <v>1264</v>
      </c>
      <c r="D101" s="342"/>
      <c r="E101" s="342"/>
      <c r="F101" s="342" t="s">
        <v>1265</v>
      </c>
      <c r="G101" s="343"/>
      <c r="H101" s="342" t="s">
        <v>118</v>
      </c>
      <c r="I101" s="342" t="s">
        <v>65</v>
      </c>
      <c r="J101" s="342" t="s">
        <v>1266</v>
      </c>
      <c r="K101" s="341"/>
    </row>
    <row r="102" spans="2:11" ht="17.25" customHeight="1">
      <c r="B102" s="339"/>
      <c r="C102" s="344" t="s">
        <v>1267</v>
      </c>
      <c r="D102" s="344"/>
      <c r="E102" s="344"/>
      <c r="F102" s="345" t="s">
        <v>1268</v>
      </c>
      <c r="G102" s="346"/>
      <c r="H102" s="344"/>
      <c r="I102" s="344"/>
      <c r="J102" s="344" t="s">
        <v>1269</v>
      </c>
      <c r="K102" s="341"/>
    </row>
    <row r="103" spans="2:11" ht="5.25" customHeight="1">
      <c r="B103" s="339"/>
      <c r="C103" s="342"/>
      <c r="D103" s="342"/>
      <c r="E103" s="342"/>
      <c r="F103" s="342"/>
      <c r="G103" s="358"/>
      <c r="H103" s="342"/>
      <c r="I103" s="342"/>
      <c r="J103" s="342"/>
      <c r="K103" s="341"/>
    </row>
    <row r="104" spans="2:11" ht="15" customHeight="1">
      <c r="B104" s="339"/>
      <c r="C104" s="328" t="s">
        <v>61</v>
      </c>
      <c r="D104" s="347"/>
      <c r="E104" s="347"/>
      <c r="F104" s="349" t="s">
        <v>1270</v>
      </c>
      <c r="G104" s="358"/>
      <c r="H104" s="328" t="s">
        <v>1309</v>
      </c>
      <c r="I104" s="328" t="s">
        <v>1272</v>
      </c>
      <c r="J104" s="328">
        <v>20</v>
      </c>
      <c r="K104" s="341"/>
    </row>
    <row r="105" spans="2:11" ht="15" customHeight="1">
      <c r="B105" s="339"/>
      <c r="C105" s="328" t="s">
        <v>1273</v>
      </c>
      <c r="D105" s="328"/>
      <c r="E105" s="328"/>
      <c r="F105" s="349" t="s">
        <v>1270</v>
      </c>
      <c r="G105" s="328"/>
      <c r="H105" s="328" t="s">
        <v>1309</v>
      </c>
      <c r="I105" s="328" t="s">
        <v>1272</v>
      </c>
      <c r="J105" s="328">
        <v>120</v>
      </c>
      <c r="K105" s="341"/>
    </row>
    <row r="106" spans="2:11" ht="15" customHeight="1">
      <c r="B106" s="350"/>
      <c r="C106" s="328" t="s">
        <v>1275</v>
      </c>
      <c r="D106" s="328"/>
      <c r="E106" s="328"/>
      <c r="F106" s="349" t="s">
        <v>1276</v>
      </c>
      <c r="G106" s="328"/>
      <c r="H106" s="328" t="s">
        <v>1309</v>
      </c>
      <c r="I106" s="328" t="s">
        <v>1272</v>
      </c>
      <c r="J106" s="328">
        <v>50</v>
      </c>
      <c r="K106" s="341"/>
    </row>
    <row r="107" spans="2:11" ht="15" customHeight="1">
      <c r="B107" s="350"/>
      <c r="C107" s="328" t="s">
        <v>1278</v>
      </c>
      <c r="D107" s="328"/>
      <c r="E107" s="328"/>
      <c r="F107" s="349" t="s">
        <v>1270</v>
      </c>
      <c r="G107" s="328"/>
      <c r="H107" s="328" t="s">
        <v>1309</v>
      </c>
      <c r="I107" s="328" t="s">
        <v>1280</v>
      </c>
      <c r="J107" s="328"/>
      <c r="K107" s="341"/>
    </row>
    <row r="108" spans="2:11" ht="15" customHeight="1">
      <c r="B108" s="350"/>
      <c r="C108" s="328" t="s">
        <v>1289</v>
      </c>
      <c r="D108" s="328"/>
      <c r="E108" s="328"/>
      <c r="F108" s="349" t="s">
        <v>1276</v>
      </c>
      <c r="G108" s="328"/>
      <c r="H108" s="328" t="s">
        <v>1309</v>
      </c>
      <c r="I108" s="328" t="s">
        <v>1272</v>
      </c>
      <c r="J108" s="328">
        <v>50</v>
      </c>
      <c r="K108" s="341"/>
    </row>
    <row r="109" spans="2:11" ht="15" customHeight="1">
      <c r="B109" s="350"/>
      <c r="C109" s="328" t="s">
        <v>1297</v>
      </c>
      <c r="D109" s="328"/>
      <c r="E109" s="328"/>
      <c r="F109" s="349" t="s">
        <v>1276</v>
      </c>
      <c r="G109" s="328"/>
      <c r="H109" s="328" t="s">
        <v>1309</v>
      </c>
      <c r="I109" s="328" t="s">
        <v>1272</v>
      </c>
      <c r="J109" s="328">
        <v>50</v>
      </c>
      <c r="K109" s="341"/>
    </row>
    <row r="110" spans="2:11" ht="15" customHeight="1">
      <c r="B110" s="350"/>
      <c r="C110" s="328" t="s">
        <v>1295</v>
      </c>
      <c r="D110" s="328"/>
      <c r="E110" s="328"/>
      <c r="F110" s="349" t="s">
        <v>1276</v>
      </c>
      <c r="G110" s="328"/>
      <c r="H110" s="328" t="s">
        <v>1309</v>
      </c>
      <c r="I110" s="328" t="s">
        <v>1272</v>
      </c>
      <c r="J110" s="328">
        <v>50</v>
      </c>
      <c r="K110" s="341"/>
    </row>
    <row r="111" spans="2:11" ht="15" customHeight="1">
      <c r="B111" s="350"/>
      <c r="C111" s="328" t="s">
        <v>61</v>
      </c>
      <c r="D111" s="328"/>
      <c r="E111" s="328"/>
      <c r="F111" s="349" t="s">
        <v>1270</v>
      </c>
      <c r="G111" s="328"/>
      <c r="H111" s="328" t="s">
        <v>1310</v>
      </c>
      <c r="I111" s="328" t="s">
        <v>1272</v>
      </c>
      <c r="J111" s="328">
        <v>20</v>
      </c>
      <c r="K111" s="341"/>
    </row>
    <row r="112" spans="2:11" ht="15" customHeight="1">
      <c r="B112" s="350"/>
      <c r="C112" s="328" t="s">
        <v>1311</v>
      </c>
      <c r="D112" s="328"/>
      <c r="E112" s="328"/>
      <c r="F112" s="349" t="s">
        <v>1270</v>
      </c>
      <c r="G112" s="328"/>
      <c r="H112" s="328" t="s">
        <v>1312</v>
      </c>
      <c r="I112" s="328" t="s">
        <v>1272</v>
      </c>
      <c r="J112" s="328">
        <v>120</v>
      </c>
      <c r="K112" s="341"/>
    </row>
    <row r="113" spans="2:11" ht="15" customHeight="1">
      <c r="B113" s="350"/>
      <c r="C113" s="328" t="s">
        <v>46</v>
      </c>
      <c r="D113" s="328"/>
      <c r="E113" s="328"/>
      <c r="F113" s="349" t="s">
        <v>1270</v>
      </c>
      <c r="G113" s="328"/>
      <c r="H113" s="328" t="s">
        <v>1313</v>
      </c>
      <c r="I113" s="328" t="s">
        <v>1304</v>
      </c>
      <c r="J113" s="328"/>
      <c r="K113" s="341"/>
    </row>
    <row r="114" spans="2:11" ht="15" customHeight="1">
      <c r="B114" s="350"/>
      <c r="C114" s="328" t="s">
        <v>56</v>
      </c>
      <c r="D114" s="328"/>
      <c r="E114" s="328"/>
      <c r="F114" s="349" t="s">
        <v>1270</v>
      </c>
      <c r="G114" s="328"/>
      <c r="H114" s="328" t="s">
        <v>1314</v>
      </c>
      <c r="I114" s="328" t="s">
        <v>1304</v>
      </c>
      <c r="J114" s="328"/>
      <c r="K114" s="341"/>
    </row>
    <row r="115" spans="2:11" ht="15" customHeight="1">
      <c r="B115" s="350"/>
      <c r="C115" s="328" t="s">
        <v>65</v>
      </c>
      <c r="D115" s="328"/>
      <c r="E115" s="328"/>
      <c r="F115" s="349" t="s">
        <v>1270</v>
      </c>
      <c r="G115" s="328"/>
      <c r="H115" s="328" t="s">
        <v>1315</v>
      </c>
      <c r="I115" s="328" t="s">
        <v>1316</v>
      </c>
      <c r="J115" s="328"/>
      <c r="K115" s="341"/>
    </row>
    <row r="116" spans="2:11" ht="15" customHeight="1">
      <c r="B116" s="353"/>
      <c r="C116" s="359"/>
      <c r="D116" s="359"/>
      <c r="E116" s="359"/>
      <c r="F116" s="359"/>
      <c r="G116" s="359"/>
      <c r="H116" s="359"/>
      <c r="I116" s="359"/>
      <c r="J116" s="359"/>
      <c r="K116" s="355"/>
    </row>
    <row r="117" spans="2:11" ht="18.75" customHeight="1">
      <c r="B117" s="360"/>
      <c r="C117" s="325"/>
      <c r="D117" s="325"/>
      <c r="E117" s="325"/>
      <c r="F117" s="361"/>
      <c r="G117" s="325"/>
      <c r="H117" s="325"/>
      <c r="I117" s="325"/>
      <c r="J117" s="325"/>
      <c r="K117" s="360"/>
    </row>
    <row r="118" spans="2:11" ht="18.75" customHeight="1">
      <c r="B118" s="335"/>
      <c r="C118" s="335"/>
      <c r="D118" s="335"/>
      <c r="E118" s="335"/>
      <c r="F118" s="335"/>
      <c r="G118" s="335"/>
      <c r="H118" s="335"/>
      <c r="I118" s="335"/>
      <c r="J118" s="335"/>
      <c r="K118" s="335"/>
    </row>
    <row r="119" spans="2:11" ht="7.5" customHeight="1">
      <c r="B119" s="362"/>
      <c r="C119" s="363"/>
      <c r="D119" s="363"/>
      <c r="E119" s="363"/>
      <c r="F119" s="363"/>
      <c r="G119" s="363"/>
      <c r="H119" s="363"/>
      <c r="I119" s="363"/>
      <c r="J119" s="363"/>
      <c r="K119" s="364"/>
    </row>
    <row r="120" spans="2:11" ht="45" customHeight="1">
      <c r="B120" s="365"/>
      <c r="C120" s="316" t="s">
        <v>1317</v>
      </c>
      <c r="D120" s="316"/>
      <c r="E120" s="316"/>
      <c r="F120" s="316"/>
      <c r="G120" s="316"/>
      <c r="H120" s="316"/>
      <c r="I120" s="316"/>
      <c r="J120" s="316"/>
      <c r="K120" s="366"/>
    </row>
    <row r="121" spans="2:11" ht="17.25" customHeight="1">
      <c r="B121" s="367"/>
      <c r="C121" s="342" t="s">
        <v>1264</v>
      </c>
      <c r="D121" s="342"/>
      <c r="E121" s="342"/>
      <c r="F121" s="342" t="s">
        <v>1265</v>
      </c>
      <c r="G121" s="343"/>
      <c r="H121" s="342" t="s">
        <v>118</v>
      </c>
      <c r="I121" s="342" t="s">
        <v>65</v>
      </c>
      <c r="J121" s="342" t="s">
        <v>1266</v>
      </c>
      <c r="K121" s="368"/>
    </row>
    <row r="122" spans="2:11" ht="17.25" customHeight="1">
      <c r="B122" s="367"/>
      <c r="C122" s="344" t="s">
        <v>1267</v>
      </c>
      <c r="D122" s="344"/>
      <c r="E122" s="344"/>
      <c r="F122" s="345" t="s">
        <v>1268</v>
      </c>
      <c r="G122" s="346"/>
      <c r="H122" s="344"/>
      <c r="I122" s="344"/>
      <c r="J122" s="344" t="s">
        <v>1269</v>
      </c>
      <c r="K122" s="368"/>
    </row>
    <row r="123" spans="2:11" ht="5.25" customHeight="1">
      <c r="B123" s="369"/>
      <c r="C123" s="347"/>
      <c r="D123" s="347"/>
      <c r="E123" s="347"/>
      <c r="F123" s="347"/>
      <c r="G123" s="328"/>
      <c r="H123" s="347"/>
      <c r="I123" s="347"/>
      <c r="J123" s="347"/>
      <c r="K123" s="370"/>
    </row>
    <row r="124" spans="2:11" ht="15" customHeight="1">
      <c r="B124" s="369"/>
      <c r="C124" s="328" t="s">
        <v>1273</v>
      </c>
      <c r="D124" s="347"/>
      <c r="E124" s="347"/>
      <c r="F124" s="349" t="s">
        <v>1270</v>
      </c>
      <c r="G124" s="328"/>
      <c r="H124" s="328" t="s">
        <v>1309</v>
      </c>
      <c r="I124" s="328" t="s">
        <v>1272</v>
      </c>
      <c r="J124" s="328">
        <v>120</v>
      </c>
      <c r="K124" s="371"/>
    </row>
    <row r="125" spans="2:11" ht="15" customHeight="1">
      <c r="B125" s="369"/>
      <c r="C125" s="328" t="s">
        <v>1318</v>
      </c>
      <c r="D125" s="328"/>
      <c r="E125" s="328"/>
      <c r="F125" s="349" t="s">
        <v>1270</v>
      </c>
      <c r="G125" s="328"/>
      <c r="H125" s="328" t="s">
        <v>1319</v>
      </c>
      <c r="I125" s="328" t="s">
        <v>1272</v>
      </c>
      <c r="J125" s="328" t="s">
        <v>1320</v>
      </c>
      <c r="K125" s="371"/>
    </row>
    <row r="126" spans="2:11" ht="15" customHeight="1">
      <c r="B126" s="369"/>
      <c r="C126" s="328" t="s">
        <v>1219</v>
      </c>
      <c r="D126" s="328"/>
      <c r="E126" s="328"/>
      <c r="F126" s="349" t="s">
        <v>1270</v>
      </c>
      <c r="G126" s="328"/>
      <c r="H126" s="328" t="s">
        <v>1321</v>
      </c>
      <c r="I126" s="328" t="s">
        <v>1272</v>
      </c>
      <c r="J126" s="328" t="s">
        <v>1320</v>
      </c>
      <c r="K126" s="371"/>
    </row>
    <row r="127" spans="2:11" ht="15" customHeight="1">
      <c r="B127" s="369"/>
      <c r="C127" s="328" t="s">
        <v>1281</v>
      </c>
      <c r="D127" s="328"/>
      <c r="E127" s="328"/>
      <c r="F127" s="349" t="s">
        <v>1276</v>
      </c>
      <c r="G127" s="328"/>
      <c r="H127" s="328" t="s">
        <v>1282</v>
      </c>
      <c r="I127" s="328" t="s">
        <v>1272</v>
      </c>
      <c r="J127" s="328">
        <v>15</v>
      </c>
      <c r="K127" s="371"/>
    </row>
    <row r="128" spans="2:11" ht="15" customHeight="1">
      <c r="B128" s="369"/>
      <c r="C128" s="351" t="s">
        <v>1283</v>
      </c>
      <c r="D128" s="351"/>
      <c r="E128" s="351"/>
      <c r="F128" s="352" t="s">
        <v>1276</v>
      </c>
      <c r="G128" s="351"/>
      <c r="H128" s="351" t="s">
        <v>1284</v>
      </c>
      <c r="I128" s="351" t="s">
        <v>1272</v>
      </c>
      <c r="J128" s="351">
        <v>15</v>
      </c>
      <c r="K128" s="371"/>
    </row>
    <row r="129" spans="2:11" ht="15" customHeight="1">
      <c r="B129" s="369"/>
      <c r="C129" s="351" t="s">
        <v>1285</v>
      </c>
      <c r="D129" s="351"/>
      <c r="E129" s="351"/>
      <c r="F129" s="352" t="s">
        <v>1276</v>
      </c>
      <c r="G129" s="351"/>
      <c r="H129" s="351" t="s">
        <v>1286</v>
      </c>
      <c r="I129" s="351" t="s">
        <v>1272</v>
      </c>
      <c r="J129" s="351">
        <v>20</v>
      </c>
      <c r="K129" s="371"/>
    </row>
    <row r="130" spans="2:11" ht="15" customHeight="1">
      <c r="B130" s="369"/>
      <c r="C130" s="351" t="s">
        <v>1287</v>
      </c>
      <c r="D130" s="351"/>
      <c r="E130" s="351"/>
      <c r="F130" s="352" t="s">
        <v>1276</v>
      </c>
      <c r="G130" s="351"/>
      <c r="H130" s="351" t="s">
        <v>1288</v>
      </c>
      <c r="I130" s="351" t="s">
        <v>1272</v>
      </c>
      <c r="J130" s="351">
        <v>20</v>
      </c>
      <c r="K130" s="371"/>
    </row>
    <row r="131" spans="2:11" ht="15" customHeight="1">
      <c r="B131" s="369"/>
      <c r="C131" s="328" t="s">
        <v>1275</v>
      </c>
      <c r="D131" s="328"/>
      <c r="E131" s="328"/>
      <c r="F131" s="349" t="s">
        <v>1276</v>
      </c>
      <c r="G131" s="328"/>
      <c r="H131" s="328" t="s">
        <v>1309</v>
      </c>
      <c r="I131" s="328" t="s">
        <v>1272</v>
      </c>
      <c r="J131" s="328">
        <v>50</v>
      </c>
      <c r="K131" s="371"/>
    </row>
    <row r="132" spans="2:11" ht="15" customHeight="1">
      <c r="B132" s="369"/>
      <c r="C132" s="328" t="s">
        <v>1289</v>
      </c>
      <c r="D132" s="328"/>
      <c r="E132" s="328"/>
      <c r="F132" s="349" t="s">
        <v>1276</v>
      </c>
      <c r="G132" s="328"/>
      <c r="H132" s="328" t="s">
        <v>1309</v>
      </c>
      <c r="I132" s="328" t="s">
        <v>1272</v>
      </c>
      <c r="J132" s="328">
        <v>50</v>
      </c>
      <c r="K132" s="371"/>
    </row>
    <row r="133" spans="2:11" ht="15" customHeight="1">
      <c r="B133" s="369"/>
      <c r="C133" s="328" t="s">
        <v>1295</v>
      </c>
      <c r="D133" s="328"/>
      <c r="E133" s="328"/>
      <c r="F133" s="349" t="s">
        <v>1276</v>
      </c>
      <c r="G133" s="328"/>
      <c r="H133" s="328" t="s">
        <v>1309</v>
      </c>
      <c r="I133" s="328" t="s">
        <v>1272</v>
      </c>
      <c r="J133" s="328">
        <v>50</v>
      </c>
      <c r="K133" s="371"/>
    </row>
    <row r="134" spans="2:11" ht="15" customHeight="1">
      <c r="B134" s="369"/>
      <c r="C134" s="328" t="s">
        <v>1297</v>
      </c>
      <c r="D134" s="328"/>
      <c r="E134" s="328"/>
      <c r="F134" s="349" t="s">
        <v>1276</v>
      </c>
      <c r="G134" s="328"/>
      <c r="H134" s="328" t="s">
        <v>1309</v>
      </c>
      <c r="I134" s="328" t="s">
        <v>1272</v>
      </c>
      <c r="J134" s="328">
        <v>50</v>
      </c>
      <c r="K134" s="371"/>
    </row>
    <row r="135" spans="2:11" ht="15" customHeight="1">
      <c r="B135" s="369"/>
      <c r="C135" s="328" t="s">
        <v>123</v>
      </c>
      <c r="D135" s="328"/>
      <c r="E135" s="328"/>
      <c r="F135" s="349" t="s">
        <v>1276</v>
      </c>
      <c r="G135" s="328"/>
      <c r="H135" s="328" t="s">
        <v>1322</v>
      </c>
      <c r="I135" s="328" t="s">
        <v>1272</v>
      </c>
      <c r="J135" s="328">
        <v>255</v>
      </c>
      <c r="K135" s="371"/>
    </row>
    <row r="136" spans="2:11" ht="15" customHeight="1">
      <c r="B136" s="369"/>
      <c r="C136" s="328" t="s">
        <v>1299</v>
      </c>
      <c r="D136" s="328"/>
      <c r="E136" s="328"/>
      <c r="F136" s="349" t="s">
        <v>1270</v>
      </c>
      <c r="G136" s="328"/>
      <c r="H136" s="328" t="s">
        <v>1323</v>
      </c>
      <c r="I136" s="328" t="s">
        <v>1301</v>
      </c>
      <c r="J136" s="328"/>
      <c r="K136" s="371"/>
    </row>
    <row r="137" spans="2:11" ht="15" customHeight="1">
      <c r="B137" s="369"/>
      <c r="C137" s="328" t="s">
        <v>1302</v>
      </c>
      <c r="D137" s="328"/>
      <c r="E137" s="328"/>
      <c r="F137" s="349" t="s">
        <v>1270</v>
      </c>
      <c r="G137" s="328"/>
      <c r="H137" s="328" t="s">
        <v>1324</v>
      </c>
      <c r="I137" s="328" t="s">
        <v>1304</v>
      </c>
      <c r="J137" s="328"/>
      <c r="K137" s="371"/>
    </row>
    <row r="138" spans="2:11" ht="15" customHeight="1">
      <c r="B138" s="369"/>
      <c r="C138" s="328" t="s">
        <v>1305</v>
      </c>
      <c r="D138" s="328"/>
      <c r="E138" s="328"/>
      <c r="F138" s="349" t="s">
        <v>1270</v>
      </c>
      <c r="G138" s="328"/>
      <c r="H138" s="328" t="s">
        <v>1305</v>
      </c>
      <c r="I138" s="328" t="s">
        <v>1304</v>
      </c>
      <c r="J138" s="328"/>
      <c r="K138" s="371"/>
    </row>
    <row r="139" spans="2:11" ht="15" customHeight="1">
      <c r="B139" s="369"/>
      <c r="C139" s="328" t="s">
        <v>46</v>
      </c>
      <c r="D139" s="328"/>
      <c r="E139" s="328"/>
      <c r="F139" s="349" t="s">
        <v>1270</v>
      </c>
      <c r="G139" s="328"/>
      <c r="H139" s="328" t="s">
        <v>1325</v>
      </c>
      <c r="I139" s="328" t="s">
        <v>1304</v>
      </c>
      <c r="J139" s="328"/>
      <c r="K139" s="371"/>
    </row>
    <row r="140" spans="2:11" ht="15" customHeight="1">
      <c r="B140" s="369"/>
      <c r="C140" s="328" t="s">
        <v>1326</v>
      </c>
      <c r="D140" s="328"/>
      <c r="E140" s="328"/>
      <c r="F140" s="349" t="s">
        <v>1270</v>
      </c>
      <c r="G140" s="328"/>
      <c r="H140" s="328" t="s">
        <v>1327</v>
      </c>
      <c r="I140" s="328" t="s">
        <v>1304</v>
      </c>
      <c r="J140" s="328"/>
      <c r="K140" s="371"/>
    </row>
    <row r="141" spans="2:11" ht="15" customHeight="1">
      <c r="B141" s="372"/>
      <c r="C141" s="373"/>
      <c r="D141" s="373"/>
      <c r="E141" s="373"/>
      <c r="F141" s="373"/>
      <c r="G141" s="373"/>
      <c r="H141" s="373"/>
      <c r="I141" s="373"/>
      <c r="J141" s="373"/>
      <c r="K141" s="374"/>
    </row>
    <row r="142" spans="2:11" ht="18.75" customHeight="1">
      <c r="B142" s="325"/>
      <c r="C142" s="325"/>
      <c r="D142" s="325"/>
      <c r="E142" s="325"/>
      <c r="F142" s="361"/>
      <c r="G142" s="325"/>
      <c r="H142" s="325"/>
      <c r="I142" s="325"/>
      <c r="J142" s="325"/>
      <c r="K142" s="325"/>
    </row>
    <row r="143" spans="2:11" ht="18.75" customHeight="1">
      <c r="B143" s="335"/>
      <c r="C143" s="335"/>
      <c r="D143" s="335"/>
      <c r="E143" s="335"/>
      <c r="F143" s="335"/>
      <c r="G143" s="335"/>
      <c r="H143" s="335"/>
      <c r="I143" s="335"/>
      <c r="J143" s="335"/>
      <c r="K143" s="335"/>
    </row>
    <row r="144" spans="2:11" ht="7.5" customHeight="1">
      <c r="B144" s="336"/>
      <c r="C144" s="337"/>
      <c r="D144" s="337"/>
      <c r="E144" s="337"/>
      <c r="F144" s="337"/>
      <c r="G144" s="337"/>
      <c r="H144" s="337"/>
      <c r="I144" s="337"/>
      <c r="J144" s="337"/>
      <c r="K144" s="338"/>
    </row>
    <row r="145" spans="2:11" ht="45" customHeight="1">
      <c r="B145" s="339"/>
      <c r="C145" s="340" t="s">
        <v>1328</v>
      </c>
      <c r="D145" s="340"/>
      <c r="E145" s="340"/>
      <c r="F145" s="340"/>
      <c r="G145" s="340"/>
      <c r="H145" s="340"/>
      <c r="I145" s="340"/>
      <c r="J145" s="340"/>
      <c r="K145" s="341"/>
    </row>
    <row r="146" spans="2:11" ht="17.25" customHeight="1">
      <c r="B146" s="339"/>
      <c r="C146" s="342" t="s">
        <v>1264</v>
      </c>
      <c r="D146" s="342"/>
      <c r="E146" s="342"/>
      <c r="F146" s="342" t="s">
        <v>1265</v>
      </c>
      <c r="G146" s="343"/>
      <c r="H146" s="342" t="s">
        <v>118</v>
      </c>
      <c r="I146" s="342" t="s">
        <v>65</v>
      </c>
      <c r="J146" s="342" t="s">
        <v>1266</v>
      </c>
      <c r="K146" s="341"/>
    </row>
    <row r="147" spans="2:11" ht="17.25" customHeight="1">
      <c r="B147" s="339"/>
      <c r="C147" s="344" t="s">
        <v>1267</v>
      </c>
      <c r="D147" s="344"/>
      <c r="E147" s="344"/>
      <c r="F147" s="345" t="s">
        <v>1268</v>
      </c>
      <c r="G147" s="346"/>
      <c r="H147" s="344"/>
      <c r="I147" s="344"/>
      <c r="J147" s="344" t="s">
        <v>1269</v>
      </c>
      <c r="K147" s="341"/>
    </row>
    <row r="148" spans="2:11" ht="5.25" customHeight="1">
      <c r="B148" s="350"/>
      <c r="C148" s="347"/>
      <c r="D148" s="347"/>
      <c r="E148" s="347"/>
      <c r="F148" s="347"/>
      <c r="G148" s="348"/>
      <c r="H148" s="347"/>
      <c r="I148" s="347"/>
      <c r="J148" s="347"/>
      <c r="K148" s="371"/>
    </row>
    <row r="149" spans="2:11" ht="15" customHeight="1">
      <c r="B149" s="350"/>
      <c r="C149" s="375" t="s">
        <v>1273</v>
      </c>
      <c r="D149" s="328"/>
      <c r="E149" s="328"/>
      <c r="F149" s="376" t="s">
        <v>1270</v>
      </c>
      <c r="G149" s="328"/>
      <c r="H149" s="375" t="s">
        <v>1309</v>
      </c>
      <c r="I149" s="375" t="s">
        <v>1272</v>
      </c>
      <c r="J149" s="375">
        <v>120</v>
      </c>
      <c r="K149" s="371"/>
    </row>
    <row r="150" spans="2:11" ht="15" customHeight="1">
      <c r="B150" s="350"/>
      <c r="C150" s="375" t="s">
        <v>1318</v>
      </c>
      <c r="D150" s="328"/>
      <c r="E150" s="328"/>
      <c r="F150" s="376" t="s">
        <v>1270</v>
      </c>
      <c r="G150" s="328"/>
      <c r="H150" s="375" t="s">
        <v>1329</v>
      </c>
      <c r="I150" s="375" t="s">
        <v>1272</v>
      </c>
      <c r="J150" s="375" t="s">
        <v>1320</v>
      </c>
      <c r="K150" s="371"/>
    </row>
    <row r="151" spans="2:11" ht="15" customHeight="1">
      <c r="B151" s="350"/>
      <c r="C151" s="375" t="s">
        <v>1219</v>
      </c>
      <c r="D151" s="328"/>
      <c r="E151" s="328"/>
      <c r="F151" s="376" t="s">
        <v>1270</v>
      </c>
      <c r="G151" s="328"/>
      <c r="H151" s="375" t="s">
        <v>1330</v>
      </c>
      <c r="I151" s="375" t="s">
        <v>1272</v>
      </c>
      <c r="J151" s="375" t="s">
        <v>1320</v>
      </c>
      <c r="K151" s="371"/>
    </row>
    <row r="152" spans="2:11" ht="15" customHeight="1">
      <c r="B152" s="350"/>
      <c r="C152" s="375" t="s">
        <v>1275</v>
      </c>
      <c r="D152" s="328"/>
      <c r="E152" s="328"/>
      <c r="F152" s="376" t="s">
        <v>1276</v>
      </c>
      <c r="G152" s="328"/>
      <c r="H152" s="375" t="s">
        <v>1309</v>
      </c>
      <c r="I152" s="375" t="s">
        <v>1272</v>
      </c>
      <c r="J152" s="375">
        <v>50</v>
      </c>
      <c r="K152" s="371"/>
    </row>
    <row r="153" spans="2:11" ht="15" customHeight="1">
      <c r="B153" s="350"/>
      <c r="C153" s="375" t="s">
        <v>1278</v>
      </c>
      <c r="D153" s="328"/>
      <c r="E153" s="328"/>
      <c r="F153" s="376" t="s">
        <v>1270</v>
      </c>
      <c r="G153" s="328"/>
      <c r="H153" s="375" t="s">
        <v>1309</v>
      </c>
      <c r="I153" s="375" t="s">
        <v>1280</v>
      </c>
      <c r="J153" s="375"/>
      <c r="K153" s="371"/>
    </row>
    <row r="154" spans="2:11" ht="15" customHeight="1">
      <c r="B154" s="350"/>
      <c r="C154" s="375" t="s">
        <v>1289</v>
      </c>
      <c r="D154" s="328"/>
      <c r="E154" s="328"/>
      <c r="F154" s="376" t="s">
        <v>1276</v>
      </c>
      <c r="G154" s="328"/>
      <c r="H154" s="375" t="s">
        <v>1309</v>
      </c>
      <c r="I154" s="375" t="s">
        <v>1272</v>
      </c>
      <c r="J154" s="375">
        <v>50</v>
      </c>
      <c r="K154" s="371"/>
    </row>
    <row r="155" spans="2:11" ht="15" customHeight="1">
      <c r="B155" s="350"/>
      <c r="C155" s="375" t="s">
        <v>1297</v>
      </c>
      <c r="D155" s="328"/>
      <c r="E155" s="328"/>
      <c r="F155" s="376" t="s">
        <v>1276</v>
      </c>
      <c r="G155" s="328"/>
      <c r="H155" s="375" t="s">
        <v>1309</v>
      </c>
      <c r="I155" s="375" t="s">
        <v>1272</v>
      </c>
      <c r="J155" s="375">
        <v>50</v>
      </c>
      <c r="K155" s="371"/>
    </row>
    <row r="156" spans="2:11" ht="15" customHeight="1">
      <c r="B156" s="350"/>
      <c r="C156" s="375" t="s">
        <v>1295</v>
      </c>
      <c r="D156" s="328"/>
      <c r="E156" s="328"/>
      <c r="F156" s="376" t="s">
        <v>1276</v>
      </c>
      <c r="G156" s="328"/>
      <c r="H156" s="375" t="s">
        <v>1309</v>
      </c>
      <c r="I156" s="375" t="s">
        <v>1272</v>
      </c>
      <c r="J156" s="375">
        <v>50</v>
      </c>
      <c r="K156" s="371"/>
    </row>
    <row r="157" spans="2:11" ht="15" customHeight="1">
      <c r="B157" s="350"/>
      <c r="C157" s="375" t="s">
        <v>106</v>
      </c>
      <c r="D157" s="328"/>
      <c r="E157" s="328"/>
      <c r="F157" s="376" t="s">
        <v>1270</v>
      </c>
      <c r="G157" s="328"/>
      <c r="H157" s="375" t="s">
        <v>1331</v>
      </c>
      <c r="I157" s="375" t="s">
        <v>1272</v>
      </c>
      <c r="J157" s="375" t="s">
        <v>1332</v>
      </c>
      <c r="K157" s="371"/>
    </row>
    <row r="158" spans="2:11" ht="15" customHeight="1">
      <c r="B158" s="350"/>
      <c r="C158" s="375" t="s">
        <v>1333</v>
      </c>
      <c r="D158" s="328"/>
      <c r="E158" s="328"/>
      <c r="F158" s="376" t="s">
        <v>1270</v>
      </c>
      <c r="G158" s="328"/>
      <c r="H158" s="375" t="s">
        <v>1334</v>
      </c>
      <c r="I158" s="375" t="s">
        <v>1304</v>
      </c>
      <c r="J158" s="375"/>
      <c r="K158" s="371"/>
    </row>
    <row r="159" spans="2:11" ht="15" customHeight="1">
      <c r="B159" s="377"/>
      <c r="C159" s="359"/>
      <c r="D159" s="359"/>
      <c r="E159" s="359"/>
      <c r="F159" s="359"/>
      <c r="G159" s="359"/>
      <c r="H159" s="359"/>
      <c r="I159" s="359"/>
      <c r="J159" s="359"/>
      <c r="K159" s="378"/>
    </row>
    <row r="160" spans="2:11" ht="18.75" customHeight="1">
      <c r="B160" s="325"/>
      <c r="C160" s="328"/>
      <c r="D160" s="328"/>
      <c r="E160" s="328"/>
      <c r="F160" s="349"/>
      <c r="G160" s="328"/>
      <c r="H160" s="328"/>
      <c r="I160" s="328"/>
      <c r="J160" s="328"/>
      <c r="K160" s="325"/>
    </row>
    <row r="161" spans="2:11" ht="18.75" customHeight="1">
      <c r="B161" s="335"/>
      <c r="C161" s="335"/>
      <c r="D161" s="335"/>
      <c r="E161" s="335"/>
      <c r="F161" s="335"/>
      <c r="G161" s="335"/>
      <c r="H161" s="335"/>
      <c r="I161" s="335"/>
      <c r="J161" s="335"/>
      <c r="K161" s="335"/>
    </row>
    <row r="162" spans="2:11" ht="7.5" customHeight="1">
      <c r="B162" s="312"/>
      <c r="C162" s="313"/>
      <c r="D162" s="313"/>
      <c r="E162" s="313"/>
      <c r="F162" s="313"/>
      <c r="G162" s="313"/>
      <c r="H162" s="313"/>
      <c r="I162" s="313"/>
      <c r="J162" s="313"/>
      <c r="K162" s="314"/>
    </row>
    <row r="163" spans="2:11" ht="45" customHeight="1">
      <c r="B163" s="315"/>
      <c r="C163" s="316" t="s">
        <v>1335</v>
      </c>
      <c r="D163" s="316"/>
      <c r="E163" s="316"/>
      <c r="F163" s="316"/>
      <c r="G163" s="316"/>
      <c r="H163" s="316"/>
      <c r="I163" s="316"/>
      <c r="J163" s="316"/>
      <c r="K163" s="317"/>
    </row>
    <row r="164" spans="2:11" ht="17.25" customHeight="1">
      <c r="B164" s="315"/>
      <c r="C164" s="342" t="s">
        <v>1264</v>
      </c>
      <c r="D164" s="342"/>
      <c r="E164" s="342"/>
      <c r="F164" s="342" t="s">
        <v>1265</v>
      </c>
      <c r="G164" s="379"/>
      <c r="H164" s="380" t="s">
        <v>118</v>
      </c>
      <c r="I164" s="380" t="s">
        <v>65</v>
      </c>
      <c r="J164" s="342" t="s">
        <v>1266</v>
      </c>
      <c r="K164" s="317"/>
    </row>
    <row r="165" spans="2:11" ht="17.25" customHeight="1">
      <c r="B165" s="319"/>
      <c r="C165" s="344" t="s">
        <v>1267</v>
      </c>
      <c r="D165" s="344"/>
      <c r="E165" s="344"/>
      <c r="F165" s="345" t="s">
        <v>1268</v>
      </c>
      <c r="G165" s="381"/>
      <c r="H165" s="382"/>
      <c r="I165" s="382"/>
      <c r="J165" s="344" t="s">
        <v>1269</v>
      </c>
      <c r="K165" s="321"/>
    </row>
    <row r="166" spans="2:11" ht="5.25" customHeight="1">
      <c r="B166" s="350"/>
      <c r="C166" s="347"/>
      <c r="D166" s="347"/>
      <c r="E166" s="347"/>
      <c r="F166" s="347"/>
      <c r="G166" s="348"/>
      <c r="H166" s="347"/>
      <c r="I166" s="347"/>
      <c r="J166" s="347"/>
      <c r="K166" s="371"/>
    </row>
    <row r="167" spans="2:11" ht="15" customHeight="1">
      <c r="B167" s="350"/>
      <c r="C167" s="328" t="s">
        <v>1273</v>
      </c>
      <c r="D167" s="328"/>
      <c r="E167" s="328"/>
      <c r="F167" s="349" t="s">
        <v>1270</v>
      </c>
      <c r="G167" s="328"/>
      <c r="H167" s="328" t="s">
        <v>1309</v>
      </c>
      <c r="I167" s="328" t="s">
        <v>1272</v>
      </c>
      <c r="J167" s="328">
        <v>120</v>
      </c>
      <c r="K167" s="371"/>
    </row>
    <row r="168" spans="2:11" ht="15" customHeight="1">
      <c r="B168" s="350"/>
      <c r="C168" s="328" t="s">
        <v>1318</v>
      </c>
      <c r="D168" s="328"/>
      <c r="E168" s="328"/>
      <c r="F168" s="349" t="s">
        <v>1270</v>
      </c>
      <c r="G168" s="328"/>
      <c r="H168" s="328" t="s">
        <v>1319</v>
      </c>
      <c r="I168" s="328" t="s">
        <v>1272</v>
      </c>
      <c r="J168" s="328" t="s">
        <v>1320</v>
      </c>
      <c r="K168" s="371"/>
    </row>
    <row r="169" spans="2:11" ht="15" customHeight="1">
      <c r="B169" s="350"/>
      <c r="C169" s="328" t="s">
        <v>1219</v>
      </c>
      <c r="D169" s="328"/>
      <c r="E169" s="328"/>
      <c r="F169" s="349" t="s">
        <v>1270</v>
      </c>
      <c r="G169" s="328"/>
      <c r="H169" s="328" t="s">
        <v>1336</v>
      </c>
      <c r="I169" s="328" t="s">
        <v>1272</v>
      </c>
      <c r="J169" s="328" t="s">
        <v>1320</v>
      </c>
      <c r="K169" s="371"/>
    </row>
    <row r="170" spans="2:11" ht="15" customHeight="1">
      <c r="B170" s="350"/>
      <c r="C170" s="328" t="s">
        <v>1275</v>
      </c>
      <c r="D170" s="328"/>
      <c r="E170" s="328"/>
      <c r="F170" s="349" t="s">
        <v>1276</v>
      </c>
      <c r="G170" s="328"/>
      <c r="H170" s="328" t="s">
        <v>1336</v>
      </c>
      <c r="I170" s="328" t="s">
        <v>1272</v>
      </c>
      <c r="J170" s="328">
        <v>50</v>
      </c>
      <c r="K170" s="371"/>
    </row>
    <row r="171" spans="2:11" ht="15" customHeight="1">
      <c r="B171" s="350"/>
      <c r="C171" s="328" t="s">
        <v>1278</v>
      </c>
      <c r="D171" s="328"/>
      <c r="E171" s="328"/>
      <c r="F171" s="349" t="s">
        <v>1270</v>
      </c>
      <c r="G171" s="328"/>
      <c r="H171" s="328" t="s">
        <v>1336</v>
      </c>
      <c r="I171" s="328" t="s">
        <v>1280</v>
      </c>
      <c r="J171" s="328"/>
      <c r="K171" s="371"/>
    </row>
    <row r="172" spans="2:11" ht="15" customHeight="1">
      <c r="B172" s="350"/>
      <c r="C172" s="328" t="s">
        <v>1289</v>
      </c>
      <c r="D172" s="328"/>
      <c r="E172" s="328"/>
      <c r="F172" s="349" t="s">
        <v>1276</v>
      </c>
      <c r="G172" s="328"/>
      <c r="H172" s="328" t="s">
        <v>1336</v>
      </c>
      <c r="I172" s="328" t="s">
        <v>1272</v>
      </c>
      <c r="J172" s="328">
        <v>50</v>
      </c>
      <c r="K172" s="371"/>
    </row>
    <row r="173" spans="2:11" ht="15" customHeight="1">
      <c r="B173" s="350"/>
      <c r="C173" s="328" t="s">
        <v>1297</v>
      </c>
      <c r="D173" s="328"/>
      <c r="E173" s="328"/>
      <c r="F173" s="349" t="s">
        <v>1276</v>
      </c>
      <c r="G173" s="328"/>
      <c r="H173" s="328" t="s">
        <v>1336</v>
      </c>
      <c r="I173" s="328" t="s">
        <v>1272</v>
      </c>
      <c r="J173" s="328">
        <v>50</v>
      </c>
      <c r="K173" s="371"/>
    </row>
    <row r="174" spans="2:11" ht="15" customHeight="1">
      <c r="B174" s="350"/>
      <c r="C174" s="328" t="s">
        <v>1295</v>
      </c>
      <c r="D174" s="328"/>
      <c r="E174" s="328"/>
      <c r="F174" s="349" t="s">
        <v>1276</v>
      </c>
      <c r="G174" s="328"/>
      <c r="H174" s="328" t="s">
        <v>1336</v>
      </c>
      <c r="I174" s="328" t="s">
        <v>1272</v>
      </c>
      <c r="J174" s="328">
        <v>50</v>
      </c>
      <c r="K174" s="371"/>
    </row>
    <row r="175" spans="2:11" ht="15" customHeight="1">
      <c r="B175" s="350"/>
      <c r="C175" s="328" t="s">
        <v>117</v>
      </c>
      <c r="D175" s="328"/>
      <c r="E175" s="328"/>
      <c r="F175" s="349" t="s">
        <v>1270</v>
      </c>
      <c r="G175" s="328"/>
      <c r="H175" s="328" t="s">
        <v>1337</v>
      </c>
      <c r="I175" s="328" t="s">
        <v>1338</v>
      </c>
      <c r="J175" s="328"/>
      <c r="K175" s="371"/>
    </row>
    <row r="176" spans="2:11" ht="15" customHeight="1">
      <c r="B176" s="350"/>
      <c r="C176" s="328" t="s">
        <v>65</v>
      </c>
      <c r="D176" s="328"/>
      <c r="E176" s="328"/>
      <c r="F176" s="349" t="s">
        <v>1270</v>
      </c>
      <c r="G176" s="328"/>
      <c r="H176" s="328" t="s">
        <v>1339</v>
      </c>
      <c r="I176" s="328" t="s">
        <v>1340</v>
      </c>
      <c r="J176" s="328">
        <v>1</v>
      </c>
      <c r="K176" s="371"/>
    </row>
    <row r="177" spans="2:11" ht="15" customHeight="1">
      <c r="B177" s="350"/>
      <c r="C177" s="328" t="s">
        <v>61</v>
      </c>
      <c r="D177" s="328"/>
      <c r="E177" s="328"/>
      <c r="F177" s="349" t="s">
        <v>1270</v>
      </c>
      <c r="G177" s="328"/>
      <c r="H177" s="328" t="s">
        <v>1341</v>
      </c>
      <c r="I177" s="328" t="s">
        <v>1272</v>
      </c>
      <c r="J177" s="328">
        <v>20</v>
      </c>
      <c r="K177" s="371"/>
    </row>
    <row r="178" spans="2:11" ht="15" customHeight="1">
      <c r="B178" s="350"/>
      <c r="C178" s="328" t="s">
        <v>118</v>
      </c>
      <c r="D178" s="328"/>
      <c r="E178" s="328"/>
      <c r="F178" s="349" t="s">
        <v>1270</v>
      </c>
      <c r="G178" s="328"/>
      <c r="H178" s="328" t="s">
        <v>1342</v>
      </c>
      <c r="I178" s="328" t="s">
        <v>1272</v>
      </c>
      <c r="J178" s="328">
        <v>255</v>
      </c>
      <c r="K178" s="371"/>
    </row>
    <row r="179" spans="2:11" ht="15" customHeight="1">
      <c r="B179" s="350"/>
      <c r="C179" s="328" t="s">
        <v>119</v>
      </c>
      <c r="D179" s="328"/>
      <c r="E179" s="328"/>
      <c r="F179" s="349" t="s">
        <v>1270</v>
      </c>
      <c r="G179" s="328"/>
      <c r="H179" s="328" t="s">
        <v>1235</v>
      </c>
      <c r="I179" s="328" t="s">
        <v>1272</v>
      </c>
      <c r="J179" s="328">
        <v>10</v>
      </c>
      <c r="K179" s="371"/>
    </row>
    <row r="180" spans="2:11" ht="15" customHeight="1">
      <c r="B180" s="350"/>
      <c r="C180" s="328" t="s">
        <v>120</v>
      </c>
      <c r="D180" s="328"/>
      <c r="E180" s="328"/>
      <c r="F180" s="349" t="s">
        <v>1270</v>
      </c>
      <c r="G180" s="328"/>
      <c r="H180" s="328" t="s">
        <v>1343</v>
      </c>
      <c r="I180" s="328" t="s">
        <v>1304</v>
      </c>
      <c r="J180" s="328"/>
      <c r="K180" s="371"/>
    </row>
    <row r="181" spans="2:11" ht="15" customHeight="1">
      <c r="B181" s="350"/>
      <c r="C181" s="328" t="s">
        <v>1344</v>
      </c>
      <c r="D181" s="328"/>
      <c r="E181" s="328"/>
      <c r="F181" s="349" t="s">
        <v>1270</v>
      </c>
      <c r="G181" s="328"/>
      <c r="H181" s="328" t="s">
        <v>1345</v>
      </c>
      <c r="I181" s="328" t="s">
        <v>1304</v>
      </c>
      <c r="J181" s="328"/>
      <c r="K181" s="371"/>
    </row>
    <row r="182" spans="2:11" ht="15" customHeight="1">
      <c r="B182" s="350"/>
      <c r="C182" s="328" t="s">
        <v>1333</v>
      </c>
      <c r="D182" s="328"/>
      <c r="E182" s="328"/>
      <c r="F182" s="349" t="s">
        <v>1270</v>
      </c>
      <c r="G182" s="328"/>
      <c r="H182" s="328" t="s">
        <v>1346</v>
      </c>
      <c r="I182" s="328" t="s">
        <v>1304</v>
      </c>
      <c r="J182" s="328"/>
      <c r="K182" s="371"/>
    </row>
    <row r="183" spans="2:11" ht="15" customHeight="1">
      <c r="B183" s="350"/>
      <c r="C183" s="328" t="s">
        <v>122</v>
      </c>
      <c r="D183" s="328"/>
      <c r="E183" s="328"/>
      <c r="F183" s="349" t="s">
        <v>1276</v>
      </c>
      <c r="G183" s="328"/>
      <c r="H183" s="328" t="s">
        <v>1347</v>
      </c>
      <c r="I183" s="328" t="s">
        <v>1272</v>
      </c>
      <c r="J183" s="328">
        <v>50</v>
      </c>
      <c r="K183" s="371"/>
    </row>
    <row r="184" spans="2:11" ht="15" customHeight="1">
      <c r="B184" s="350"/>
      <c r="C184" s="328" t="s">
        <v>1348</v>
      </c>
      <c r="D184" s="328"/>
      <c r="E184" s="328"/>
      <c r="F184" s="349" t="s">
        <v>1276</v>
      </c>
      <c r="G184" s="328"/>
      <c r="H184" s="328" t="s">
        <v>1349</v>
      </c>
      <c r="I184" s="328" t="s">
        <v>1350</v>
      </c>
      <c r="J184" s="328"/>
      <c r="K184" s="371"/>
    </row>
    <row r="185" spans="2:11" ht="15" customHeight="1">
      <c r="B185" s="350"/>
      <c r="C185" s="328" t="s">
        <v>1351</v>
      </c>
      <c r="D185" s="328"/>
      <c r="E185" s="328"/>
      <c r="F185" s="349" t="s">
        <v>1276</v>
      </c>
      <c r="G185" s="328"/>
      <c r="H185" s="328" t="s">
        <v>1352</v>
      </c>
      <c r="I185" s="328" t="s">
        <v>1350</v>
      </c>
      <c r="J185" s="328"/>
      <c r="K185" s="371"/>
    </row>
    <row r="186" spans="2:11" ht="15" customHeight="1">
      <c r="B186" s="350"/>
      <c r="C186" s="328" t="s">
        <v>1353</v>
      </c>
      <c r="D186" s="328"/>
      <c r="E186" s="328"/>
      <c r="F186" s="349" t="s">
        <v>1276</v>
      </c>
      <c r="G186" s="328"/>
      <c r="H186" s="328" t="s">
        <v>1354</v>
      </c>
      <c r="I186" s="328" t="s">
        <v>1350</v>
      </c>
      <c r="J186" s="328"/>
      <c r="K186" s="371"/>
    </row>
    <row r="187" spans="2:11" ht="15" customHeight="1">
      <c r="B187" s="350"/>
      <c r="C187" s="383" t="s">
        <v>1355</v>
      </c>
      <c r="D187" s="328"/>
      <c r="E187" s="328"/>
      <c r="F187" s="349" t="s">
        <v>1276</v>
      </c>
      <c r="G187" s="328"/>
      <c r="H187" s="328" t="s">
        <v>1356</v>
      </c>
      <c r="I187" s="328" t="s">
        <v>1357</v>
      </c>
      <c r="J187" s="384" t="s">
        <v>1358</v>
      </c>
      <c r="K187" s="371"/>
    </row>
    <row r="188" spans="2:11" ht="15" customHeight="1">
      <c r="B188" s="350"/>
      <c r="C188" s="334" t="s">
        <v>50</v>
      </c>
      <c r="D188" s="328"/>
      <c r="E188" s="328"/>
      <c r="F188" s="349" t="s">
        <v>1270</v>
      </c>
      <c r="G188" s="328"/>
      <c r="H188" s="325" t="s">
        <v>1359</v>
      </c>
      <c r="I188" s="328" t="s">
        <v>1360</v>
      </c>
      <c r="J188" s="328"/>
      <c r="K188" s="371"/>
    </row>
    <row r="189" spans="2:11" ht="15" customHeight="1">
      <c r="B189" s="350"/>
      <c r="C189" s="334" t="s">
        <v>1361</v>
      </c>
      <c r="D189" s="328"/>
      <c r="E189" s="328"/>
      <c r="F189" s="349" t="s">
        <v>1270</v>
      </c>
      <c r="G189" s="328"/>
      <c r="H189" s="328" t="s">
        <v>1362</v>
      </c>
      <c r="I189" s="328" t="s">
        <v>1304</v>
      </c>
      <c r="J189" s="328"/>
      <c r="K189" s="371"/>
    </row>
    <row r="190" spans="2:11" ht="15" customHeight="1">
      <c r="B190" s="350"/>
      <c r="C190" s="334" t="s">
        <v>1363</v>
      </c>
      <c r="D190" s="328"/>
      <c r="E190" s="328"/>
      <c r="F190" s="349" t="s">
        <v>1270</v>
      </c>
      <c r="G190" s="328"/>
      <c r="H190" s="328" t="s">
        <v>1364</v>
      </c>
      <c r="I190" s="328" t="s">
        <v>1304</v>
      </c>
      <c r="J190" s="328"/>
      <c r="K190" s="371"/>
    </row>
    <row r="191" spans="2:11" ht="15" customHeight="1">
      <c r="B191" s="350"/>
      <c r="C191" s="334" t="s">
        <v>1365</v>
      </c>
      <c r="D191" s="328"/>
      <c r="E191" s="328"/>
      <c r="F191" s="349" t="s">
        <v>1276</v>
      </c>
      <c r="G191" s="328"/>
      <c r="H191" s="328" t="s">
        <v>1366</v>
      </c>
      <c r="I191" s="328" t="s">
        <v>1304</v>
      </c>
      <c r="J191" s="328"/>
      <c r="K191" s="371"/>
    </row>
    <row r="192" spans="2:11" ht="15" customHeight="1">
      <c r="B192" s="377"/>
      <c r="C192" s="385"/>
      <c r="D192" s="359"/>
      <c r="E192" s="359"/>
      <c r="F192" s="359"/>
      <c r="G192" s="359"/>
      <c r="H192" s="359"/>
      <c r="I192" s="359"/>
      <c r="J192" s="359"/>
      <c r="K192" s="378"/>
    </row>
    <row r="193" spans="2:11" ht="18.75" customHeight="1">
      <c r="B193" s="325"/>
      <c r="C193" s="328"/>
      <c r="D193" s="328"/>
      <c r="E193" s="328"/>
      <c r="F193" s="349"/>
      <c r="G193" s="328"/>
      <c r="H193" s="328"/>
      <c r="I193" s="328"/>
      <c r="J193" s="328"/>
      <c r="K193" s="325"/>
    </row>
    <row r="194" spans="2:11" ht="18.75" customHeight="1">
      <c r="B194" s="325"/>
      <c r="C194" s="328"/>
      <c r="D194" s="328"/>
      <c r="E194" s="328"/>
      <c r="F194" s="349"/>
      <c r="G194" s="328"/>
      <c r="H194" s="328"/>
      <c r="I194" s="328"/>
      <c r="J194" s="328"/>
      <c r="K194" s="325"/>
    </row>
    <row r="195" spans="2:11" ht="18.75" customHeight="1">
      <c r="B195" s="335"/>
      <c r="C195" s="335"/>
      <c r="D195" s="335"/>
      <c r="E195" s="335"/>
      <c r="F195" s="335"/>
      <c r="G195" s="335"/>
      <c r="H195" s="335"/>
      <c r="I195" s="335"/>
      <c r="J195" s="335"/>
      <c r="K195" s="335"/>
    </row>
    <row r="196" spans="2:11" ht="13.5">
      <c r="B196" s="312"/>
      <c r="C196" s="313"/>
      <c r="D196" s="313"/>
      <c r="E196" s="313"/>
      <c r="F196" s="313"/>
      <c r="G196" s="313"/>
      <c r="H196" s="313"/>
      <c r="I196" s="313"/>
      <c r="J196" s="313"/>
      <c r="K196" s="314"/>
    </row>
    <row r="197" spans="2:11" ht="21">
      <c r="B197" s="315"/>
      <c r="C197" s="316" t="s">
        <v>1367</v>
      </c>
      <c r="D197" s="316"/>
      <c r="E197" s="316"/>
      <c r="F197" s="316"/>
      <c r="G197" s="316"/>
      <c r="H197" s="316"/>
      <c r="I197" s="316"/>
      <c r="J197" s="316"/>
      <c r="K197" s="317"/>
    </row>
    <row r="198" spans="2:11" ht="25.5" customHeight="1">
      <c r="B198" s="315"/>
      <c r="C198" s="386" t="s">
        <v>1368</v>
      </c>
      <c r="D198" s="386"/>
      <c r="E198" s="386"/>
      <c r="F198" s="386" t="s">
        <v>1369</v>
      </c>
      <c r="G198" s="387"/>
      <c r="H198" s="388" t="s">
        <v>1370</v>
      </c>
      <c r="I198" s="388"/>
      <c r="J198" s="388"/>
      <c r="K198" s="317"/>
    </row>
    <row r="199" spans="2:11" ht="5.25" customHeight="1">
      <c r="B199" s="350"/>
      <c r="C199" s="347"/>
      <c r="D199" s="347"/>
      <c r="E199" s="347"/>
      <c r="F199" s="347"/>
      <c r="G199" s="328"/>
      <c r="H199" s="347"/>
      <c r="I199" s="347"/>
      <c r="J199" s="347"/>
      <c r="K199" s="371"/>
    </row>
    <row r="200" spans="2:11" ht="15" customHeight="1">
      <c r="B200" s="350"/>
      <c r="C200" s="328" t="s">
        <v>1360</v>
      </c>
      <c r="D200" s="328"/>
      <c r="E200" s="328"/>
      <c r="F200" s="349" t="s">
        <v>51</v>
      </c>
      <c r="G200" s="328"/>
      <c r="H200" s="389" t="s">
        <v>1371</v>
      </c>
      <c r="I200" s="389"/>
      <c r="J200" s="389"/>
      <c r="K200" s="371"/>
    </row>
    <row r="201" spans="2:11" ht="15" customHeight="1">
      <c r="B201" s="350"/>
      <c r="C201" s="356"/>
      <c r="D201" s="328"/>
      <c r="E201" s="328"/>
      <c r="F201" s="349" t="s">
        <v>52</v>
      </c>
      <c r="G201" s="328"/>
      <c r="H201" s="389" t="s">
        <v>1372</v>
      </c>
      <c r="I201" s="389"/>
      <c r="J201" s="389"/>
      <c r="K201" s="371"/>
    </row>
    <row r="202" spans="2:11" ht="15" customHeight="1">
      <c r="B202" s="350"/>
      <c r="C202" s="356"/>
      <c r="D202" s="328"/>
      <c r="E202" s="328"/>
      <c r="F202" s="349" t="s">
        <v>55</v>
      </c>
      <c r="G202" s="328"/>
      <c r="H202" s="389" t="s">
        <v>1373</v>
      </c>
      <c r="I202" s="389"/>
      <c r="J202" s="389"/>
      <c r="K202" s="371"/>
    </row>
    <row r="203" spans="2:11" ht="15" customHeight="1">
      <c r="B203" s="350"/>
      <c r="C203" s="328"/>
      <c r="D203" s="328"/>
      <c r="E203" s="328"/>
      <c r="F203" s="349" t="s">
        <v>53</v>
      </c>
      <c r="G203" s="328"/>
      <c r="H203" s="389" t="s">
        <v>1374</v>
      </c>
      <c r="I203" s="389"/>
      <c r="J203" s="389"/>
      <c r="K203" s="371"/>
    </row>
    <row r="204" spans="2:11" ht="15" customHeight="1">
      <c r="B204" s="350"/>
      <c r="C204" s="328"/>
      <c r="D204" s="328"/>
      <c r="E204" s="328"/>
      <c r="F204" s="349" t="s">
        <v>54</v>
      </c>
      <c r="G204" s="328"/>
      <c r="H204" s="389" t="s">
        <v>1375</v>
      </c>
      <c r="I204" s="389"/>
      <c r="J204" s="389"/>
      <c r="K204" s="371"/>
    </row>
    <row r="205" spans="2:11" ht="15" customHeight="1">
      <c r="B205" s="350"/>
      <c r="C205" s="328"/>
      <c r="D205" s="328"/>
      <c r="E205" s="328"/>
      <c r="F205" s="349"/>
      <c r="G205" s="328"/>
      <c r="H205" s="328"/>
      <c r="I205" s="328"/>
      <c r="J205" s="328"/>
      <c r="K205" s="371"/>
    </row>
    <row r="206" spans="2:11" ht="15" customHeight="1">
      <c r="B206" s="350"/>
      <c r="C206" s="328" t="s">
        <v>1316</v>
      </c>
      <c r="D206" s="328"/>
      <c r="E206" s="328"/>
      <c r="F206" s="349" t="s">
        <v>86</v>
      </c>
      <c r="G206" s="328"/>
      <c r="H206" s="389" t="s">
        <v>1376</v>
      </c>
      <c r="I206" s="389"/>
      <c r="J206" s="389"/>
      <c r="K206" s="371"/>
    </row>
    <row r="207" spans="2:11" ht="15" customHeight="1">
      <c r="B207" s="350"/>
      <c r="C207" s="356"/>
      <c r="D207" s="328"/>
      <c r="E207" s="328"/>
      <c r="F207" s="349" t="s">
        <v>1214</v>
      </c>
      <c r="G207" s="328"/>
      <c r="H207" s="389" t="s">
        <v>1215</v>
      </c>
      <c r="I207" s="389"/>
      <c r="J207" s="389"/>
      <c r="K207" s="371"/>
    </row>
    <row r="208" spans="2:11" ht="15" customHeight="1">
      <c r="B208" s="350"/>
      <c r="C208" s="328"/>
      <c r="D208" s="328"/>
      <c r="E208" s="328"/>
      <c r="F208" s="349" t="s">
        <v>94</v>
      </c>
      <c r="G208" s="328"/>
      <c r="H208" s="389" t="s">
        <v>1377</v>
      </c>
      <c r="I208" s="389"/>
      <c r="J208" s="389"/>
      <c r="K208" s="371"/>
    </row>
    <row r="209" spans="2:11" ht="15" customHeight="1">
      <c r="B209" s="390"/>
      <c r="C209" s="356"/>
      <c r="D209" s="356"/>
      <c r="E209" s="356"/>
      <c r="F209" s="349" t="s">
        <v>1216</v>
      </c>
      <c r="G209" s="334"/>
      <c r="H209" s="391" t="s">
        <v>1217</v>
      </c>
      <c r="I209" s="391"/>
      <c r="J209" s="391"/>
      <c r="K209" s="392"/>
    </row>
    <row r="210" spans="2:11" ht="15" customHeight="1">
      <c r="B210" s="390"/>
      <c r="C210" s="356"/>
      <c r="D210" s="356"/>
      <c r="E210" s="356"/>
      <c r="F210" s="349" t="s">
        <v>99</v>
      </c>
      <c r="G210" s="334"/>
      <c r="H210" s="391" t="s">
        <v>1378</v>
      </c>
      <c r="I210" s="391"/>
      <c r="J210" s="391"/>
      <c r="K210" s="392"/>
    </row>
    <row r="211" spans="2:11" ht="15" customHeight="1">
      <c r="B211" s="390"/>
      <c r="C211" s="356"/>
      <c r="D211" s="356"/>
      <c r="E211" s="356"/>
      <c r="F211" s="393"/>
      <c r="G211" s="334"/>
      <c r="H211" s="394"/>
      <c r="I211" s="394"/>
      <c r="J211" s="394"/>
      <c r="K211" s="392"/>
    </row>
    <row r="212" spans="2:11" ht="15" customHeight="1">
      <c r="B212" s="390"/>
      <c r="C212" s="328" t="s">
        <v>1340</v>
      </c>
      <c r="D212" s="356"/>
      <c r="E212" s="356"/>
      <c r="F212" s="349">
        <v>1</v>
      </c>
      <c r="G212" s="334"/>
      <c r="H212" s="391" t="s">
        <v>1379</v>
      </c>
      <c r="I212" s="391"/>
      <c r="J212" s="391"/>
      <c r="K212" s="392"/>
    </row>
    <row r="213" spans="2:11" ht="15" customHeight="1">
      <c r="B213" s="390"/>
      <c r="C213" s="356"/>
      <c r="D213" s="356"/>
      <c r="E213" s="356"/>
      <c r="F213" s="349">
        <v>2</v>
      </c>
      <c r="G213" s="334"/>
      <c r="H213" s="391" t="s">
        <v>1380</v>
      </c>
      <c r="I213" s="391"/>
      <c r="J213" s="391"/>
      <c r="K213" s="392"/>
    </row>
    <row r="214" spans="2:11" ht="15" customHeight="1">
      <c r="B214" s="390"/>
      <c r="C214" s="356"/>
      <c r="D214" s="356"/>
      <c r="E214" s="356"/>
      <c r="F214" s="349">
        <v>3</v>
      </c>
      <c r="G214" s="334"/>
      <c r="H214" s="391" t="s">
        <v>1381</v>
      </c>
      <c r="I214" s="391"/>
      <c r="J214" s="391"/>
      <c r="K214" s="392"/>
    </row>
    <row r="215" spans="2:11" ht="15" customHeight="1">
      <c r="B215" s="390"/>
      <c r="C215" s="356"/>
      <c r="D215" s="356"/>
      <c r="E215" s="356"/>
      <c r="F215" s="349">
        <v>4</v>
      </c>
      <c r="G215" s="334"/>
      <c r="H215" s="391" t="s">
        <v>1382</v>
      </c>
      <c r="I215" s="391"/>
      <c r="J215" s="391"/>
      <c r="K215" s="392"/>
    </row>
    <row r="216" spans="2:11" ht="12.75" customHeight="1">
      <c r="B216" s="395"/>
      <c r="C216" s="396"/>
      <c r="D216" s="396"/>
      <c r="E216" s="396"/>
      <c r="F216" s="396"/>
      <c r="G216" s="396"/>
      <c r="H216" s="396"/>
      <c r="I216" s="396"/>
      <c r="J216" s="396"/>
      <c r="K216" s="397"/>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Kohout Milos</dc:creator>
  <cp:keywords/>
  <dc:description/>
  <cp:lastModifiedBy>Kohout Milos</cp:lastModifiedBy>
  <dcterms:created xsi:type="dcterms:W3CDTF">2016-08-16T11:47:28Z</dcterms:created>
  <dcterms:modified xsi:type="dcterms:W3CDTF">2016-08-16T11:47:41Z</dcterms:modified>
  <cp:category/>
  <cp:version/>
  <cp:contentType/>
  <cp:contentStatus/>
</cp:coreProperties>
</file>