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Stavební část" sheetId="2" r:id="rId2"/>
    <sheet name="B-přenos - Silnoproud - p..." sheetId="3" r:id="rId3"/>
    <sheet name="C-přenos - VZT - přenos" sheetId="4" r:id="rId4"/>
    <sheet name="D - VRN+VON" sheetId="5" r:id="rId5"/>
    <sheet name="Pokyny pro vyplnění" sheetId="6" r:id="rId6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'A - Stavební část'!$C$106:$K$770</definedName>
    <definedName name="_xlnm.Print_Area" localSheetId="1">'A - Stavební část'!$C$4:$J$36,'A - Stavební část'!$C$42:$J$88,'A - Stavební část'!$C$94:$K$770</definedName>
    <definedName name="_xlnm.Print_Titles" localSheetId="1">'A - Stavební část'!$106:$106</definedName>
    <definedName name="_xlnm._FilterDatabase" localSheetId="2" hidden="1">'B-přenos - Silnoproud - p...'!$C$76:$K$79</definedName>
    <definedName name="_xlnm.Print_Area" localSheetId="2">'B-přenos - Silnoproud - p...'!$C$4:$J$36,'B-přenos - Silnoproud - p...'!$C$42:$J$58,'B-přenos - Silnoproud - p...'!$C$64:$K$79</definedName>
    <definedName name="_xlnm.Print_Titles" localSheetId="2">'B-přenos - Silnoproud - p...'!$76:$76</definedName>
    <definedName name="_xlnm._FilterDatabase" localSheetId="3" hidden="1">'C-přenos - VZT - přenos'!$C$76:$K$79</definedName>
    <definedName name="_xlnm.Print_Area" localSheetId="3">'C-přenos - VZT - přenos'!$C$4:$J$36,'C-přenos - VZT - přenos'!$C$42:$J$58,'C-přenos - VZT - přenos'!$C$64:$K$79</definedName>
    <definedName name="_xlnm.Print_Titles" localSheetId="3">'C-přenos - VZT - přenos'!$76:$76</definedName>
    <definedName name="_xlnm._FilterDatabase" localSheetId="4" hidden="1">'D - VRN+VON'!$C$77:$K$93</definedName>
    <definedName name="_xlnm.Print_Area" localSheetId="4">'D - VRN+VON'!$C$4:$J$36,'D - VRN+VON'!$C$42:$J$59,'D - VRN+VON'!$C$65:$K$93</definedName>
    <definedName name="_xlnm.Print_Titles" localSheetId="4">'D - VRN+VON'!$77:$77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5"/>
  <c r="AX55"/>
  <c i="5"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T82"/>
  <c r="R83"/>
  <c r="R82"/>
  <c r="P83"/>
  <c r="P82"/>
  <c r="BK83"/>
  <c r="BK82"/>
  <c r="J82"/>
  <c r="J83"/>
  <c r="BE83"/>
  <c r="J58"/>
  <c r="BI81"/>
  <c r="BH81"/>
  <c r="BG81"/>
  <c r="BF81"/>
  <c r="T81"/>
  <c r="R81"/>
  <c r="P81"/>
  <c r="BK81"/>
  <c r="J81"/>
  <c r="BE81"/>
  <c r="BI80"/>
  <c r="F34"/>
  <c i="1" r="BD55"/>
  <c i="5" r="BH80"/>
  <c r="F33"/>
  <c i="1" r="BC55"/>
  <c i="5" r="BG80"/>
  <c r="F32"/>
  <c i="1" r="BB55"/>
  <c i="5" r="BF80"/>
  <c r="J31"/>
  <c i="1" r="AW55"/>
  <c i="5" r="F31"/>
  <c i="1" r="BA55"/>
  <c i="5" r="T80"/>
  <c r="T79"/>
  <c r="T78"/>
  <c r="R80"/>
  <c r="R79"/>
  <c r="R78"/>
  <c r="P80"/>
  <c r="P79"/>
  <c r="P78"/>
  <c i="1" r="AU55"/>
  <c i="5" r="BK80"/>
  <c r="BK79"/>
  <c r="J79"/>
  <c r="BK78"/>
  <c r="J78"/>
  <c r="J56"/>
  <c r="J27"/>
  <c i="1" r="AG55"/>
  <c i="5" r="J80"/>
  <c r="BE80"/>
  <c r="J30"/>
  <c i="1" r="AV55"/>
  <c i="5" r="F30"/>
  <c i="1" r="AZ55"/>
  <c i="5"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4"/>
  <c r="AX54"/>
  <c i="4" r="BI79"/>
  <c r="F34"/>
  <c i="1" r="BD54"/>
  <c i="4" r="BH79"/>
  <c r="F33"/>
  <c i="1" r="BC54"/>
  <c i="4" r="BG79"/>
  <c r="F32"/>
  <c i="1" r="BB54"/>
  <c i="4" r="BF79"/>
  <c r="J31"/>
  <c i="1" r="AW54"/>
  <c i="4" r="F31"/>
  <c i="1" r="BA54"/>
  <c i="4" r="T79"/>
  <c r="T78"/>
  <c r="T77"/>
  <c r="R79"/>
  <c r="R78"/>
  <c r="R77"/>
  <c r="P79"/>
  <c r="P78"/>
  <c r="P77"/>
  <c i="1" r="AU54"/>
  <c i="4" r="BK79"/>
  <c r="BK78"/>
  <c r="J78"/>
  <c r="BK77"/>
  <c r="J77"/>
  <c r="J56"/>
  <c r="J27"/>
  <c i="1" r="AG54"/>
  <c i="4" r="J79"/>
  <c r="BE79"/>
  <c r="J30"/>
  <c i="1" r="AV54"/>
  <c i="4" r="F30"/>
  <c i="1" r="AZ54"/>
  <c i="4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3"/>
  <c r="AX53"/>
  <c i="3" r="BI79"/>
  <c r="F34"/>
  <c i="1" r="BD53"/>
  <c i="3" r="BH79"/>
  <c r="F33"/>
  <c i="1" r="BC53"/>
  <c i="3" r="BG79"/>
  <c r="F32"/>
  <c i="1" r="BB53"/>
  <c i="3" r="BF79"/>
  <c r="J31"/>
  <c i="1" r="AW53"/>
  <c i="3" r="F31"/>
  <c i="1" r="BA53"/>
  <c i="3" r="T79"/>
  <c r="T78"/>
  <c r="T77"/>
  <c r="R79"/>
  <c r="R78"/>
  <c r="R77"/>
  <c r="P79"/>
  <c r="P78"/>
  <c r="P77"/>
  <c i="1" r="AU53"/>
  <c i="3" r="BK79"/>
  <c r="BK78"/>
  <c r="J78"/>
  <c r="BK77"/>
  <c r="J77"/>
  <c r="J56"/>
  <c r="J27"/>
  <c i="1" r="AG53"/>
  <c i="3" r="J79"/>
  <c r="BE79"/>
  <c r="J30"/>
  <c i="1" r="AV53"/>
  <c i="3" r="F30"/>
  <c i="1" r="AZ53"/>
  <c i="3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2"/>
  <c r="AX52"/>
  <c i="2" r="BI766"/>
  <c r="BH766"/>
  <c r="BG766"/>
  <c r="BF766"/>
  <c r="T766"/>
  <c r="R766"/>
  <c r="P766"/>
  <c r="BK766"/>
  <c r="J766"/>
  <c r="BE766"/>
  <c r="BI757"/>
  <c r="BH757"/>
  <c r="BG757"/>
  <c r="BF757"/>
  <c r="T757"/>
  <c r="R757"/>
  <c r="P757"/>
  <c r="BK757"/>
  <c r="J757"/>
  <c r="BE757"/>
  <c r="BI751"/>
  <c r="BH751"/>
  <c r="BG751"/>
  <c r="BF751"/>
  <c r="T751"/>
  <c r="R751"/>
  <c r="P751"/>
  <c r="BK751"/>
  <c r="J751"/>
  <c r="BE751"/>
  <c r="BI740"/>
  <c r="BH740"/>
  <c r="BG740"/>
  <c r="BF740"/>
  <c r="T740"/>
  <c r="R740"/>
  <c r="P740"/>
  <c r="BK740"/>
  <c r="J740"/>
  <c r="BE740"/>
  <c r="BI733"/>
  <c r="BH733"/>
  <c r="BG733"/>
  <c r="BF733"/>
  <c r="T733"/>
  <c r="R733"/>
  <c r="P733"/>
  <c r="BK733"/>
  <c r="J733"/>
  <c r="BE733"/>
  <c r="BI714"/>
  <c r="BH714"/>
  <c r="BG714"/>
  <c r="BF714"/>
  <c r="T714"/>
  <c r="R714"/>
  <c r="P714"/>
  <c r="BK714"/>
  <c r="J714"/>
  <c r="BE714"/>
  <c r="BI710"/>
  <c r="BH710"/>
  <c r="BG710"/>
  <c r="BF710"/>
  <c r="T710"/>
  <c r="T709"/>
  <c r="R710"/>
  <c r="R709"/>
  <c r="P710"/>
  <c r="P709"/>
  <c r="BK710"/>
  <c r="BK709"/>
  <c r="J709"/>
  <c r="J710"/>
  <c r="BE710"/>
  <c r="J87"/>
  <c r="BI703"/>
  <c r="BH703"/>
  <c r="BG703"/>
  <c r="BF703"/>
  <c r="T703"/>
  <c r="T702"/>
  <c r="R703"/>
  <c r="R702"/>
  <c r="P703"/>
  <c r="P702"/>
  <c r="BK703"/>
  <c r="BK702"/>
  <c r="J702"/>
  <c r="J703"/>
  <c r="BE703"/>
  <c r="J86"/>
  <c r="BI701"/>
  <c r="BH701"/>
  <c r="BG701"/>
  <c r="BF701"/>
  <c r="T701"/>
  <c r="R701"/>
  <c r="P701"/>
  <c r="BK701"/>
  <c r="J701"/>
  <c r="BE701"/>
  <c r="BI693"/>
  <c r="BH693"/>
  <c r="BG693"/>
  <c r="BF693"/>
  <c r="T693"/>
  <c r="R693"/>
  <c r="P693"/>
  <c r="BK693"/>
  <c r="J693"/>
  <c r="BE693"/>
  <c r="BI685"/>
  <c r="BH685"/>
  <c r="BG685"/>
  <c r="BF685"/>
  <c r="T685"/>
  <c r="R685"/>
  <c r="P685"/>
  <c r="BK685"/>
  <c r="J685"/>
  <c r="BE685"/>
  <c r="BI684"/>
  <c r="BH684"/>
  <c r="BG684"/>
  <c r="BF684"/>
  <c r="T684"/>
  <c r="R684"/>
  <c r="P684"/>
  <c r="BK684"/>
  <c r="J684"/>
  <c r="BE684"/>
  <c r="BI681"/>
  <c r="BH681"/>
  <c r="BG681"/>
  <c r="BF681"/>
  <c r="T681"/>
  <c r="R681"/>
  <c r="P681"/>
  <c r="BK681"/>
  <c r="J681"/>
  <c r="BE681"/>
  <c r="BI675"/>
  <c r="BH675"/>
  <c r="BG675"/>
  <c r="BF675"/>
  <c r="T675"/>
  <c r="R675"/>
  <c r="P675"/>
  <c r="BK675"/>
  <c r="J675"/>
  <c r="BE675"/>
  <c r="BI674"/>
  <c r="BH674"/>
  <c r="BG674"/>
  <c r="BF674"/>
  <c r="T674"/>
  <c r="R674"/>
  <c r="P674"/>
  <c r="BK674"/>
  <c r="J674"/>
  <c r="BE674"/>
  <c r="BI673"/>
  <c r="BH673"/>
  <c r="BG673"/>
  <c r="BF673"/>
  <c r="T673"/>
  <c r="R673"/>
  <c r="P673"/>
  <c r="BK673"/>
  <c r="J673"/>
  <c r="BE673"/>
  <c r="BI666"/>
  <c r="BH666"/>
  <c r="BG666"/>
  <c r="BF666"/>
  <c r="T666"/>
  <c r="R666"/>
  <c r="P666"/>
  <c r="BK666"/>
  <c r="J666"/>
  <c r="BE666"/>
  <c r="BI662"/>
  <c r="BH662"/>
  <c r="BG662"/>
  <c r="BF662"/>
  <c r="T662"/>
  <c r="R662"/>
  <c r="P662"/>
  <c r="BK662"/>
  <c r="J662"/>
  <c r="BE662"/>
  <c r="BI653"/>
  <c r="BH653"/>
  <c r="BG653"/>
  <c r="BF653"/>
  <c r="T653"/>
  <c r="T652"/>
  <c r="R653"/>
  <c r="R652"/>
  <c r="P653"/>
  <c r="P652"/>
  <c r="BK653"/>
  <c r="BK652"/>
  <c r="J652"/>
  <c r="J653"/>
  <c r="BE653"/>
  <c r="J85"/>
  <c r="BI651"/>
  <c r="BH651"/>
  <c r="BG651"/>
  <c r="BF651"/>
  <c r="T651"/>
  <c r="R651"/>
  <c r="P651"/>
  <c r="BK651"/>
  <c r="J651"/>
  <c r="BE651"/>
  <c r="BI650"/>
  <c r="BH650"/>
  <c r="BG650"/>
  <c r="BF650"/>
  <c r="T650"/>
  <c r="R650"/>
  <c r="P650"/>
  <c r="BK650"/>
  <c r="J650"/>
  <c r="BE650"/>
  <c r="BI647"/>
  <c r="BH647"/>
  <c r="BG647"/>
  <c r="BF647"/>
  <c r="T647"/>
  <c r="R647"/>
  <c r="P647"/>
  <c r="BK647"/>
  <c r="J647"/>
  <c r="BE647"/>
  <c r="BI644"/>
  <c r="BH644"/>
  <c r="BG644"/>
  <c r="BF644"/>
  <c r="T644"/>
  <c r="T643"/>
  <c r="R644"/>
  <c r="R643"/>
  <c r="P644"/>
  <c r="P643"/>
  <c r="BK644"/>
  <c r="BK643"/>
  <c r="J643"/>
  <c r="J644"/>
  <c r="BE644"/>
  <c r="J84"/>
  <c r="BI642"/>
  <c r="BH642"/>
  <c r="BG642"/>
  <c r="BF642"/>
  <c r="T642"/>
  <c r="R642"/>
  <c r="P642"/>
  <c r="BK642"/>
  <c r="J642"/>
  <c r="BE642"/>
  <c r="BI639"/>
  <c r="BH639"/>
  <c r="BG639"/>
  <c r="BF639"/>
  <c r="T639"/>
  <c r="R639"/>
  <c r="P639"/>
  <c r="BK639"/>
  <c r="J639"/>
  <c r="BE639"/>
  <c r="BI638"/>
  <c r="BH638"/>
  <c r="BG638"/>
  <c r="BF638"/>
  <c r="T638"/>
  <c r="T637"/>
  <c r="R638"/>
  <c r="R637"/>
  <c r="P638"/>
  <c r="P637"/>
  <c r="BK638"/>
  <c r="BK637"/>
  <c r="J637"/>
  <c r="J638"/>
  <c r="BE638"/>
  <c r="J83"/>
  <c r="BI635"/>
  <c r="BH635"/>
  <c r="BG635"/>
  <c r="BF635"/>
  <c r="T635"/>
  <c r="R635"/>
  <c r="P635"/>
  <c r="BK635"/>
  <c r="J635"/>
  <c r="BE635"/>
  <c r="BI631"/>
  <c r="BH631"/>
  <c r="BG631"/>
  <c r="BF631"/>
  <c r="T631"/>
  <c r="R631"/>
  <c r="P631"/>
  <c r="BK631"/>
  <c r="J631"/>
  <c r="BE631"/>
  <c r="BI627"/>
  <c r="BH627"/>
  <c r="BG627"/>
  <c r="BF627"/>
  <c r="T627"/>
  <c r="T626"/>
  <c r="T625"/>
  <c r="R627"/>
  <c r="R626"/>
  <c r="R625"/>
  <c r="P627"/>
  <c r="P626"/>
  <c r="P625"/>
  <c r="BK627"/>
  <c r="BK626"/>
  <c r="J626"/>
  <c r="BK625"/>
  <c r="J625"/>
  <c r="J627"/>
  <c r="BE627"/>
  <c r="J82"/>
  <c r="J81"/>
  <c r="BI624"/>
  <c r="BH624"/>
  <c r="BG624"/>
  <c r="BF624"/>
  <c r="T624"/>
  <c r="T623"/>
  <c r="R624"/>
  <c r="R623"/>
  <c r="P624"/>
  <c r="P623"/>
  <c r="BK624"/>
  <c r="BK623"/>
  <c r="J623"/>
  <c r="J624"/>
  <c r="BE624"/>
  <c r="J80"/>
  <c r="BI622"/>
  <c r="BH622"/>
  <c r="BG622"/>
  <c r="BF622"/>
  <c r="T622"/>
  <c r="R622"/>
  <c r="P622"/>
  <c r="BK622"/>
  <c r="J622"/>
  <c r="BE622"/>
  <c r="BI619"/>
  <c r="BH619"/>
  <c r="BG619"/>
  <c r="BF619"/>
  <c r="T619"/>
  <c r="R619"/>
  <c r="P619"/>
  <c r="BK619"/>
  <c r="J619"/>
  <c r="BE619"/>
  <c r="BI616"/>
  <c r="BH616"/>
  <c r="BG616"/>
  <c r="BF616"/>
  <c r="T616"/>
  <c r="T615"/>
  <c r="R616"/>
  <c r="R615"/>
  <c r="P616"/>
  <c r="P615"/>
  <c r="BK616"/>
  <c r="BK615"/>
  <c r="J615"/>
  <c r="J616"/>
  <c r="BE616"/>
  <c r="J79"/>
  <c r="BI602"/>
  <c r="BH602"/>
  <c r="BG602"/>
  <c r="BF602"/>
  <c r="T602"/>
  <c r="T601"/>
  <c r="R602"/>
  <c r="R601"/>
  <c r="P602"/>
  <c r="P601"/>
  <c r="BK602"/>
  <c r="BK601"/>
  <c r="J601"/>
  <c r="J602"/>
  <c r="BE602"/>
  <c r="J78"/>
  <c r="BI600"/>
  <c r="BH600"/>
  <c r="BG600"/>
  <c r="BF600"/>
  <c r="T600"/>
  <c r="R600"/>
  <c r="P600"/>
  <c r="BK600"/>
  <c r="J600"/>
  <c r="BE600"/>
  <c r="BI599"/>
  <c r="BH599"/>
  <c r="BG599"/>
  <c r="BF599"/>
  <c r="T599"/>
  <c r="T598"/>
  <c r="R599"/>
  <c r="R598"/>
  <c r="P599"/>
  <c r="P598"/>
  <c r="BK599"/>
  <c r="BK598"/>
  <c r="J598"/>
  <c r="J599"/>
  <c r="BE599"/>
  <c r="J77"/>
  <c r="BI597"/>
  <c r="BH597"/>
  <c r="BG597"/>
  <c r="BF597"/>
  <c r="T597"/>
  <c r="T596"/>
  <c r="R597"/>
  <c r="R596"/>
  <c r="P597"/>
  <c r="P596"/>
  <c r="BK597"/>
  <c r="BK596"/>
  <c r="J596"/>
  <c r="J597"/>
  <c r="BE597"/>
  <c r="J76"/>
  <c r="BI592"/>
  <c r="BH592"/>
  <c r="BG592"/>
  <c r="BF592"/>
  <c r="T592"/>
  <c r="R592"/>
  <c r="P592"/>
  <c r="BK592"/>
  <c r="J592"/>
  <c r="BE592"/>
  <c r="BI589"/>
  <c r="BH589"/>
  <c r="BG589"/>
  <c r="BF589"/>
  <c r="T589"/>
  <c r="R589"/>
  <c r="P589"/>
  <c r="BK589"/>
  <c r="J589"/>
  <c r="BE589"/>
  <c r="BI585"/>
  <c r="BH585"/>
  <c r="BG585"/>
  <c r="BF585"/>
  <c r="T585"/>
  <c r="R585"/>
  <c r="P585"/>
  <c r="BK585"/>
  <c r="J585"/>
  <c r="BE585"/>
  <c r="BI578"/>
  <c r="BH578"/>
  <c r="BG578"/>
  <c r="BF578"/>
  <c r="T578"/>
  <c r="R578"/>
  <c r="P578"/>
  <c r="BK578"/>
  <c r="J578"/>
  <c r="BE578"/>
  <c r="BI573"/>
  <c r="BH573"/>
  <c r="BG573"/>
  <c r="BF573"/>
  <c r="T573"/>
  <c r="R573"/>
  <c r="P573"/>
  <c r="BK573"/>
  <c r="J573"/>
  <c r="BE573"/>
  <c r="BI569"/>
  <c r="BH569"/>
  <c r="BG569"/>
  <c r="BF569"/>
  <c r="T569"/>
  <c r="T568"/>
  <c r="R569"/>
  <c r="R568"/>
  <c r="P569"/>
  <c r="P568"/>
  <c r="BK569"/>
  <c r="BK568"/>
  <c r="J568"/>
  <c r="J569"/>
  <c r="BE569"/>
  <c r="J75"/>
  <c r="BI559"/>
  <c r="BH559"/>
  <c r="BG559"/>
  <c r="BF559"/>
  <c r="T559"/>
  <c r="T558"/>
  <c r="T557"/>
  <c r="T556"/>
  <c r="R559"/>
  <c r="R558"/>
  <c r="R557"/>
  <c r="R556"/>
  <c r="P559"/>
  <c r="P558"/>
  <c r="P557"/>
  <c r="P556"/>
  <c r="BK559"/>
  <c r="BK558"/>
  <c r="J558"/>
  <c r="BK557"/>
  <c r="J557"/>
  <c r="BK556"/>
  <c r="J556"/>
  <c r="J559"/>
  <c r="BE559"/>
  <c r="J74"/>
  <c r="J73"/>
  <c r="J72"/>
  <c r="BI555"/>
  <c r="BH555"/>
  <c r="BG555"/>
  <c r="BF555"/>
  <c r="T555"/>
  <c r="R555"/>
  <c r="P555"/>
  <c r="BK555"/>
  <c r="J555"/>
  <c r="BE555"/>
  <c r="BI554"/>
  <c r="BH554"/>
  <c r="BG554"/>
  <c r="BF554"/>
  <c r="T554"/>
  <c r="R554"/>
  <c r="P554"/>
  <c r="BK554"/>
  <c r="J554"/>
  <c r="BE554"/>
  <c r="BI548"/>
  <c r="BH548"/>
  <c r="BG548"/>
  <c r="BF548"/>
  <c r="T548"/>
  <c r="R548"/>
  <c r="P548"/>
  <c r="BK548"/>
  <c r="J548"/>
  <c r="BE548"/>
  <c r="BI543"/>
  <c r="BH543"/>
  <c r="BG543"/>
  <c r="BF543"/>
  <c r="T543"/>
  <c r="T542"/>
  <c r="R543"/>
  <c r="R542"/>
  <c r="P543"/>
  <c r="P542"/>
  <c r="BK543"/>
  <c r="BK542"/>
  <c r="J542"/>
  <c r="J543"/>
  <c r="BE543"/>
  <c r="J71"/>
  <c r="BI541"/>
  <c r="BH541"/>
  <c r="BG541"/>
  <c r="BF541"/>
  <c r="T541"/>
  <c r="R541"/>
  <c r="P541"/>
  <c r="BK541"/>
  <c r="J541"/>
  <c r="BE541"/>
  <c r="BI538"/>
  <c r="BH538"/>
  <c r="BG538"/>
  <c r="BF538"/>
  <c r="T538"/>
  <c r="R538"/>
  <c r="P538"/>
  <c r="BK538"/>
  <c r="J538"/>
  <c r="BE538"/>
  <c r="BI531"/>
  <c r="BH531"/>
  <c r="BG531"/>
  <c r="BF531"/>
  <c r="T531"/>
  <c r="R531"/>
  <c r="P531"/>
  <c r="BK531"/>
  <c r="J531"/>
  <c r="BE531"/>
  <c r="BI527"/>
  <c r="BH527"/>
  <c r="BG527"/>
  <c r="BF527"/>
  <c r="T527"/>
  <c r="R527"/>
  <c r="P527"/>
  <c r="BK527"/>
  <c r="J527"/>
  <c r="BE527"/>
  <c r="BI521"/>
  <c r="BH521"/>
  <c r="BG521"/>
  <c r="BF521"/>
  <c r="T521"/>
  <c r="R521"/>
  <c r="P521"/>
  <c r="BK521"/>
  <c r="J521"/>
  <c r="BE521"/>
  <c r="BI503"/>
  <c r="BH503"/>
  <c r="BG503"/>
  <c r="BF503"/>
  <c r="T503"/>
  <c r="T502"/>
  <c r="T501"/>
  <c r="R503"/>
  <c r="R502"/>
  <c r="R501"/>
  <c r="P503"/>
  <c r="P502"/>
  <c r="P501"/>
  <c r="BK503"/>
  <c r="BK502"/>
  <c r="J502"/>
  <c r="BK501"/>
  <c r="J501"/>
  <c r="J503"/>
  <c r="BE503"/>
  <c r="J70"/>
  <c r="J69"/>
  <c r="BI500"/>
  <c r="BH500"/>
  <c r="BG500"/>
  <c r="BF500"/>
  <c r="T500"/>
  <c r="T499"/>
  <c r="R500"/>
  <c r="R499"/>
  <c r="P500"/>
  <c r="P499"/>
  <c r="BK500"/>
  <c r="BK499"/>
  <c r="J499"/>
  <c r="J500"/>
  <c r="BE500"/>
  <c r="J68"/>
  <c r="BI498"/>
  <c r="BH498"/>
  <c r="BG498"/>
  <c r="BF498"/>
  <c r="T498"/>
  <c r="R498"/>
  <c r="P498"/>
  <c r="BK498"/>
  <c r="J498"/>
  <c r="BE498"/>
  <c r="BI495"/>
  <c r="BH495"/>
  <c r="BG495"/>
  <c r="BF495"/>
  <c r="T495"/>
  <c r="R495"/>
  <c r="P495"/>
  <c r="BK495"/>
  <c r="J495"/>
  <c r="BE495"/>
  <c r="BI492"/>
  <c r="BH492"/>
  <c r="BG492"/>
  <c r="BF492"/>
  <c r="T492"/>
  <c r="T491"/>
  <c r="R492"/>
  <c r="R491"/>
  <c r="P492"/>
  <c r="P491"/>
  <c r="BK492"/>
  <c r="BK491"/>
  <c r="J491"/>
  <c r="J492"/>
  <c r="BE492"/>
  <c r="J67"/>
  <c r="BI488"/>
  <c r="BH488"/>
  <c r="BG488"/>
  <c r="BF488"/>
  <c r="T488"/>
  <c r="R488"/>
  <c r="P488"/>
  <c r="BK488"/>
  <c r="J488"/>
  <c r="BE488"/>
  <c r="BI480"/>
  <c r="BH480"/>
  <c r="BG480"/>
  <c r="BF480"/>
  <c r="T480"/>
  <c r="R480"/>
  <c r="P480"/>
  <c r="BK480"/>
  <c r="J480"/>
  <c r="BE480"/>
  <c r="BI477"/>
  <c r="BH477"/>
  <c r="BG477"/>
  <c r="BF477"/>
  <c r="T477"/>
  <c r="R477"/>
  <c r="P477"/>
  <c r="BK477"/>
  <c r="J477"/>
  <c r="BE477"/>
  <c r="BI466"/>
  <c r="BH466"/>
  <c r="BG466"/>
  <c r="BF466"/>
  <c r="T466"/>
  <c r="R466"/>
  <c r="P466"/>
  <c r="BK466"/>
  <c r="J466"/>
  <c r="BE466"/>
  <c r="BI462"/>
  <c r="BH462"/>
  <c r="BG462"/>
  <c r="BF462"/>
  <c r="T462"/>
  <c r="R462"/>
  <c r="P462"/>
  <c r="BK462"/>
  <c r="J462"/>
  <c r="BE462"/>
  <c r="BI447"/>
  <c r="BH447"/>
  <c r="BG447"/>
  <c r="BF447"/>
  <c r="T447"/>
  <c r="T446"/>
  <c r="R447"/>
  <c r="R446"/>
  <c r="P447"/>
  <c r="P446"/>
  <c r="BK447"/>
  <c r="BK446"/>
  <c r="J446"/>
  <c r="J447"/>
  <c r="BE447"/>
  <c r="J66"/>
  <c r="BI443"/>
  <c r="BH443"/>
  <c r="BG443"/>
  <c r="BF443"/>
  <c r="T443"/>
  <c r="R443"/>
  <c r="P443"/>
  <c r="BK443"/>
  <c r="J443"/>
  <c r="BE443"/>
  <c r="BI440"/>
  <c r="BH440"/>
  <c r="BG440"/>
  <c r="BF440"/>
  <c r="T440"/>
  <c r="R440"/>
  <c r="P440"/>
  <c r="BK440"/>
  <c r="J440"/>
  <c r="BE440"/>
  <c r="BI437"/>
  <c r="BH437"/>
  <c r="BG437"/>
  <c r="BF437"/>
  <c r="T437"/>
  <c r="R437"/>
  <c r="P437"/>
  <c r="BK437"/>
  <c r="J437"/>
  <c r="BE437"/>
  <c r="BI431"/>
  <c r="BH431"/>
  <c r="BG431"/>
  <c r="BF431"/>
  <c r="T431"/>
  <c r="T430"/>
  <c r="R431"/>
  <c r="R430"/>
  <c r="P431"/>
  <c r="P430"/>
  <c r="BK431"/>
  <c r="BK430"/>
  <c r="J430"/>
  <c r="J431"/>
  <c r="BE431"/>
  <c r="J65"/>
  <c r="BI427"/>
  <c r="BH427"/>
  <c r="BG427"/>
  <c r="BF427"/>
  <c r="T427"/>
  <c r="R427"/>
  <c r="P427"/>
  <c r="BK427"/>
  <c r="J427"/>
  <c r="BE427"/>
  <c r="BI424"/>
  <c r="BH424"/>
  <c r="BG424"/>
  <c r="BF424"/>
  <c r="T424"/>
  <c r="R424"/>
  <c r="P424"/>
  <c r="BK424"/>
  <c r="J424"/>
  <c r="BE424"/>
  <c r="BI421"/>
  <c r="BH421"/>
  <c r="BG421"/>
  <c r="BF421"/>
  <c r="T421"/>
  <c r="R421"/>
  <c r="P421"/>
  <c r="BK421"/>
  <c r="J421"/>
  <c r="BE421"/>
  <c r="BI418"/>
  <c r="BH418"/>
  <c r="BG418"/>
  <c r="BF418"/>
  <c r="T418"/>
  <c r="R418"/>
  <c r="P418"/>
  <c r="BK418"/>
  <c r="J418"/>
  <c r="BE418"/>
  <c r="BI415"/>
  <c r="BH415"/>
  <c r="BG415"/>
  <c r="BF415"/>
  <c r="T415"/>
  <c r="R415"/>
  <c r="P415"/>
  <c r="BK415"/>
  <c r="J415"/>
  <c r="BE415"/>
  <c r="BI414"/>
  <c r="BH414"/>
  <c r="BG414"/>
  <c r="BF414"/>
  <c r="T414"/>
  <c r="R414"/>
  <c r="P414"/>
  <c r="BK414"/>
  <c r="J414"/>
  <c r="BE414"/>
  <c r="BI411"/>
  <c r="BH411"/>
  <c r="BG411"/>
  <c r="BF411"/>
  <c r="T411"/>
  <c r="R411"/>
  <c r="P411"/>
  <c r="BK411"/>
  <c r="J411"/>
  <c r="BE411"/>
  <c r="BI410"/>
  <c r="BH410"/>
  <c r="BG410"/>
  <c r="BF410"/>
  <c r="T410"/>
  <c r="R410"/>
  <c r="P410"/>
  <c r="BK410"/>
  <c r="J410"/>
  <c r="BE410"/>
  <c r="BI409"/>
  <c r="BH409"/>
  <c r="BG409"/>
  <c r="BF409"/>
  <c r="T409"/>
  <c r="R409"/>
  <c r="P409"/>
  <c r="BK409"/>
  <c r="J409"/>
  <c r="BE409"/>
  <c r="BI408"/>
  <c r="BH408"/>
  <c r="BG408"/>
  <c r="BF408"/>
  <c r="T408"/>
  <c r="R408"/>
  <c r="P408"/>
  <c r="BK408"/>
  <c r="J408"/>
  <c r="BE408"/>
  <c r="BI407"/>
  <c r="BH407"/>
  <c r="BG407"/>
  <c r="BF407"/>
  <c r="T407"/>
  <c r="R407"/>
  <c r="P407"/>
  <c r="BK407"/>
  <c r="J407"/>
  <c r="BE407"/>
  <c r="BI406"/>
  <c r="BH406"/>
  <c r="BG406"/>
  <c r="BF406"/>
  <c r="T406"/>
  <c r="R406"/>
  <c r="P406"/>
  <c r="BK406"/>
  <c r="J406"/>
  <c r="BE406"/>
  <c r="BI405"/>
  <c r="BH405"/>
  <c r="BG405"/>
  <c r="BF405"/>
  <c r="T405"/>
  <c r="R405"/>
  <c r="P405"/>
  <c r="BK405"/>
  <c r="J405"/>
  <c r="BE405"/>
  <c r="BI397"/>
  <c r="BH397"/>
  <c r="BG397"/>
  <c r="BF397"/>
  <c r="T397"/>
  <c r="R397"/>
  <c r="P397"/>
  <c r="BK397"/>
  <c r="J397"/>
  <c r="BE397"/>
  <c r="BI396"/>
  <c r="BH396"/>
  <c r="BG396"/>
  <c r="BF396"/>
  <c r="T396"/>
  <c r="T395"/>
  <c r="R396"/>
  <c r="R395"/>
  <c r="P396"/>
  <c r="P395"/>
  <c r="BK396"/>
  <c r="BK395"/>
  <c r="J395"/>
  <c r="J396"/>
  <c r="BE396"/>
  <c r="J64"/>
  <c r="BI392"/>
  <c r="BH392"/>
  <c r="BG392"/>
  <c r="BF392"/>
  <c r="T392"/>
  <c r="R392"/>
  <c r="P392"/>
  <c r="BK392"/>
  <c r="J392"/>
  <c r="BE392"/>
  <c r="BI389"/>
  <c r="BH389"/>
  <c r="BG389"/>
  <c r="BF389"/>
  <c r="T389"/>
  <c r="R389"/>
  <c r="P389"/>
  <c r="BK389"/>
  <c r="J389"/>
  <c r="BE389"/>
  <c r="BI386"/>
  <c r="BH386"/>
  <c r="BG386"/>
  <c r="BF386"/>
  <c r="T386"/>
  <c r="T385"/>
  <c r="R386"/>
  <c r="R385"/>
  <c r="P386"/>
  <c r="P385"/>
  <c r="BK386"/>
  <c r="BK385"/>
  <c r="J385"/>
  <c r="J386"/>
  <c r="BE386"/>
  <c r="J63"/>
  <c r="BI384"/>
  <c r="BH384"/>
  <c r="BG384"/>
  <c r="BF384"/>
  <c r="T384"/>
  <c r="R384"/>
  <c r="P384"/>
  <c r="BK384"/>
  <c r="J384"/>
  <c r="BE384"/>
  <c r="BI381"/>
  <c r="BH381"/>
  <c r="BG381"/>
  <c r="BF381"/>
  <c r="T381"/>
  <c r="R381"/>
  <c r="P381"/>
  <c r="BK381"/>
  <c r="J381"/>
  <c r="BE381"/>
  <c r="BI375"/>
  <c r="BH375"/>
  <c r="BG375"/>
  <c r="BF375"/>
  <c r="T375"/>
  <c r="R375"/>
  <c r="P375"/>
  <c r="BK375"/>
  <c r="J375"/>
  <c r="BE375"/>
  <c r="BI369"/>
  <c r="BH369"/>
  <c r="BG369"/>
  <c r="BF369"/>
  <c r="T369"/>
  <c r="R369"/>
  <c r="P369"/>
  <c r="BK369"/>
  <c r="J369"/>
  <c r="BE369"/>
  <c r="BI366"/>
  <c r="BH366"/>
  <c r="BG366"/>
  <c r="BF366"/>
  <c r="T366"/>
  <c r="R366"/>
  <c r="P366"/>
  <c r="BK366"/>
  <c r="J366"/>
  <c r="BE366"/>
  <c r="BI364"/>
  <c r="BH364"/>
  <c r="BG364"/>
  <c r="BF364"/>
  <c r="T364"/>
  <c r="R364"/>
  <c r="P364"/>
  <c r="BK364"/>
  <c r="J364"/>
  <c r="BE364"/>
  <c r="BI361"/>
  <c r="BH361"/>
  <c r="BG361"/>
  <c r="BF361"/>
  <c r="T361"/>
  <c r="R361"/>
  <c r="P361"/>
  <c r="BK361"/>
  <c r="J361"/>
  <c r="BE361"/>
  <c r="BI358"/>
  <c r="BH358"/>
  <c r="BG358"/>
  <c r="BF358"/>
  <c r="T358"/>
  <c r="R358"/>
  <c r="P358"/>
  <c r="BK358"/>
  <c r="J358"/>
  <c r="BE358"/>
  <c r="BI355"/>
  <c r="BH355"/>
  <c r="BG355"/>
  <c r="BF355"/>
  <c r="T355"/>
  <c r="R355"/>
  <c r="P355"/>
  <c r="BK355"/>
  <c r="J355"/>
  <c r="BE355"/>
  <c r="BI352"/>
  <c r="BH352"/>
  <c r="BG352"/>
  <c r="BF352"/>
  <c r="T352"/>
  <c r="R352"/>
  <c r="P352"/>
  <c r="BK352"/>
  <c r="J352"/>
  <c r="BE352"/>
  <c r="BI349"/>
  <c r="BH349"/>
  <c r="BG349"/>
  <c r="BF349"/>
  <c r="T349"/>
  <c r="R349"/>
  <c r="P349"/>
  <c r="BK349"/>
  <c r="J349"/>
  <c r="BE349"/>
  <c r="BI339"/>
  <c r="BH339"/>
  <c r="BG339"/>
  <c r="BF339"/>
  <c r="T339"/>
  <c r="R339"/>
  <c r="P339"/>
  <c r="BK339"/>
  <c r="J339"/>
  <c r="BE339"/>
  <c r="BI336"/>
  <c r="BH336"/>
  <c r="BG336"/>
  <c r="BF336"/>
  <c r="T336"/>
  <c r="R336"/>
  <c r="P336"/>
  <c r="BK336"/>
  <c r="J336"/>
  <c r="BE336"/>
  <c r="BI329"/>
  <c r="BH329"/>
  <c r="BG329"/>
  <c r="BF329"/>
  <c r="T329"/>
  <c r="R329"/>
  <c r="P329"/>
  <c r="BK329"/>
  <c r="J329"/>
  <c r="BE329"/>
  <c r="BI325"/>
  <c r="BH325"/>
  <c r="BG325"/>
  <c r="BF325"/>
  <c r="T325"/>
  <c r="R325"/>
  <c r="P325"/>
  <c r="BK325"/>
  <c r="J325"/>
  <c r="BE325"/>
  <c r="BI322"/>
  <c r="BH322"/>
  <c r="BG322"/>
  <c r="BF322"/>
  <c r="T322"/>
  <c r="R322"/>
  <c r="P322"/>
  <c r="BK322"/>
  <c r="J322"/>
  <c r="BE322"/>
  <c r="BI318"/>
  <c r="BH318"/>
  <c r="BG318"/>
  <c r="BF318"/>
  <c r="T318"/>
  <c r="T317"/>
  <c r="R318"/>
  <c r="R317"/>
  <c r="P318"/>
  <c r="P317"/>
  <c r="BK318"/>
  <c r="BK317"/>
  <c r="J317"/>
  <c r="J318"/>
  <c r="BE318"/>
  <c r="J62"/>
  <c r="BI311"/>
  <c r="BH311"/>
  <c r="BG311"/>
  <c r="BF311"/>
  <c r="T311"/>
  <c r="T310"/>
  <c r="R311"/>
  <c r="R310"/>
  <c r="P311"/>
  <c r="P310"/>
  <c r="BK311"/>
  <c r="BK310"/>
  <c r="J310"/>
  <c r="J311"/>
  <c r="BE311"/>
  <c r="J61"/>
  <c r="BI306"/>
  <c r="BH306"/>
  <c r="BG306"/>
  <c r="BF306"/>
  <c r="T306"/>
  <c r="R306"/>
  <c r="P306"/>
  <c r="BK306"/>
  <c r="J306"/>
  <c r="BE306"/>
  <c r="BI302"/>
  <c r="BH302"/>
  <c r="BG302"/>
  <c r="BF302"/>
  <c r="T302"/>
  <c r="R302"/>
  <c r="P302"/>
  <c r="BK302"/>
  <c r="J302"/>
  <c r="BE302"/>
  <c r="BI293"/>
  <c r="BH293"/>
  <c r="BG293"/>
  <c r="BF293"/>
  <c r="T293"/>
  <c r="R293"/>
  <c r="P293"/>
  <c r="BK293"/>
  <c r="J293"/>
  <c r="BE293"/>
  <c r="BI284"/>
  <c r="BH284"/>
  <c r="BG284"/>
  <c r="BF284"/>
  <c r="T284"/>
  <c r="R284"/>
  <c r="P284"/>
  <c r="BK284"/>
  <c r="J284"/>
  <c r="BE284"/>
  <c r="BI283"/>
  <c r="BH283"/>
  <c r="BG283"/>
  <c r="BF283"/>
  <c r="T283"/>
  <c r="T282"/>
  <c r="R283"/>
  <c r="R282"/>
  <c r="P283"/>
  <c r="P282"/>
  <c r="BK283"/>
  <c r="BK282"/>
  <c r="J282"/>
  <c r="J283"/>
  <c r="BE283"/>
  <c r="J60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7"/>
  <c r="BH277"/>
  <c r="BG277"/>
  <c r="BF277"/>
  <c r="T277"/>
  <c r="R277"/>
  <c r="P277"/>
  <c r="BK277"/>
  <c r="J277"/>
  <c r="BE277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48"/>
  <c r="BH248"/>
  <c r="BG248"/>
  <c r="BF248"/>
  <c r="T248"/>
  <c r="R248"/>
  <c r="P248"/>
  <c r="BK248"/>
  <c r="J248"/>
  <c r="BE248"/>
  <c r="BI244"/>
  <c r="BH244"/>
  <c r="BG244"/>
  <c r="BF244"/>
  <c r="T244"/>
  <c r="R244"/>
  <c r="P244"/>
  <c r="BK244"/>
  <c r="J244"/>
  <c r="BE244"/>
  <c r="BI241"/>
  <c r="BH241"/>
  <c r="BG241"/>
  <c r="BF241"/>
  <c r="T241"/>
  <c r="R241"/>
  <c r="P241"/>
  <c r="BK241"/>
  <c r="J241"/>
  <c r="BE241"/>
  <c r="BI217"/>
  <c r="BH217"/>
  <c r="BG217"/>
  <c r="BF217"/>
  <c r="T217"/>
  <c r="R217"/>
  <c r="P217"/>
  <c r="BK217"/>
  <c r="J217"/>
  <c r="BE217"/>
  <c r="BI208"/>
  <c r="BH208"/>
  <c r="BG208"/>
  <c r="BF208"/>
  <c r="T208"/>
  <c r="R208"/>
  <c r="P208"/>
  <c r="BK208"/>
  <c r="J208"/>
  <c r="BE208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6"/>
  <c r="BH116"/>
  <c r="BG116"/>
  <c r="BF116"/>
  <c r="T116"/>
  <c r="R116"/>
  <c r="P116"/>
  <c r="BK116"/>
  <c r="J116"/>
  <c r="BE116"/>
  <c r="BI111"/>
  <c r="F34"/>
  <c i="1" r="BD52"/>
  <c i="2" r="BH111"/>
  <c r="F33"/>
  <c i="1" r="BC52"/>
  <c i="2" r="BG111"/>
  <c r="F32"/>
  <c i="1" r="BB52"/>
  <c i="2" r="BF111"/>
  <c r="J31"/>
  <c i="1" r="AW52"/>
  <c i="2" r="F31"/>
  <c i="1" r="BA52"/>
  <c i="2" r="T111"/>
  <c r="T110"/>
  <c r="T109"/>
  <c r="T108"/>
  <c r="T107"/>
  <c r="R111"/>
  <c r="R110"/>
  <c r="R109"/>
  <c r="R108"/>
  <c r="R107"/>
  <c r="P111"/>
  <c r="P110"/>
  <c r="P109"/>
  <c r="P108"/>
  <c r="P107"/>
  <c i="1" r="AU52"/>
  <c i="2" r="BK111"/>
  <c r="BK110"/>
  <c r="J110"/>
  <c r="BK109"/>
  <c r="J109"/>
  <c r="BK108"/>
  <c r="J108"/>
  <c r="BK107"/>
  <c r="J107"/>
  <c r="J56"/>
  <c r="J27"/>
  <c i="1" r="AG52"/>
  <c i="2" r="J111"/>
  <c r="BE111"/>
  <c r="J30"/>
  <c i="1" r="AV52"/>
  <c i="2" r="F30"/>
  <c i="1" r="AZ52"/>
  <c i="2" r="J59"/>
  <c r="J58"/>
  <c r="J57"/>
  <c r="J103"/>
  <c r="F103"/>
  <c r="F101"/>
  <c r="E99"/>
  <c r="J51"/>
  <c r="F51"/>
  <c r="F49"/>
  <c r="E47"/>
  <c r="J36"/>
  <c r="J18"/>
  <c r="E18"/>
  <c r="F104"/>
  <c r="F52"/>
  <c r="J17"/>
  <c r="J12"/>
  <c r="J101"/>
  <c r="J49"/>
  <c r="E7"/>
  <c r="E97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<sst xmlns="http://schemas.openxmlformats.org/spreadsheetml/2006/main">
  <si>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</si>
  <si>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</si>
  <si>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</si>
  <si>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</si>
  <si>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</si>
  <si>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</si>
  <si>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</si>
  <si>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{109a74a2-a6b7-4d6c-ae60-e5f927f92c39}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</si>
  <si>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</si>
  <si>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</si>
  <si>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</si>
  <si>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</si>
  <si>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</si>
  <si>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</si>
  <si>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</si>
  <si>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</si>
  <si>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TV17-051jid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</si>
  <si>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</si>
  <si>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</si>
  <si>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B1712 Sanace budovy ZŠ Litvínov - Hamr, č.p. 220, ul. Mládežnická - jídelna</t>
  </si>
  <si>
    <t>KSO:</t>
  </si>
  <si>
    <t>801 32</t>
  </si>
  <si>
    <t>CC-CZ:</t>
  </si>
  <si>
    <t>zak.č.8892-26</t>
  </si>
  <si>
    <t>Místo:</t>
  </si>
  <si>
    <t>Litvínov</t>
  </si>
  <si>
    <t>Datum:</t>
  </si>
  <si>
    <t>10. 11. 2017</t>
  </si>
  <si>
    <t>Zadavatel:</t>
  </si>
  <si>
    <t>IČ:</t>
  </si>
  <si>
    <t/>
  </si>
  <si>
    <t>Město Litvínov</t>
  </si>
  <si>
    <t>DIČ:</t>
  </si>
  <si>
    <t>Uchazeč:</t>
  </si>
  <si>
    <t>Vyplň údaj</t>
  </si>
  <si>
    <t>Projektant:</t>
  </si>
  <si>
    <t>BPO spol. s r.o.,Lidická 1239,36317 OSTROV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</si>
  <si>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</si>
  <si>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</si>
  <si>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</si>
  <si>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</si>
  <si>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</si>
  <si>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</si>
  <si>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</si>
  <si>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</si>
  <si>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</si>
  <si>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</si>
  <si>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</si>
  <si>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</si>
  <si>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</si>
  <si>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</si>
  <si>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</si>
  <si>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</si>
  <si>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</si>
  <si>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</si>
  <si>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</si>
  <si>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</si>
  <si>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</si>
  <si>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</si>
  <si>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</si>
  <si>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</si>
  <si>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</si>
  <si>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</si>
  <si>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</si>
  <si>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</si>
  <si>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</si>
  <si>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</si>
  <si>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</si>
  <si>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</si>
  <si>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</si>
  <si>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</si>
  <si>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</si>
  <si>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</si>
  <si>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</si>
  <si>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</si>
  <si>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</si>
  <si>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</si>
  <si>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</si>
  <si>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</si>
  <si>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</si>
  <si>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Stavební část</t>
  </si>
  <si>
    <t>STA</t>
  </si>
  <si>
    <t>1</t>
  </si>
  <si>
    <t>{64f6a0c9-8185-4ffb-8118-febad4f55a85}</t>
  </si>
  <si>
    <t>2</t>
  </si>
  <si>
    <t>B-přenos</t>
  </si>
  <si>
    <t>Silnoproud - přenos</t>
  </si>
  <si>
    <t>{a1c41b9e-1990-416e-8b24-b1b13018b9ba}</t>
  </si>
  <si>
    <t>C-přenos</t>
  </si>
  <si>
    <t>VZT - přenos</t>
  </si>
  <si>
    <t>{c57b4bca-951e-4f10-9ef0-e98ce3a76818}</t>
  </si>
  <si>
    <t>VRN+VON</t>
  </si>
  <si>
    <t>{1a30ae4c-bbbf-4ae9-ad98-acbbc08cda7e}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</si>
  <si>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</si>
  <si>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</si>
  <si>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</si>
  <si>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</si>
  <si>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</si>
  <si>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</si>
  <si>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</si>
  <si>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A - Stavební část</t>
  </si>
  <si>
    <t>REKAPITULACE ČLENĚNÍ SOUPISU PRACÍ</t>
  </si>
  <si>
    <t>Kód dílu - Popis</t>
  </si>
  <si>
    <t>Cena celkem [CZK]</t>
  </si>
  <si>
    <t>Náklady soupisu celkem</t>
  </si>
  <si>
    <t>-1</t>
  </si>
  <si>
    <t>A - JÍDELNA - VENKOVNÍ STAVEBNÍ ÚPRAVY</t>
  </si>
  <si>
    <t xml:space="preserve">    HSV - HSV</t>
  </si>
  <si>
    <t xml:space="preserve">      1 - Zemní práce</t>
  </si>
  <si>
    <t xml:space="preserve">      2 - Zakládání</t>
  </si>
  <si>
    <t xml:space="preserve">      4 - Vodorovné konstrukce</t>
  </si>
  <si>
    <t xml:space="preserve">      62 - Úprava povrchů vnějších</t>
  </si>
  <si>
    <t xml:space="preserve">      63 - Podlahy a podlahové konstrukce</t>
  </si>
  <si>
    <t xml:space="preserve">      8 - Trubní vedení</t>
  </si>
  <si>
    <t xml:space="preserve">      96 - Bourání konstrukcí</t>
  </si>
  <si>
    <t xml:space="preserve">      98 - Demolice a sanace</t>
  </si>
  <si>
    <t xml:space="preserve">      997 - Přesun sutě</t>
  </si>
  <si>
    <t xml:space="preserve">      998 - Přesun hmot</t>
  </si>
  <si>
    <t xml:space="preserve">    PSV - Práce a dodávky PSV</t>
  </si>
  <si>
    <t xml:space="preserve">      711 - Izolace proti vodě, vlhkosti a plynům</t>
  </si>
  <si>
    <t xml:space="preserve">      767 - Konstrukce zámečnické</t>
  </si>
  <si>
    <t xml:space="preserve">b - JÍDELNA - VNITŘNÍ STAVEBNÍ ÚPRAVY </t>
  </si>
  <si>
    <t xml:space="preserve">      3 - Svislé a kompletní konstrukce</t>
  </si>
  <si>
    <t xml:space="preserve">      61 - Úprava povrchů vnitřních</t>
  </si>
  <si>
    <t xml:space="preserve">      94 - Lešení a stavební výtahy</t>
  </si>
  <si>
    <t xml:space="preserve">      95 - Různé dokončovací konstrukce a práce pozemních staveb</t>
  </si>
  <si>
    <t xml:space="preserve">      735 - Ústřední vytápění - otopná tělesa</t>
  </si>
  <si>
    <t xml:space="preserve">      741 - Elektroinstalace - silnoproud</t>
  </si>
  <si>
    <t xml:space="preserve">      781 - Dokončovací práce - obklady</t>
  </si>
  <si>
    <t xml:space="preserve">      783 - Dokončovací práce - nátěry</t>
  </si>
  <si>
    <t xml:space="preserve">  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</si>
  <si>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</si>
  <si>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</si>
  <si>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</si>
  <si>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</si>
  <si>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</si>
  <si>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</si>
  <si>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</si>
  <si>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</si>
  <si>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</si>
  <si>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</si>
  <si>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</si>
  <si>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</si>
  <si>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</si>
  <si>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</si>
  <si>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JÍDELNA - VENKOVNÍ STAVEBNÍ ÚPRAVY</t>
  </si>
  <si>
    <t>ROZPOCET</t>
  </si>
  <si>
    <t>HSV</t>
  </si>
  <si>
    <t>Zemní práce</t>
  </si>
  <si>
    <t>K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</si>
  <si>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</si>
  <si>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</si>
  <si>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</si>
  <si>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CS ÚRS 2017 02</t>
  </si>
  <si>
    <t>4</t>
  </si>
  <si>
    <t>3</t>
  </si>
  <si>
    <t>354572155</t>
  </si>
  <si>
    <t>VV</t>
  </si>
  <si>
    <t>0,15*(1,2*4,55+1,2*2,2)</t>
  </si>
  <si>
    <t>0,15*(0,8*5,0+0,6*8,5)</t>
  </si>
  <si>
    <t>0,42</t>
  </si>
  <si>
    <t>Součet</t>
  </si>
  <si>
    <t>132201101</t>
  </si>
  <si>
    <t>Hloubení zapažených i nezapažených rýh šířky do 600 mm s urovnáním dna do předepsaného profilu a spádu v hornině tř. 3 do 100 m3</t>
  </si>
  <si>
    <t>1486103042</t>
  </si>
  <si>
    <t>odvodňovací rýha s drenážním potrubím</t>
  </si>
  <si>
    <t>0,6*((1,6+1,3)/2-0,15)*8,5</t>
  </si>
  <si>
    <t>0,37</t>
  </si>
  <si>
    <t>132201109</t>
  </si>
  <si>
    <t>Hloubení zapažených i nezapažených rýh šířky do 600 mm s urovnáním dna do předepsaného profilu a spádu v hornině tř. 3 Příplatek k cenám za lepivost horniny tř. 3</t>
  </si>
  <si>
    <t>814051236</t>
  </si>
  <si>
    <t>lepivost 50%</t>
  </si>
  <si>
    <t>7,0*0,5</t>
  </si>
  <si>
    <t>132201201</t>
  </si>
  <si>
    <t>Hloubení zapažených i nezapažených rýh šířky přes 600 do 2 000 mm s urovnáním dna do předepsaného profilu a spádu v hornině tř. 3 do 100 m3</t>
  </si>
  <si>
    <t>1691608352</t>
  </si>
  <si>
    <t>rýha pro odvodnění a sanaci ang.dvorku</t>
  </si>
  <si>
    <t>okolo dvorků</t>
  </si>
  <si>
    <t>předpoklad 50% strojní + 50% ruční výkop</t>
  </si>
  <si>
    <t>(1,3-0,15)*(1,2*4,55+1,2*2,2)</t>
  </si>
  <si>
    <t>0,685</t>
  </si>
  <si>
    <t>Mezisoučet A - 100% výkopku</t>
  </si>
  <si>
    <t>z toho 50%</t>
  </si>
  <si>
    <t>10,0*0,5</t>
  </si>
  <si>
    <t>Mezisoučet B - 50% výkopku</t>
  </si>
  <si>
    <t>rýha pouze pro odvodnění dvorku š.800 mm -</t>
  </si>
  <si>
    <t>strojní výkop</t>
  </si>
  <si>
    <t>0,8*((1,15+0,95)/2-0,15)*3,8</t>
  </si>
  <si>
    <t>0,8*0,8*(1,5-0,15)</t>
  </si>
  <si>
    <t>0,8*1,0*(1,0-0,15)</t>
  </si>
  <si>
    <t>0,72</t>
  </si>
  <si>
    <t>Mezisoučet C</t>
  </si>
  <si>
    <t>mezisoučet B+C</t>
  </si>
  <si>
    <t>5,0+5,0</t>
  </si>
  <si>
    <t>Mezisoučet D - objem rýh strojní výkop</t>
  </si>
  <si>
    <t>5</t>
  </si>
  <si>
    <t>132201209</t>
  </si>
  <si>
    <t>Hloubení zapažených i nezapažených rýh šířky přes 600 do 2 000 mm s urovnáním dna do předepsaného profilu a spádu v hornině tř. 3 Příplatek k cenám za lepivost horniny tř. 3</t>
  </si>
  <si>
    <t>-295459747</t>
  </si>
  <si>
    <t>6</t>
  </si>
  <si>
    <t>132212201</t>
  </si>
  <si>
    <t>Hloubení zapažených i nezapažených rýh šířky přes 600 do 2 000 mm ručním nebo pneumatickým nářadím s urovnáním dna do předepsaného profilu a spádu v horninách tř. 3 soudržných</t>
  </si>
  <si>
    <t>-1935961718</t>
  </si>
  <si>
    <t>7</t>
  </si>
  <si>
    <t>132212209</t>
  </si>
  <si>
    <t>Hloubení zapažených i nezapažených rýh šířky přes 600 do 2 000 mm ručním nebo pneumatickým nářadím s urovnáním dna do předepsaného profilu a spádu v horninách tř. 3 Příplatek k cenám za lepivost horniny tř. 3</t>
  </si>
  <si>
    <t>2141491444</t>
  </si>
  <si>
    <t>5,0*0,5</t>
  </si>
  <si>
    <t>8</t>
  </si>
  <si>
    <t>151101101</t>
  </si>
  <si>
    <t>Zřízení pažení a rozepření stěn rýh pro podzemní vedení pro všechny šířky rýhy příložné pro jakoukoliv mezerovitost, hloubky do 2 m</t>
  </si>
  <si>
    <t>m2</t>
  </si>
  <si>
    <t>-250748415</t>
  </si>
  <si>
    <t>pažené výkopy - výkopy přes 1 m hluboké</t>
  </si>
  <si>
    <t>2*((1,6+1,3)/2-0,15)*8,5</t>
  </si>
  <si>
    <t>(1,3-0,15)*(5,7+2,2+1,2)</t>
  </si>
  <si>
    <t>2*((1,15+0,95)/2-0,15)*3,8</t>
  </si>
  <si>
    <t>2*0,8*(1,5-0,15)</t>
  </si>
  <si>
    <t>0,435</t>
  </si>
  <si>
    <t>9</t>
  </si>
  <si>
    <t>151101111</t>
  </si>
  <si>
    <t>Odstranění pažení a rozepření stěn rýh pro podzemní vedení s uložením materiálu na vzdálenost do 3 m od kraje výkopu příložné, hloubky do 2 m</t>
  </si>
  <si>
    <t>617863264</t>
  </si>
  <si>
    <t>10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</si>
  <si>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</si>
  <si>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</si>
  <si>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1346975271</t>
  </si>
  <si>
    <t>pol.132201101+132201201+132212201</t>
  </si>
  <si>
    <t>7,0+10,0+5,0</t>
  </si>
  <si>
    <t>11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</si>
  <si>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</si>
  <si>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</si>
  <si>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1372465964</t>
  </si>
  <si>
    <t xml:space="preserve">přesun po staveništi sypkých hmot </t>
  </si>
  <si>
    <t>pol.175151101</t>
  </si>
  <si>
    <t>2,5</t>
  </si>
  <si>
    <t>pol.451573111</t>
  </si>
  <si>
    <t>1,0</t>
  </si>
  <si>
    <t>pol.211531111</t>
  </si>
  <si>
    <t>0,8</t>
  </si>
  <si>
    <t>12</t>
  </si>
  <si>
    <t>162201152</t>
  </si>
  <si>
    <t>Vodorovné přemístění výkopku nebo sypaniny po suchu na obvyklém dopravním prostředku, bez naložení výkopku, avšak se složením bez rozhrnutí z horniny tř. 5 až 7 na vzdálenost přes 20 do 50 m</t>
  </si>
  <si>
    <t>-1964889473</t>
  </si>
  <si>
    <t>přesun po staveništi zásypového kamene a štěrku</t>
  </si>
  <si>
    <t>pol.174101101 mezisoučet A</t>
  </si>
  <si>
    <t>3,1</t>
  </si>
  <si>
    <t>13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</si>
  <si>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</si>
  <si>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</si>
  <si>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1095175879</t>
  </si>
  <si>
    <t>přebytečná zemina na placenou skládku</t>
  </si>
  <si>
    <t>výkop rýh</t>
  </si>
  <si>
    <t>méně zásyp - pol.174101101</t>
  </si>
  <si>
    <t>-16,1</t>
  </si>
  <si>
    <t>14</t>
  </si>
  <si>
    <t>171201201</t>
  </si>
  <si>
    <t>Uložení sypaniny na skládky</t>
  </si>
  <si>
    <t>-1139808680</t>
  </si>
  <si>
    <t>pol.162701105</t>
  </si>
  <si>
    <t>5,9</t>
  </si>
  <si>
    <t>17120121R</t>
  </si>
  <si>
    <t>Uložení sypaniny poplatek za uložení sypaniny na skládce (skládkovné)</t>
  </si>
  <si>
    <t>t</t>
  </si>
  <si>
    <t>509891302</t>
  </si>
  <si>
    <t>5,9*1,5</t>
  </si>
  <si>
    <t>16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</si>
  <si>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</si>
  <si>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</si>
  <si>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746987105</t>
  </si>
  <si>
    <t>přemístění vykopané zeminy na meziskládku</t>
  </si>
  <si>
    <t>Mezisoučet A</t>
  </si>
  <si>
    <t>přemístění vhodné zeminy k zásypu z meziskládky</t>
  </si>
  <si>
    <t>k místu zásypu - pol.174101101 mezisoučet B</t>
  </si>
  <si>
    <t>-13,0</t>
  </si>
  <si>
    <t>Mezisoučet B</t>
  </si>
  <si>
    <t>17</t>
  </si>
  <si>
    <t>167101101</t>
  </si>
  <si>
    <t>Nakládání, skládání a překládání neulehlého výkopku nebo sypaniny nakládání, množství do 100 m3, z hornin tř. 1 až 4</t>
  </si>
  <si>
    <t>1685434813</t>
  </si>
  <si>
    <t>13,0</t>
  </si>
  <si>
    <t>ornice z meziskládky zpět k místu rozprostřemí</t>
  </si>
  <si>
    <t>3,0</t>
  </si>
  <si>
    <t>5,0</t>
  </si>
  <si>
    <t>18</t>
  </si>
  <si>
    <t>174101101</t>
  </si>
  <si>
    <t>Zásyp sypaninou z jakékoliv horniny s uložením výkopku ve vrstvách se zhutněním jam, šachet, rýh nebo kolem objektů v těchto vykopávkách</t>
  </si>
  <si>
    <t>-1413442545</t>
  </si>
  <si>
    <t>kámen+ štěrk frč.63-125 mm (bez materiálu)</t>
  </si>
  <si>
    <t>pod drenážním potrubím</t>
  </si>
  <si>
    <t>0,6*0,6*8,5+0,04</t>
  </si>
  <si>
    <t>zásyp odvodnění - zeminou</t>
  </si>
  <si>
    <t>výkop</t>
  </si>
  <si>
    <t>méně lože - pol451573111</t>
  </si>
  <si>
    <t>-1,0</t>
  </si>
  <si>
    <t>méně kamenitý zásyp - mezisoučet A</t>
  </si>
  <si>
    <t>-3,1</t>
  </si>
  <si>
    <t>méně obsyp potrubí - pol.175151101mezisoučet A</t>
  </si>
  <si>
    <t>-4,0</t>
  </si>
  <si>
    <t>méně trativody se štěrkem</t>
  </si>
  <si>
    <t>pol.211531111 mezisoučet A</t>
  </si>
  <si>
    <t>-0,8</t>
  </si>
  <si>
    <t>méně šachta</t>
  </si>
  <si>
    <t>-0,8*0,6*0,6</t>
  </si>
  <si>
    <t>-3,14*0,16*0,16*(1,322-0,6-0,15)</t>
  </si>
  <si>
    <t>0,234</t>
  </si>
  <si>
    <t>19</t>
  </si>
  <si>
    <t>M</t>
  </si>
  <si>
    <t>583439840</t>
  </si>
  <si>
    <t>kamenivo drcené hrubé frakce 63-125 MN</t>
  </si>
  <si>
    <t>-97388076</t>
  </si>
  <si>
    <t>dodávka, doprava k pol.174101101 mezisoučet A</t>
  </si>
  <si>
    <t>3,1*2,0</t>
  </si>
  <si>
    <t>20</t>
  </si>
  <si>
    <t>17411100R</t>
  </si>
  <si>
    <t>Příplatek za třídění vykopané zeminy</t>
  </si>
  <si>
    <t>591306071</t>
  </si>
  <si>
    <t>tříděný výkopek nesmí obsahovat větší části</t>
  </si>
  <si>
    <t>zemina pro zásypy - pol.174101101 mezisoučet B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</si>
  <si>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</si>
  <si>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</si>
  <si>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-2086834010</t>
  </si>
  <si>
    <t>potrubí DN 110 mm</t>
  </si>
  <si>
    <t>0,8*(0,11+0,3)*7,0</t>
  </si>
  <si>
    <t>0,6*(0,11+0,3)*4,0</t>
  </si>
  <si>
    <t>obsyp dna šachty</t>
  </si>
  <si>
    <t>00,6*0,8*0,8</t>
  </si>
  <si>
    <t>0,336</t>
  </si>
  <si>
    <t>méně potrubí</t>
  </si>
  <si>
    <t>-3,14*0,055*0,55*11</t>
  </si>
  <si>
    <t>méně dno šachty</t>
  </si>
  <si>
    <t>-3,14*0,16*0,16*0,6</t>
  </si>
  <si>
    <t>0,093</t>
  </si>
  <si>
    <t>22</t>
  </si>
  <si>
    <t>583313460</t>
  </si>
  <si>
    <t>kamenivo těžené drobné - písek</t>
  </si>
  <si>
    <t>1648200932</t>
  </si>
  <si>
    <t>dodávka, doprava k pol.175151101</t>
  </si>
  <si>
    <t>3,0*2,0</t>
  </si>
  <si>
    <t>23</t>
  </si>
  <si>
    <t>181951101</t>
  </si>
  <si>
    <t>Úprava pláně vyrovnáním výškových rozdílů v hornině tř. 1 až 4 bez zhutnění</t>
  </si>
  <si>
    <t>-161765946</t>
  </si>
  <si>
    <t>plocha zatravnění</t>
  </si>
  <si>
    <t>20,0</t>
  </si>
  <si>
    <t>24</t>
  </si>
  <si>
    <t>181301102</t>
  </si>
  <si>
    <t>Rozprostření a urovnání ornice v rovině nebo ve svahu sklonu do 1:5 při souvislé ploše do 500 m2, tl. vrstvy přes 100 do 150 mm</t>
  </si>
  <si>
    <t>423533592</t>
  </si>
  <si>
    <t xml:space="preserve">rozprostření sejmuté ornice </t>
  </si>
  <si>
    <t>pol.121101101</t>
  </si>
  <si>
    <t>3,0/0,15</t>
  </si>
  <si>
    <t>25</t>
  </si>
  <si>
    <t>181411131</t>
  </si>
  <si>
    <t>Založení trávníku na půdě předem připravené plochy do 1000 m2 výsevem včetně utažení parkového v rovině nebo na svahu do 1:5</t>
  </si>
  <si>
    <t>1793509946</t>
  </si>
  <si>
    <t>26</t>
  </si>
  <si>
    <t>005724100</t>
  </si>
  <si>
    <t>osiva pícnin směsi travní balení obvykle 25 kg parková</t>
  </si>
  <si>
    <t>kg</t>
  </si>
  <si>
    <t>-251987813</t>
  </si>
  <si>
    <t>ztratné 3%</t>
  </si>
  <si>
    <t>množství dle ceníkové přílohy</t>
  </si>
  <si>
    <t>20,0*0,02*1,03+0,088</t>
  </si>
  <si>
    <t>27</t>
  </si>
  <si>
    <t>185804312</t>
  </si>
  <si>
    <t>Zalití rostlin vodou plocha přes 20 m2</t>
  </si>
  <si>
    <t>-1629871262</t>
  </si>
  <si>
    <t>trávník - pol.181411131</t>
  </si>
  <si>
    <t>20,0*10*0,001</t>
  </si>
  <si>
    <t>28</t>
  </si>
  <si>
    <t>185851121</t>
  </si>
  <si>
    <t>Dovoz vody pro zálivku rostlin na vzdálenost do 1000 m</t>
  </si>
  <si>
    <t>708255083</t>
  </si>
  <si>
    <t>29</t>
  </si>
  <si>
    <t>185804215</t>
  </si>
  <si>
    <t>Vypletí v rovině nebo na svahu do 1:5 trávníku po výsevu</t>
  </si>
  <si>
    <t>541488311</t>
  </si>
  <si>
    <t>Zakládání</t>
  </si>
  <si>
    <t>30</t>
  </si>
  <si>
    <t>212755215</t>
  </si>
  <si>
    <t>Trativody bez lože z drenážních trubek plastových flexibilních D 125 mm</t>
  </si>
  <si>
    <t>m</t>
  </si>
  <si>
    <t>-1885740391</t>
  </si>
  <si>
    <t>31</t>
  </si>
  <si>
    <t>211531111</t>
  </si>
  <si>
    <t>Výplň odvodňovacích žeber nebo trativodů kamenivem hrubým drceným frakce 16 až 63 mm</t>
  </si>
  <si>
    <t>1313267919</t>
  </si>
  <si>
    <t>použita frakce 63 mm - výkres č.06</t>
  </si>
  <si>
    <t>trativod DN 125</t>
  </si>
  <si>
    <t>0,6*0,15*8,5+0,035</t>
  </si>
  <si>
    <t>méně trubky</t>
  </si>
  <si>
    <t>-3,14*0,055*0,055*8,0</t>
  </si>
  <si>
    <t>0,076</t>
  </si>
  <si>
    <t>32</t>
  </si>
  <si>
    <t>213141111</t>
  </si>
  <si>
    <t>Zřízení vrstvy z geotextilie filtrační, separační, odvodňovací, ochranné, výztužné nebo protierozní v rovině nebo ve sklonu do 1:5, šířky do 3 m</t>
  </si>
  <si>
    <t>-265254441</t>
  </si>
  <si>
    <t>výkres č.06</t>
  </si>
  <si>
    <t>geotextilie nad drenážním podtrubím - 2x</t>
  </si>
  <si>
    <t>0,6*8,5*2*1,1+0,78</t>
  </si>
  <si>
    <t>fólie HDPE 1,0mm 1x</t>
  </si>
  <si>
    <t>0,6*8,5*1,1+0,39</t>
  </si>
  <si>
    <t>33</t>
  </si>
  <si>
    <t>693110050</t>
  </si>
  <si>
    <t>geotextilie tkaná polypropylenová 380 g/m2</t>
  </si>
  <si>
    <t>-2083600177</t>
  </si>
  <si>
    <t>dodávka, doprava k pol.213141111 mezisoučet A</t>
  </si>
  <si>
    <t>ztratné 15%</t>
  </si>
  <si>
    <t>12,0*1,15+0,2</t>
  </si>
  <si>
    <t>34</t>
  </si>
  <si>
    <t>28323111R</t>
  </si>
  <si>
    <t>fólie HDPE hydroizolační tl. 1,0 mm</t>
  </si>
  <si>
    <t>1684241554</t>
  </si>
  <si>
    <t>dodávka, doprava k pol.213141111 mezisoučet B</t>
  </si>
  <si>
    <t>6,0*1,15+0,1</t>
  </si>
  <si>
    <t>Vodorovné konstrukce</t>
  </si>
  <si>
    <t>35</t>
  </si>
  <si>
    <t>451573111</t>
  </si>
  <si>
    <t>Lože pod potrubí, stoky a drobné objekty v otevřeném výkopu z písku a štěrkopísku do 63 mm</t>
  </si>
  <si>
    <t>-249623165</t>
  </si>
  <si>
    <t xml:space="preserve">pod potrubí  DN 110</t>
  </si>
  <si>
    <t>0,8*0,1*6,5*1,1</t>
  </si>
  <si>
    <t>0,6*0,1*3,5*1,1</t>
  </si>
  <si>
    <t>0,197</t>
  </si>
  <si>
    <t>62</t>
  </si>
  <si>
    <t>Úprava povrchů vnějších</t>
  </si>
  <si>
    <t>36</t>
  </si>
  <si>
    <t>62263100R</t>
  </si>
  <si>
    <t>Spárování vnějších ploch stěn z cihel spárovací maltou s přísadou (plastifikátor pro zvýšení přilnavosti malty, zlepšení elasticity a odolnosti proti vodě a chem látkám, snížení vodopropustnosti)- montáž, dodávka, doprava</t>
  </si>
  <si>
    <t>1388675632</t>
  </si>
  <si>
    <t>výkresč.04+05 - S02/S nad terénem - řez I</t>
  </si>
  <si>
    <t xml:space="preserve">pol.978015391 </t>
  </si>
  <si>
    <t>6,5</t>
  </si>
  <si>
    <t>37</t>
  </si>
  <si>
    <t>62213500R</t>
  </si>
  <si>
    <t>Vyrovnání podkladu vnějších stěn maltou vápenocementovou tl do 10 mm s přísadou (plastifikátor pro zvýšení přilnavosti malty, zlepšení elasticity a odolnosti proti vodě a chem látkám, snížení vodopropustnosti) - montáž, dodávka, doprava</t>
  </si>
  <si>
    <t>861732239</t>
  </si>
  <si>
    <t>S02/S - dle pol.62263100R</t>
  </si>
  <si>
    <t>38</t>
  </si>
  <si>
    <t>622135091</t>
  </si>
  <si>
    <t>Vyrovnání nerovností podkladu vnějších omítaných ploch tmelem, tloušťky do 2 mm Příplatek k ceně za každých dalších 5 mm tloušťky podkladní vrstvy přes 10 mm maltou vápenocementovou stěn</t>
  </si>
  <si>
    <t>2138170215</t>
  </si>
  <si>
    <t>celková tl.vyrovnání 15 mm</t>
  </si>
  <si>
    <t>dle pol.6223500R</t>
  </si>
  <si>
    <t>39</t>
  </si>
  <si>
    <t>622211001</t>
  </si>
  <si>
    <t>Montáž kontaktního zateplení z polystyrenových desek nebo z kombinovaných desek na vnější stěny, tloušťky desek do 40 mm</t>
  </si>
  <si>
    <t>-917227067</t>
  </si>
  <si>
    <t>certifikovaný kontaktní zateplovací systém (ETICS)</t>
  </si>
  <si>
    <t>dle Techn.zprávy</t>
  </si>
  <si>
    <t>podrobný popis izolace a její technické perametry v TZ a</t>
  </si>
  <si>
    <t>na výkrese č.04 a 05</t>
  </si>
  <si>
    <t>S02/S nad terénem - řez I</t>
  </si>
  <si>
    <t>40</t>
  </si>
  <si>
    <t>283764160</t>
  </si>
  <si>
    <t xml:space="preserve">deska z polystyrénu XPS  tl 40 mm</t>
  </si>
  <si>
    <t>-1723844386</t>
  </si>
  <si>
    <t>pol.622211001 - ztratné 2%</t>
  </si>
  <si>
    <t>6,5*1,02+0,37</t>
  </si>
  <si>
    <t>41</t>
  </si>
  <si>
    <t>622212051</t>
  </si>
  <si>
    <t>Montáž kontaktního zateplení vnějšího ostění, nadpraží nebo parapetu z polystyrenových desek hloubky špalet přes 200 do 400 mm, tloušťky desek do 40 mm</t>
  </si>
  <si>
    <t>106517171</t>
  </si>
  <si>
    <t>ostění PN 01</t>
  </si>
  <si>
    <t>0,6*2*4</t>
  </si>
  <si>
    <t>4,8*0,1+0,22</t>
  </si>
  <si>
    <t>nadpraží PN 03</t>
  </si>
  <si>
    <t>1,15*4</t>
  </si>
  <si>
    <t>4,6*0,1+0,44</t>
  </si>
  <si>
    <t>42</t>
  </si>
  <si>
    <t>283763600</t>
  </si>
  <si>
    <t>deska z polystyrénu XPS tl. 20 mm</t>
  </si>
  <si>
    <t>1435159586</t>
  </si>
  <si>
    <t>ztratné 5%</t>
  </si>
  <si>
    <t>11,0*0,25*1,1+0,275</t>
  </si>
  <si>
    <t>43</t>
  </si>
  <si>
    <t>622251101</t>
  </si>
  <si>
    <t>Montáž kontaktního zateplení Příplatek k cenám za zápustnou montáž kotev s použitím tepelněizolačních zátek na vnější stěny z polystyrenu</t>
  </si>
  <si>
    <t>1979893896</t>
  </si>
  <si>
    <t>pol.622211001+283763600</t>
  </si>
  <si>
    <t>6,5+3,3+0,2</t>
  </si>
  <si>
    <t>44</t>
  </si>
  <si>
    <t>622252001</t>
  </si>
  <si>
    <t>Montáž lišt kontaktního zateplení zakládacích soklových připevněných hmoždinkami</t>
  </si>
  <si>
    <t>1831940282</t>
  </si>
  <si>
    <t>KZS 01</t>
  </si>
  <si>
    <t>1,2*4+0,2</t>
  </si>
  <si>
    <t>45</t>
  </si>
  <si>
    <t>590516410</t>
  </si>
  <si>
    <t>lišta soklová Al s okapničkou, zakládací U 04 cm, 0,7/200 cm</t>
  </si>
  <si>
    <t>-241986061</t>
  </si>
  <si>
    <t>5,0*1,05+0,05</t>
  </si>
  <si>
    <t>46</t>
  </si>
  <si>
    <t>622252002</t>
  </si>
  <si>
    <t>Montáž lišt kontaktního zateplení ostatních stěnových, dilatačních apod. lepených do tmelu</t>
  </si>
  <si>
    <t>2102525842</t>
  </si>
  <si>
    <t>rohová lišta - okenní otvory</t>
  </si>
  <si>
    <t>0,6*2*4+0,2</t>
  </si>
  <si>
    <t>47</t>
  </si>
  <si>
    <t>590514700</t>
  </si>
  <si>
    <t>lišta rohová Al 22 / 22 mm perforovaná</t>
  </si>
  <si>
    <t>510818950</t>
  </si>
  <si>
    <t>48</t>
  </si>
  <si>
    <t>62251111R</t>
  </si>
  <si>
    <t>Omítka tenkovrstvá vnějších ploch probarvená, včetně penetrace podkladu mozaiková stěn- montáž, dodávka, doprava</t>
  </si>
  <si>
    <t>-288453435</t>
  </si>
  <si>
    <t>49</t>
  </si>
  <si>
    <t>62230000R</t>
  </si>
  <si>
    <t>Oprava vápenocementové omítky vnějších ploch ostění a nadpraží + očištění plochy - montáž, dodávka, doprava</t>
  </si>
  <si>
    <t>-377853054</t>
  </si>
  <si>
    <t xml:space="preserve">plocha ostění  PN01</t>
  </si>
  <si>
    <t>1,5</t>
  </si>
  <si>
    <t>plocha nadpraží PN03</t>
  </si>
  <si>
    <t>50</t>
  </si>
  <si>
    <t>622143004</t>
  </si>
  <si>
    <t xml:space="preserve">Montáž omítkových samolepících začišťovacích profilů </t>
  </si>
  <si>
    <t>-2042377343</t>
  </si>
  <si>
    <t>(APU lišty)</t>
  </si>
  <si>
    <t>PN 01 + PN 03</t>
  </si>
  <si>
    <t>(0,6+1,15+0,6)*4</t>
  </si>
  <si>
    <t>9,4*0,1+0,16</t>
  </si>
  <si>
    <t>51</t>
  </si>
  <si>
    <t>590514760</t>
  </si>
  <si>
    <t>profil okenní začišťovací se sklovláknitou armovací tkaninou 9 mm/2,4 m</t>
  </si>
  <si>
    <t>159946206</t>
  </si>
  <si>
    <t>(APU lišta)</t>
  </si>
  <si>
    <t>10,5*1,05+0,975</t>
  </si>
  <si>
    <t>52</t>
  </si>
  <si>
    <t>629991011</t>
  </si>
  <si>
    <t>Zakrytí vnějších ploch před znečištěním včetně pozdějšího odkrytí výplní otvorů a svislých ploch fólií přilepenou lepící páskou</t>
  </si>
  <si>
    <t>-1813854327</t>
  </si>
  <si>
    <t>63</t>
  </si>
  <si>
    <t>Podlahy a podlahové konstrukce</t>
  </si>
  <si>
    <t>53</t>
  </si>
  <si>
    <t>63133110R</t>
  </si>
  <si>
    <t>Náběh z VPC malty s těsnící přísadou okenních parapetů</t>
  </si>
  <si>
    <t>-816575430</t>
  </si>
  <si>
    <t>A03 - výkres č.05 a TZ (uvedený standart)</t>
  </si>
  <si>
    <t>0,2*1,2*4+0,04</t>
  </si>
  <si>
    <t>54</t>
  </si>
  <si>
    <t>63133120R</t>
  </si>
  <si>
    <t>Zabetonování prostupu stěny s kanaliz.potrubím VPC maltou s těsnící přísadou</t>
  </si>
  <si>
    <t>kus</t>
  </si>
  <si>
    <t>-1464990885</t>
  </si>
  <si>
    <t>A04 - výkres č.05 a TZ (uvedený standart)</t>
  </si>
  <si>
    <t>55</t>
  </si>
  <si>
    <t>63133130R</t>
  </si>
  <si>
    <t>Spádování dna dvorků VPC maltou s těsnící přísadou</t>
  </si>
  <si>
    <t>-1983335148</t>
  </si>
  <si>
    <t>A05 - výkres č.05 a TZ (uvedený standart)</t>
  </si>
  <si>
    <t>0,7*(3,3+3,1)+0,02</t>
  </si>
  <si>
    <t>Trubní vedení</t>
  </si>
  <si>
    <t>56</t>
  </si>
  <si>
    <t>871265211</t>
  </si>
  <si>
    <t>Kanalizační potrubí z tvrdého PVC v otevřeném výkopu ve sklonu do 20 %, hladkého plnostěnného jednovrstvého, tuhost třídy SN 4 DN 110</t>
  </si>
  <si>
    <t>-593515918</t>
  </si>
  <si>
    <t>57</t>
  </si>
  <si>
    <t>877265211</t>
  </si>
  <si>
    <t>Montáž tvarovek na kanalizačním potrubí z trub z plastu z tvrdého PVC nebo z polypropylenu v otevřeném výkopu jednoosých DN 100</t>
  </si>
  <si>
    <t>-381798837</t>
  </si>
  <si>
    <t xml:space="preserve">koleno 45° DN 100 </t>
  </si>
  <si>
    <t>koleno 30°DN 100</t>
  </si>
  <si>
    <t>odbočka DN 100/100 60°</t>
  </si>
  <si>
    <t>58</t>
  </si>
  <si>
    <t>286113510</t>
  </si>
  <si>
    <t>koleno kanalizace plastové KG 110x45°</t>
  </si>
  <si>
    <t>-580541764</t>
  </si>
  <si>
    <t>59</t>
  </si>
  <si>
    <t>286113500</t>
  </si>
  <si>
    <t>koleno kanalizace plastové KG 110x30°</t>
  </si>
  <si>
    <t>1079657974</t>
  </si>
  <si>
    <t>60</t>
  </si>
  <si>
    <t>28611424R</t>
  </si>
  <si>
    <t>odbočka kanalizační plastová PVC s hrdlem KG 110/110/60° - dodávka, doprava</t>
  </si>
  <si>
    <t>-378381402</t>
  </si>
  <si>
    <t>61</t>
  </si>
  <si>
    <t>89227310R</t>
  </si>
  <si>
    <t>Proplach (pročištění) vodou potrubí DN od 80 do 125</t>
  </si>
  <si>
    <t>-214347654</t>
  </si>
  <si>
    <t>892312121</t>
  </si>
  <si>
    <t>Tlakové zkoušky vzduchem těsnícími vaky ucpávkovými DN 100-150</t>
  </si>
  <si>
    <t>úsek</t>
  </si>
  <si>
    <t>-1365752435</t>
  </si>
  <si>
    <t>89000010R</t>
  </si>
  <si>
    <t>Kamerová zkouška potrubí včetně vyhodnocení</t>
  </si>
  <si>
    <t>-1719849057</t>
  </si>
  <si>
    <t>64</t>
  </si>
  <si>
    <t>899722114</t>
  </si>
  <si>
    <t>Krytí potrubí z plastů výstražnou fólií z PVC šířky 40 cm</t>
  </si>
  <si>
    <t>211279260</t>
  </si>
  <si>
    <t>barva fólie pro kanalizaci dle ČSN 736006</t>
  </si>
  <si>
    <t>11,0</t>
  </si>
  <si>
    <t>65</t>
  </si>
  <si>
    <t>89400100R</t>
  </si>
  <si>
    <t>Napojení nového potrubí dešťové kanalizace do stávajícího kanalizačního řadu (šachty) - montáž, dodávka, doprava včetně tvarovek</t>
  </si>
  <si>
    <t>-2055580684</t>
  </si>
  <si>
    <t>66</t>
  </si>
  <si>
    <t>89481210R</t>
  </si>
  <si>
    <t>Revizní a čistící šachta z PP šachtové dno DN 315/110 slepé - montáž, dodávka, doprava</t>
  </si>
  <si>
    <t>299766865</t>
  </si>
  <si>
    <t>standart a požadavky na šachtu Š1 - viz výkres 13 a TZ</t>
  </si>
  <si>
    <t>67</t>
  </si>
  <si>
    <t>894812131</t>
  </si>
  <si>
    <t>Revizní a čistící šachta z PP DN 315 šachtová roura korugovaná světlé hloubky 1250 mm</t>
  </si>
  <si>
    <t>-599869797</t>
  </si>
  <si>
    <t>68</t>
  </si>
  <si>
    <t>894812149</t>
  </si>
  <si>
    <t>Příplatek k rourám revizní a čistící šachty z PP DN 315 za uříznutí šachtové roury</t>
  </si>
  <si>
    <t>495039432</t>
  </si>
  <si>
    <t>69</t>
  </si>
  <si>
    <t>89481220R</t>
  </si>
  <si>
    <t>Spojky k revizní šachtě plastové - dodávka, doprava, montáž</t>
  </si>
  <si>
    <t>94680410</t>
  </si>
  <si>
    <t>70</t>
  </si>
  <si>
    <t>89481230R</t>
  </si>
  <si>
    <t>Revizní a čistící šachta z PP DN 315 poklopová sestava - poklop betonový 315/3T s betonovým konusem 315, těsnění šachtové roury a teleskopu 315 - montáž, dodávka, doprava</t>
  </si>
  <si>
    <t>-1141283061</t>
  </si>
  <si>
    <t>96</t>
  </si>
  <si>
    <t>Bourání konstrukcí</t>
  </si>
  <si>
    <t>71</t>
  </si>
  <si>
    <t>978015391</t>
  </si>
  <si>
    <t>Otlučení vápenných nebo vápenocementových omítek vnějších ploch s vyškrabáním spar a s očištěním zdiva stupně členitosti 1 a 2, v rozsahu přes 80 do 100 %</t>
  </si>
  <si>
    <t>1473599645</t>
  </si>
  <si>
    <t>výkresč.05a04 - S02/S nad terénem - řez I</t>
  </si>
  <si>
    <t>1,3*(3,1+3,3)</t>
  </si>
  <si>
    <t>-1,1*0,6*4</t>
  </si>
  <si>
    <t>5,6*0,1+0,26</t>
  </si>
  <si>
    <t>72</t>
  </si>
  <si>
    <t>976085411</t>
  </si>
  <si>
    <t>Vybourání drobných zámečnických a jiných konstrukcí kanalizačních rámů litinových, z rýhovaného plechu nebo betonových včetně poklopů nebo mříží, plochy přes 0,60 m2</t>
  </si>
  <si>
    <t>1854141955</t>
  </si>
  <si>
    <t>vybourání původních ocel.roštů na angl.dvorku</t>
  </si>
  <si>
    <t>73</t>
  </si>
  <si>
    <t>976084111</t>
  </si>
  <si>
    <t>Vybourání drobných zámečnických a jiných konstrukcí kovových úhelníků ze zdiva s vysekáním kotev</t>
  </si>
  <si>
    <t>-1005513119</t>
  </si>
  <si>
    <t>nosný úhelník ocel.roštů na angl.dvorku</t>
  </si>
  <si>
    <t>(3,3+0,7+3,1+0,7)*2</t>
  </si>
  <si>
    <t>74</t>
  </si>
  <si>
    <t>971042241</t>
  </si>
  <si>
    <t>Vybourání otvorů v betonových příčkách a zdech základových nebo nadzákladových plochy do 0,0225 m2, tl. do 300 mm</t>
  </si>
  <si>
    <t>-500887694</t>
  </si>
  <si>
    <t xml:space="preserve">otvory ve zdivu  pro odvodnění dvorků</t>
  </si>
  <si>
    <t>98</t>
  </si>
  <si>
    <t>Demolice a sanace</t>
  </si>
  <si>
    <t>75</t>
  </si>
  <si>
    <t>985131111</t>
  </si>
  <si>
    <t>Očištění ploch stěn, rubu kleneb a podlah tlakovou vodou</t>
  </si>
  <si>
    <t>919435186</t>
  </si>
  <si>
    <t>výkresč.05a04 - sanace S1</t>
  </si>
  <si>
    <t>anglický dvorek</t>
  </si>
  <si>
    <t>dno</t>
  </si>
  <si>
    <t>0,7*(3,3+3,1)</t>
  </si>
  <si>
    <t>svnitřní plocha stěn</t>
  </si>
  <si>
    <t>1,2*(0,7*4+3,3+3,1)</t>
  </si>
  <si>
    <t>horní plocha stěn</t>
  </si>
  <si>
    <t>0,25*(0,7*3+3,7+3,1)</t>
  </si>
  <si>
    <t>vnější plocha stěn</t>
  </si>
  <si>
    <t>1,45*(4,6+0,8)</t>
  </si>
  <si>
    <t>25,6*0,05+1,145</t>
  </si>
  <si>
    <t>Povrch musí získat povrchovou strukturu s otevřenými</t>
  </si>
  <si>
    <t>póry.</t>
  </si>
  <si>
    <t>76</t>
  </si>
  <si>
    <t>98532300R</t>
  </si>
  <si>
    <t xml:space="preserve">Adhézníí můstek </t>
  </si>
  <si>
    <t>-1245285024</t>
  </si>
  <si>
    <t>technický standart a systémové nanesení můstku viz výkres č.05 a TZ</t>
  </si>
  <si>
    <t>dle pol.985131111</t>
  </si>
  <si>
    <t>28,0</t>
  </si>
  <si>
    <t>77</t>
  </si>
  <si>
    <t>98531111R</t>
  </si>
  <si>
    <t>Reprofilace betonu sanačními maltami na cementové bázi ručně stěn, tloušťky do 10 mm</t>
  </si>
  <si>
    <t>919038133</t>
  </si>
  <si>
    <t>technický standart viz výkres č.05 a TZ</t>
  </si>
  <si>
    <t>sanace S1</t>
  </si>
  <si>
    <t>21,095*0,05+0,85</t>
  </si>
  <si>
    <t>78</t>
  </si>
  <si>
    <t>985311114</t>
  </si>
  <si>
    <t>Reprofilace betonu sanačními maltami na cementové bázi ručně stěn, tloušťky přes 30 do 40 mm</t>
  </si>
  <si>
    <t>-839637579</t>
  </si>
  <si>
    <t>oprava hrubých nerovností - předpoklad 10% plochy</t>
  </si>
  <si>
    <t>23,0*0,1</t>
  </si>
  <si>
    <t>79</t>
  </si>
  <si>
    <t>985311311</t>
  </si>
  <si>
    <t>Reprofilace betonu sanačními maltami na cementové bázi ručně rubu kleneb a podlah, tloušťky do 10 mm</t>
  </si>
  <si>
    <t>-976277514</t>
  </si>
  <si>
    <t xml:space="preserve">technický standart a systémové nanesení reprofilační vrstvy - </t>
  </si>
  <si>
    <t>viz výkres č.05 a TZ</t>
  </si>
  <si>
    <t>4,5*0,05+0,295</t>
  </si>
  <si>
    <t>80</t>
  </si>
  <si>
    <t>985311314</t>
  </si>
  <si>
    <t>Reprofilace betonu sanačními maltami na cementové bázi ručně rubu kleneb a podlah, tloušťky přes 30 do 40 mm</t>
  </si>
  <si>
    <t>1667662183</t>
  </si>
  <si>
    <t>oprava hrubých nerovností - předpoklad 20% plochy</t>
  </si>
  <si>
    <t>5,0*0,2</t>
  </si>
  <si>
    <t>997</t>
  </si>
  <si>
    <t>Přesun sutě</t>
  </si>
  <si>
    <t>81</t>
  </si>
  <si>
    <t>997013501</t>
  </si>
  <si>
    <t>Odvoz suti a vybouraných hmot na skládku nebo meziskládku se složením, na vzdálenost do 1 km</t>
  </si>
  <si>
    <t>-355049690</t>
  </si>
  <si>
    <t>celková suť odd.96</t>
  </si>
  <si>
    <t>1,02</t>
  </si>
  <si>
    <t>82</t>
  </si>
  <si>
    <t>997013509</t>
  </si>
  <si>
    <t>Odvoz suti a vybouraných hmot na skládku nebo meziskládku se složením, na vzdálenost Příplatek k ceně za každý další i započatý 1 km přes 1 km</t>
  </si>
  <si>
    <t>-364133278</t>
  </si>
  <si>
    <t>celkem 10 km</t>
  </si>
  <si>
    <t>1,02*(10-1)</t>
  </si>
  <si>
    <t>83</t>
  </si>
  <si>
    <t>997013831</t>
  </si>
  <si>
    <t>Poplatek za uložení stavebního odpadu na skládce (skládkovné) směsného</t>
  </si>
  <si>
    <t>-1115335812</t>
  </si>
  <si>
    <t>998</t>
  </si>
  <si>
    <t>Přesun hmot</t>
  </si>
  <si>
    <t>84</t>
  </si>
  <si>
    <t>998011001</t>
  </si>
  <si>
    <t>Přesun hmot pro budovy občanské výstavby, bydlení, výrobu a služby s nosnou svislou konstrukcí zděnou z cihel, tvárnic nebo kamene vodorovná dopravní vzdálenost do 100 m pro budovy výšky do 6 m</t>
  </si>
  <si>
    <t>-369124639</t>
  </si>
  <si>
    <t>PSV</t>
  </si>
  <si>
    <t>Práce a dodávky PSV</t>
  </si>
  <si>
    <t>711</t>
  </si>
  <si>
    <t>Izolace proti vodě, vlhkosti a plynům</t>
  </si>
  <si>
    <t>85</t>
  </si>
  <si>
    <t>71111310R</t>
  </si>
  <si>
    <t>Izolace proti zemní vlhkosti natěradly a tmely za studena na ploše svislé S těsnicí stěrkou pružnou tl. v suchém stavu min.2 mm - montáž, dodávka, doprava</t>
  </si>
  <si>
    <t>-2126420278</t>
  </si>
  <si>
    <t>podrobný popis izolace a její technické parametry v TZ a</t>
  </si>
  <si>
    <t>přetažení stěrky min.100 mm na stěnu za pásku - PN 02</t>
  </si>
  <si>
    <t>výkres č.04 a 05</t>
  </si>
  <si>
    <t>S03/S nad terénem - řez I</t>
  </si>
  <si>
    <t>1,3*(4,6+0,8+0,5)</t>
  </si>
  <si>
    <t>7,7*0,1+0,56</t>
  </si>
  <si>
    <t>86</t>
  </si>
  <si>
    <t>711161532</t>
  </si>
  <si>
    <t>Izolace nopovými foliemi na ploše svislé i vodorovné drenážní a ochranný systém pro spodní stavbu s filtrační textilií, výška nopu 8 mm</t>
  </si>
  <si>
    <t>-2029307284</t>
  </si>
  <si>
    <t>pol.319201321 mezisoučet B</t>
  </si>
  <si>
    <t>9,0</t>
  </si>
  <si>
    <t>87</t>
  </si>
  <si>
    <t>711161571</t>
  </si>
  <si>
    <t xml:space="preserve">Izolace nopovými foliemi ukončení izolace zakončovací profil </t>
  </si>
  <si>
    <t>166561671</t>
  </si>
  <si>
    <t>7,0</t>
  </si>
  <si>
    <t>požadovaná odolnost vůči UV záření</t>
  </si>
  <si>
    <t>88</t>
  </si>
  <si>
    <t>711111100R</t>
  </si>
  <si>
    <t>Systémová pružná těsnící páska zesílená š.200 mm - objektová dilatační spádra - montáž, dodávka, doprava</t>
  </si>
  <si>
    <t>1558380446</t>
  </si>
  <si>
    <t>výkres č.04 a 05 (technický standart)</t>
  </si>
  <si>
    <t>napojovací spáry angl.dvorku na obvodovou zeď a</t>
  </si>
  <si>
    <t>parapety oken</t>
  </si>
  <si>
    <t>1,2*4+3,3+3,1+1,2*4</t>
  </si>
  <si>
    <t>16,0*0,2+0,8</t>
  </si>
  <si>
    <t>89</t>
  </si>
  <si>
    <t>711111000R</t>
  </si>
  <si>
    <t>Systémová jednostranně samolepící těsnící páska š.120 mm - napojení hydroizolační stěrka na rámy oken - montáž, dodávka, doprava</t>
  </si>
  <si>
    <t>668262928</t>
  </si>
  <si>
    <t>výkres č.04 a 05 - viz technický standart</t>
  </si>
  <si>
    <t>90</t>
  </si>
  <si>
    <t>998711101</t>
  </si>
  <si>
    <t>Přesun hmot pro izolace proti vodě, vlhkosti a plynům stanovený z hmotnosti přesunovaného materiálu vodorovná dopravní vzdálenost do 50 m v objektech výšky do 6 m</t>
  </si>
  <si>
    <t>1514629928</t>
  </si>
  <si>
    <t>767</t>
  </si>
  <si>
    <t>Konstrukce zámečnické</t>
  </si>
  <si>
    <t>91</t>
  </si>
  <si>
    <t>767995113</t>
  </si>
  <si>
    <t>Montáž ostatních atypických zámečnických konstrukcí hmotnosti přes 10 do 20 kg</t>
  </si>
  <si>
    <t>-984008040</t>
  </si>
  <si>
    <t>Z01, Z02</t>
  </si>
  <si>
    <t xml:space="preserve">nové pochůzné ocelové  rošty angl. dvorku</t>
  </si>
  <si>
    <t>včetně nosného profilu L 75/50/6 mm - žárově zinkováno</t>
  </si>
  <si>
    <t>160,0</t>
  </si>
  <si>
    <t>92</t>
  </si>
  <si>
    <t>76799500R</t>
  </si>
  <si>
    <t xml:space="preserve">svařované rošty  SP 30x30/30x3 žárově zinkováno + profil L 75x50x6 mm žárově zinkováné + spojovací a kotevní materiál - dodávka, doprava</t>
  </si>
  <si>
    <t>110277620</t>
  </si>
  <si>
    <t xml:space="preserve">technický popis a standart  - viz výkres č13</t>
  </si>
  <si>
    <t>Poznámka :</t>
  </si>
  <si>
    <t>2 ks roštu vel.640x300 mm</t>
  </si>
  <si>
    <t>6 ks roštu 640x1000 mm</t>
  </si>
  <si>
    <t>93</t>
  </si>
  <si>
    <t>76799600R</t>
  </si>
  <si>
    <t xml:space="preserve">Demontáž a zpětná montáž najezdového plechu </t>
  </si>
  <si>
    <t>2047080082</t>
  </si>
  <si>
    <t>94</t>
  </si>
  <si>
    <t>998767101</t>
  </si>
  <si>
    <t>Přesun hmot pro zámečnické konstrukce stanovený z hmotnosti přesunovaného materiálu vodorovná dopravní vzdálenost do 50 m v objektech výšky do 6 m</t>
  </si>
  <si>
    <t>1080604115</t>
  </si>
  <si>
    <t>b</t>
  </si>
  <si>
    <t xml:space="preserve">JÍDELNA - VNITŘNÍ STAVEBNÍ ÚPRAVY </t>
  </si>
  <si>
    <t>Svislé a kompletní konstrukce</t>
  </si>
  <si>
    <t>95</t>
  </si>
  <si>
    <t>319201321</t>
  </si>
  <si>
    <t>Vyrovnání nerovného povrchu vnitřního i vnějšího zdiva bez odsekání vadných cihel, maltou (s dodáním hmot) tl. do 30 mm</t>
  </si>
  <si>
    <t>-1579044261</t>
  </si>
  <si>
    <t xml:space="preserve">povrchová úprava vnitřních stěn </t>
  </si>
  <si>
    <t>POV/03 - výkres č.04</t>
  </si>
  <si>
    <t>dle pol.978013191 mezisoučet A-POV/03</t>
  </si>
  <si>
    <t>6,0</t>
  </si>
  <si>
    <t>POV/04 - výkres č.04</t>
  </si>
  <si>
    <t>dle pol.978013191 mezisoučet B-POV/04</t>
  </si>
  <si>
    <t>12,0</t>
  </si>
  <si>
    <t>Úprava povrchů vnitřních</t>
  </si>
  <si>
    <t>612321141</t>
  </si>
  <si>
    <t>Omítka vápenocementová vnitřních ploch nanášená ručně dvouvrstvá, tloušťky jádrové omítky do 10 mm a tloušťky štuku do 3 mm štuková svislých konstrukcí stěn</t>
  </si>
  <si>
    <t>604309483</t>
  </si>
  <si>
    <t>POV/03+POV/04 - výkres č.04</t>
  </si>
  <si>
    <t>6,0+12,0</t>
  </si>
  <si>
    <t>97</t>
  </si>
  <si>
    <t>612321191</t>
  </si>
  <si>
    <t>Omítka vápenocementová vnitřních ploch nanášená ručně Příplatek k cenám za každých dalších i započatých 5 mm tloušťky omítky přes 10 mm stěn</t>
  </si>
  <si>
    <t>1040321512</t>
  </si>
  <si>
    <t>celková tl. jádrové omítky 15 mm</t>
  </si>
  <si>
    <t>pol.612321141</t>
  </si>
  <si>
    <t>18,0</t>
  </si>
  <si>
    <t>612135001</t>
  </si>
  <si>
    <t>Vyrovnání nerovností podkladu vnitřních omítaných ploch maltou, tloušťky do 10 mm vápenocementovou stěn</t>
  </si>
  <si>
    <t>-1206639627</t>
  </si>
  <si>
    <t>vyspravení omítky po odstranění nátěru</t>
  </si>
  <si>
    <t xml:space="preserve">výkres č.04 </t>
  </si>
  <si>
    <t>KO/01</t>
  </si>
  <si>
    <t>1,8*3,8</t>
  </si>
  <si>
    <t>6,8*0,1+0,48</t>
  </si>
  <si>
    <t>99</t>
  </si>
  <si>
    <t>612135091</t>
  </si>
  <si>
    <t>Vyrovnání nerovností podkladu vnitřních omítaných ploch tmelem, tloušťky do 2 mm Příplatek k ceně za každých dalších 5 mm tloušťky podkladní vrstvy přes 10 mm maltou vápenocementovou stěn</t>
  </si>
  <si>
    <t>1509304715</t>
  </si>
  <si>
    <t>celková tl. 15 mm</t>
  </si>
  <si>
    <t>8,0</t>
  </si>
  <si>
    <t>100</t>
  </si>
  <si>
    <t>619991001</t>
  </si>
  <si>
    <t>Zakrytí vnitřních ploch před znečištěním včetně pozdějšího odkrytí podlah fólií přilepenou lepící páskou</t>
  </si>
  <si>
    <t>-170334854</t>
  </si>
  <si>
    <t>ochrana podlahy pracovního prostoru před poškozením</t>
  </si>
  <si>
    <t>40,0</t>
  </si>
  <si>
    <t>101</t>
  </si>
  <si>
    <t>619991011</t>
  </si>
  <si>
    <t>Zakrytí vnitřních ploch před znečištěním včetně pozdějšího odkrytí konstrukcí a prvků obalením fólií a přelepením páskou</t>
  </si>
  <si>
    <t>-1923531941</t>
  </si>
  <si>
    <t xml:space="preserve">ochrana před poškozením  zařízení v interiéru v pracovním prostoru,</t>
  </si>
  <si>
    <t>které nelze dočasně přemístit</t>
  </si>
  <si>
    <t>10,0</t>
  </si>
  <si>
    <t>Lešení a stavební výtahy</t>
  </si>
  <si>
    <t>102</t>
  </si>
  <si>
    <t>949101111</t>
  </si>
  <si>
    <t>Lešení pomocné pracovní pro objekty pozemních staveb pro zatížení do 150 kg/m2, o výšce lešeňové podlahy do 1,9 m</t>
  </si>
  <si>
    <t>-939476627</t>
  </si>
  <si>
    <t>Různé dokončovací konstrukce a práce pozemních staveb</t>
  </si>
  <si>
    <t>103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</si>
  <si>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</si>
  <si>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</si>
  <si>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-1259975868</t>
  </si>
  <si>
    <t>104</t>
  </si>
  <si>
    <t>95566000R</t>
  </si>
  <si>
    <t>Dočasné vyklizení prostor zasažených stavebními úpravami včetně demontáže a zpětné montáže pevně přikotveného zařízení + zpětné přestěhování vyklizených předmětů</t>
  </si>
  <si>
    <t>-775786700</t>
  </si>
  <si>
    <t>105</t>
  </si>
  <si>
    <t>978013191</t>
  </si>
  <si>
    <t>Otlučení vápenných nebo vápenocementových omítek vnitřních ploch stěn s vyškrabáním spar, s očištěním zdiva, v rozsahu přes 50 do 100 %</t>
  </si>
  <si>
    <t>130003287</t>
  </si>
  <si>
    <t>povrchová úprava stěn</t>
  </si>
  <si>
    <t>POV/03</t>
  </si>
  <si>
    <t>místnost 01-06, 01-11</t>
  </si>
  <si>
    <t>0,6*2,2+0,6*6,0</t>
  </si>
  <si>
    <t>4,9*0,1+0,59</t>
  </si>
  <si>
    <t>Mezisoučet A - POV/03</t>
  </si>
  <si>
    <t>POV/04</t>
  </si>
  <si>
    <t>místnost 01-08</t>
  </si>
  <si>
    <t>1,8*5,8</t>
  </si>
  <si>
    <t>10,5*0,1+0,51</t>
  </si>
  <si>
    <t xml:space="preserve">Mezisoučet  B - POV/04</t>
  </si>
  <si>
    <t>106</t>
  </si>
  <si>
    <t>1127425606</t>
  </si>
  <si>
    <t>0,841</t>
  </si>
  <si>
    <t>107</t>
  </si>
  <si>
    <t>1891455501</t>
  </si>
  <si>
    <t>0,841*(10-1)</t>
  </si>
  <si>
    <t>108</t>
  </si>
  <si>
    <t>-1090776892</t>
  </si>
  <si>
    <t>109</t>
  </si>
  <si>
    <t>-2008392250</t>
  </si>
  <si>
    <t>110</t>
  </si>
  <si>
    <t>71119313R</t>
  </si>
  <si>
    <t>Hydroizolační stěrka na svislé ploše - montáž, dodávka, doprava</t>
  </si>
  <si>
    <t>-1773793796</t>
  </si>
  <si>
    <t>výkres č.04 - místnost 01-33</t>
  </si>
  <si>
    <t>111</t>
  </si>
  <si>
    <t>711199101</t>
  </si>
  <si>
    <t>Provedení izolace proti zemní vlhkosti hydroizolační stěrkou doplňků vodotěsné těsnící pásky pro dilatační a styčné spáry</t>
  </si>
  <si>
    <t>1570074347</t>
  </si>
  <si>
    <t>112</t>
  </si>
  <si>
    <t>283550220</t>
  </si>
  <si>
    <t xml:space="preserve">páska těsnící  pružná 120 bal. 50 m</t>
  </si>
  <si>
    <t>577052272</t>
  </si>
  <si>
    <t>12,0*1,1+0,8</t>
  </si>
  <si>
    <t>735</t>
  </si>
  <si>
    <t>Ústřední vytápění - otopná tělesa</t>
  </si>
  <si>
    <t>113</t>
  </si>
  <si>
    <t>73500090R</t>
  </si>
  <si>
    <t>Vyregulování otopného systému při opravách a veškeré zkoušky před uvedením do provozu.</t>
  </si>
  <si>
    <t>kpl</t>
  </si>
  <si>
    <t>1753776615</t>
  </si>
  <si>
    <t>114</t>
  </si>
  <si>
    <t>73500110R</t>
  </si>
  <si>
    <t>Demontáž a zpětná montáž článkového otopného tělesa vč. souvisejících prací - vypuštění stoupačky, pročištění tělesa, zpětná montáž, odvzdušnění</t>
  </si>
  <si>
    <t>-1593133159</t>
  </si>
  <si>
    <t>místnost 01-33</t>
  </si>
  <si>
    <t>115</t>
  </si>
  <si>
    <t>998735101</t>
  </si>
  <si>
    <t>Přesun hmot pro otopná tělesa stanovený z hmotnosti přesunovaného materiálu vodorovná dopravní vzdálenost do 50 m v objektech výšky do 6 m</t>
  </si>
  <si>
    <t>909732065</t>
  </si>
  <si>
    <t>741</t>
  </si>
  <si>
    <t>Elektroinstalace - silnoproud</t>
  </si>
  <si>
    <t>116</t>
  </si>
  <si>
    <t>74111001R</t>
  </si>
  <si>
    <t>Demontáž, likvidace stávajícího el. vypínače</t>
  </si>
  <si>
    <t>-2123591621</t>
  </si>
  <si>
    <t>117</t>
  </si>
  <si>
    <t>74111002R</t>
  </si>
  <si>
    <t>Montáž a dodávka nového elektrického vypínače</t>
  </si>
  <si>
    <t>714997873</t>
  </si>
  <si>
    <t>118</t>
  </si>
  <si>
    <t>74111003R</t>
  </si>
  <si>
    <t>Zkoušky a revize elektro</t>
  </si>
  <si>
    <t>1291338720</t>
  </si>
  <si>
    <t>119</t>
  </si>
  <si>
    <t>998741101</t>
  </si>
  <si>
    <t>Přesun hmot pro silnoproud stanovený z hmotnosti přesunovaného materiálu vodorovná dopravní vzdálenost do 50 m v objektech výšky do 6 m</t>
  </si>
  <si>
    <t>1662327979</t>
  </si>
  <si>
    <t>781</t>
  </si>
  <si>
    <t>Dokončovací práce - obklady</t>
  </si>
  <si>
    <t>120</t>
  </si>
  <si>
    <t>781474114</t>
  </si>
  <si>
    <t>Montáž obkladů vnitřních stěn z dlaždic keramických lepených flexibilním lepidlem režných nebo glazovaných hladkých přes 19 do 22 ks/m2</t>
  </si>
  <si>
    <t>451935801</t>
  </si>
  <si>
    <t>keramický sokl</t>
  </si>
  <si>
    <t>0,1*(2,2+6,0)+0,18</t>
  </si>
  <si>
    <t>obklad - stejný typ jako v míst.01-13</t>
  </si>
  <si>
    <t>121</t>
  </si>
  <si>
    <t>771474113</t>
  </si>
  <si>
    <t>Montáž soklíků z dlaždic keramických lepených flexibilním lepidlem rovných výšky přes 90 do 120 mm</t>
  </si>
  <si>
    <t>-780516118</t>
  </si>
  <si>
    <t>keramický sokl v.100 mm</t>
  </si>
  <si>
    <t>2,2+6,0</t>
  </si>
  <si>
    <t>122</t>
  </si>
  <si>
    <t>59761000R</t>
  </si>
  <si>
    <t>obkládačky keramické koupelnové (bílé i barevné) 20 x 25 x 0,68 cm I. j.</t>
  </si>
  <si>
    <t>-78956620</t>
  </si>
  <si>
    <t>ztratné 10%</t>
  </si>
  <si>
    <t>8,0*1,1+0,2</t>
  </si>
  <si>
    <t>sokl</t>
  </si>
  <si>
    <t>0,1*8,2*1,1+0,098</t>
  </si>
  <si>
    <t>123</t>
  </si>
  <si>
    <t>781479191</t>
  </si>
  <si>
    <t>Montáž obkladů vnitřních stěn z dlaždic keramických Příplatek k cenám za plochu do 10 m2 jednotlivě</t>
  </si>
  <si>
    <t>816049058</t>
  </si>
  <si>
    <t>124</t>
  </si>
  <si>
    <t>781479195</t>
  </si>
  <si>
    <t>Montáž obkladů vnitřních stěn z dlaždic keramických Příplatek k cenám za spárování cement bílý</t>
  </si>
  <si>
    <t>-1606875162</t>
  </si>
  <si>
    <t>125</t>
  </si>
  <si>
    <t>78149511R</t>
  </si>
  <si>
    <t>Ostatní prvky ostatní práce spárování silikonem</t>
  </si>
  <si>
    <t>-108122307</t>
  </si>
  <si>
    <t>napojení keram obkladu na stávající sokl</t>
  </si>
  <si>
    <t>4,0</t>
  </si>
  <si>
    <t>vnitřní kouty obkladu</t>
  </si>
  <si>
    <t>2,0*4</t>
  </si>
  <si>
    <t>126</t>
  </si>
  <si>
    <t>781494111</t>
  </si>
  <si>
    <t>Ostatní prvky plastové profily ukončovací a dilatační lepené flexibilním lepidlem rohové</t>
  </si>
  <si>
    <t>708422536</t>
  </si>
  <si>
    <t>2,0*2+1,2</t>
  </si>
  <si>
    <t>127</t>
  </si>
  <si>
    <t>781494511</t>
  </si>
  <si>
    <t>Ostatní prvky plastové profily ukončovací a dilatační lepené flexibilním lepidlem ukončovací</t>
  </si>
  <si>
    <t>-2063011667</t>
  </si>
  <si>
    <t>128</t>
  </si>
  <si>
    <t>781495111</t>
  </si>
  <si>
    <t>Ostatní prvky ostatní práce penetrace podkladu</t>
  </si>
  <si>
    <t>181943195</t>
  </si>
  <si>
    <t>KO/01 - místnost 01-33</t>
  </si>
  <si>
    <t>výkres č.04 - 2x</t>
  </si>
  <si>
    <t>8,0*2</t>
  </si>
  <si>
    <t>pod keram.soklem</t>
  </si>
  <si>
    <t>129</t>
  </si>
  <si>
    <t>781479194</t>
  </si>
  <si>
    <t>Montáž obkladů vnitřních stěn z dlaždic keramických Příplatek k cenám za vyrovnání nerovného povrchu stěrkou</t>
  </si>
  <si>
    <t>-1358351889</t>
  </si>
  <si>
    <t>130</t>
  </si>
  <si>
    <t>998781101</t>
  </si>
  <si>
    <t>Přesun hmot pro obklady keramické stanovený z hmotnosti přesunovaného materiálu vodorovná dopravní vzdálenost do 50 m v objektech výšky do 6 m</t>
  </si>
  <si>
    <t>-2076601298</t>
  </si>
  <si>
    <t>783</t>
  </si>
  <si>
    <t>Dokončovací práce - nátěry</t>
  </si>
  <si>
    <t>131</t>
  </si>
  <si>
    <t>783806811</t>
  </si>
  <si>
    <t>Odstranění nátěrů z omítek oškrábáním</t>
  </si>
  <si>
    <t>35296980</t>
  </si>
  <si>
    <t>stávající omyvatelná nátěr - výkres č.04</t>
  </si>
  <si>
    <t>místnost 01-08, 01-33</t>
  </si>
  <si>
    <t>1,6*(6,6+4,4)</t>
  </si>
  <si>
    <t>17,6*0,1+0,64</t>
  </si>
  <si>
    <t>784</t>
  </si>
  <si>
    <t>Dokončovací práce - malby a tapety</t>
  </si>
  <si>
    <t>132</t>
  </si>
  <si>
    <t>784111001</t>
  </si>
  <si>
    <t>Oprášení (ometení) podkladu v místnostech výšky do 3,80 m</t>
  </si>
  <si>
    <t>-356855338</t>
  </si>
  <si>
    <t>očištění podkladu po odstranění omyvatelného nátěru</t>
  </si>
  <si>
    <t>pol.783806811</t>
  </si>
  <si>
    <t>133</t>
  </si>
  <si>
    <t>784121001</t>
  </si>
  <si>
    <t>Oškrabání malby v místnostech výšky do 3,80 m</t>
  </si>
  <si>
    <t>1316132490</t>
  </si>
  <si>
    <t>navlhčení+oškrábání</t>
  </si>
  <si>
    <t>POV/02</t>
  </si>
  <si>
    <t>stropy</t>
  </si>
  <si>
    <t>3,0+1,5</t>
  </si>
  <si>
    <t>stěny</t>
  </si>
  <si>
    <t>(3,0-0,6)*(2,2+7,1)</t>
  </si>
  <si>
    <t>-(1,97*0,3+2,0*0,5)</t>
  </si>
  <si>
    <t>25,3*0,1+0,241</t>
  </si>
  <si>
    <t>Mezisoučet A - POV/02</t>
  </si>
  <si>
    <t>stěny POV/01</t>
  </si>
  <si>
    <t>(3,0-1,8)*6,6</t>
  </si>
  <si>
    <t>(3,0-1,8)*4,4</t>
  </si>
  <si>
    <t>13,2*0,1+0,48</t>
  </si>
  <si>
    <t>Mezisoučet B - POV/01</t>
  </si>
  <si>
    <t>134</t>
  </si>
  <si>
    <t>784121031</t>
  </si>
  <si>
    <t>Mydlení podkladu v místnostech výšky do 3,80 m</t>
  </si>
  <si>
    <t>-1714980208</t>
  </si>
  <si>
    <t>výkres č.04</t>
  </si>
  <si>
    <t xml:space="preserve">POV/01 </t>
  </si>
  <si>
    <t>15,0</t>
  </si>
  <si>
    <t>135</t>
  </si>
  <si>
    <t>784181121</t>
  </si>
  <si>
    <t>Penetrace podkladu jednonásobná hloubková v místnostech výšky do 3,80 m</t>
  </si>
  <si>
    <t>105771095</t>
  </si>
  <si>
    <t>136</t>
  </si>
  <si>
    <t>78416141R</t>
  </si>
  <si>
    <t>Celoplošné vyrovnání podkladu tenkovrstvou stěrkou, tloušťky do 3 mm vyrovnáním v místnostech výšky do 3,80 m</t>
  </si>
  <si>
    <t>-1231741044</t>
  </si>
  <si>
    <t>137</t>
  </si>
  <si>
    <t>784221101</t>
  </si>
  <si>
    <t>Malby z malířských směsí otěruvzdorných za sucha dvojnásobné, bílé za sucha otěruvzdorné dobře v místnostech výšky do 3,80 m</t>
  </si>
  <si>
    <t>-1421830290</t>
  </si>
  <si>
    <t>technický standart - výkres č.04</t>
  </si>
  <si>
    <t>30,0</t>
  </si>
  <si>
    <t>138</t>
  </si>
  <si>
    <t>78421110R</t>
  </si>
  <si>
    <t>Malby z malířských směsí otěruvzdorných za mokra dvojnásobné, bílé za mokra otěruvzdorné výborně v místnostech výšky do 3,80 m</t>
  </si>
  <si>
    <t>1642116694</t>
  </si>
  <si>
    <t>B-přenos - Silnoproud - přenos</t>
  </si>
  <si>
    <t>SIL - Silnoproud</t>
  </si>
  <si>
    <t>SIL</t>
  </si>
  <si>
    <t>Silnoproud</t>
  </si>
  <si>
    <t>SIL 01</t>
  </si>
  <si>
    <t>Silnoproud - přenos ze samostatného rozpočtu - viz příloha</t>
  </si>
  <si>
    <t>1832708308</t>
  </si>
  <si>
    <t>C-přenos - VZT - přenos</t>
  </si>
  <si>
    <t>VZT - Vzduchotechnika</t>
  </si>
  <si>
    <t>VZT</t>
  </si>
  <si>
    <t>Vzduchotechnika</t>
  </si>
  <si>
    <t>VZT 01</t>
  </si>
  <si>
    <t>Vzduchotechnika - přenos ze samostatného rozpočtu - viz příloha</t>
  </si>
  <si>
    <t>-1090364180</t>
  </si>
  <si>
    <t>D - VRN+VON</t>
  </si>
  <si>
    <t>VRN - Vedlejší rozpočtové náklady</t>
  </si>
  <si>
    <t>VON - Vedlejší ostatní náklady</t>
  </si>
  <si>
    <t>VRN</t>
  </si>
  <si>
    <t>Vedlejší rozpočtové náklady</t>
  </si>
  <si>
    <t>VRN 01</t>
  </si>
  <si>
    <t>Zařízení staveniště</t>
  </si>
  <si>
    <t>Kč</t>
  </si>
  <si>
    <t>-2076408807</t>
  </si>
  <si>
    <t>VRN 02</t>
  </si>
  <si>
    <t>Provozní vlivy</t>
  </si>
  <si>
    <t>-135847970</t>
  </si>
  <si>
    <t>VON</t>
  </si>
  <si>
    <t>Vedlejší ostatní náklady</t>
  </si>
  <si>
    <t>01</t>
  </si>
  <si>
    <t>Kompletační činnost dodavatele</t>
  </si>
  <si>
    <t>512</t>
  </si>
  <si>
    <t>-1481808298</t>
  </si>
  <si>
    <t>02</t>
  </si>
  <si>
    <t>Vytyčení základních směrových a výškových bodů stavby</t>
  </si>
  <si>
    <t>-1750451443</t>
  </si>
  <si>
    <t>03</t>
  </si>
  <si>
    <t>Výškové a polohové vytýčení všech inženýrských sítí na staveništi a jejich ověření u správců</t>
  </si>
  <si>
    <t>-1825623937</t>
  </si>
  <si>
    <t>04</t>
  </si>
  <si>
    <t>Geodetické zaměření realizovaných inženýrských sítí</t>
  </si>
  <si>
    <t>228912245</t>
  </si>
  <si>
    <t>05</t>
  </si>
  <si>
    <t xml:space="preserve">Zpracování dokumentace skutečného provádění stavby a geodetické zaměření realizované stavby </t>
  </si>
  <si>
    <t>1664438679</t>
  </si>
  <si>
    <t>06</t>
  </si>
  <si>
    <t>Obstarání dokladů a stanovisek veřejnoprávních orgánů a institucí</t>
  </si>
  <si>
    <t>475340251</t>
  </si>
  <si>
    <t>07</t>
  </si>
  <si>
    <t>Opatření k zajištění bezpečnosti účastníků realizace akce a veřejnosti (zejména zajištění staveniště, bezpečnostní tabulky,provozní řád provádění stav.prací, zabezpečení nežádoucího vstupu veřejnosti na staveniště,osvětlení výkopů)</t>
  </si>
  <si>
    <t>1966430729</t>
  </si>
  <si>
    <t>08</t>
  </si>
  <si>
    <t>Úklid dokončené stavby a jejího okolí</t>
  </si>
  <si>
    <t>1958670236</t>
  </si>
  <si>
    <t>09</t>
  </si>
  <si>
    <t>Dodávka vybavení stavby dle příslušných ČSN se zaměřením na požární ochranu objektu a staveniště při výstavbě a bezpečnost práce (hasící přístroje, výstražné tabulky, zajištění podmínek bezpečnosti a ochrany zdraví při práci )</t>
  </si>
  <si>
    <t>1596765838</t>
  </si>
  <si>
    <t>Zkoušky hutnění</t>
  </si>
  <si>
    <t>-15748925</t>
  </si>
  <si>
    <t>Informační tabule s údaji o stavbě</t>
  </si>
  <si>
    <t>-1913999906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</si>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</sst>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2" borderId="1" xfId="0" applyFont="1" applyFill="1" applyBorder="1" applyAlignment="1">
      <alignment horizontal="left" vertical="center"/>
      <protection locked="0"/>
    </xf>
    <xf numFmtId="0" fontId="41" fillId="2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23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26</v>
      </c>
      <c r="AL8" s="29"/>
      <c r="AM8" s="29"/>
      <c r="AN8" s="41" t="s">
        <v>27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29</v>
      </c>
      <c r="AL10" s="29"/>
      <c r="AM10" s="29"/>
      <c r="AN10" s="35" t="s">
        <v>30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32</v>
      </c>
      <c r="AL11" s="29"/>
      <c r="AM11" s="29"/>
      <c r="AN11" s="35" t="s">
        <v>30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29</v>
      </c>
      <c r="AL13" s="29"/>
      <c r="AM13" s="29"/>
      <c r="AN13" s="42" t="s">
        <v>34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34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32</v>
      </c>
      <c r="AL14" s="29"/>
      <c r="AM14" s="29"/>
      <c r="AN14" s="42" t="s">
        <v>34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29</v>
      </c>
      <c r="AL16" s="29"/>
      <c r="AM16" s="29"/>
      <c r="AN16" s="35" t="s">
        <v>30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32</v>
      </c>
      <c r="AL17" s="29"/>
      <c r="AM17" s="29"/>
      <c r="AN17" s="35" t="s">
        <v>30</v>
      </c>
      <c r="AO17" s="29"/>
      <c r="AP17" s="29"/>
      <c r="AQ17" s="31"/>
      <c r="BE17" s="39"/>
      <c r="BS17" s="24" t="s">
        <v>37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57" customHeight="1">
      <c r="B20" s="28"/>
      <c r="C20" s="29"/>
      <c r="D20" s="29"/>
      <c r="E20" s="44" t="s">
        <v>39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40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41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42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43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44</v>
      </c>
      <c r="E26" s="54"/>
      <c r="F26" s="55" t="s">
        <v>45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46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47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48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49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50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51</v>
      </c>
      <c r="U32" s="61"/>
      <c r="V32" s="61"/>
      <c r="W32" s="61"/>
      <c r="X32" s="63" t="s">
        <v>52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53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TV17-051jid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B1712 Sanace budovy ZŠ Litvínov - Hamr, č.p. 220, ul. Mládežnická - jídelna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24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Litvínov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26</v>
      </c>
      <c r="AJ44" s="74"/>
      <c r="AK44" s="74"/>
      <c r="AL44" s="74"/>
      <c r="AM44" s="85" t="str">
        <f>IF(AN8= "","",AN8)</f>
        <v>10. 11. 2017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28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Město Litvínov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35</v>
      </c>
      <c r="AJ46" s="74"/>
      <c r="AK46" s="74"/>
      <c r="AL46" s="74"/>
      <c r="AM46" s="77" t="str">
        <f>IF(E17="","",E17)</f>
        <v>BPO spol. s r.o.,Lidická 1239,36317 OSTROV</v>
      </c>
      <c r="AN46" s="77"/>
      <c r="AO46" s="77"/>
      <c r="AP46" s="77"/>
      <c r="AQ46" s="74"/>
      <c r="AR46" s="72"/>
      <c r="AS46" s="86" t="s">
        <v>54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33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55</v>
      </c>
      <c r="D49" s="97"/>
      <c r="E49" s="97"/>
      <c r="F49" s="97"/>
      <c r="G49" s="97"/>
      <c r="H49" s="98"/>
      <c r="I49" s="99" t="s">
        <v>56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57</v>
      </c>
      <c r="AH49" s="97"/>
      <c r="AI49" s="97"/>
      <c r="AJ49" s="97"/>
      <c r="AK49" s="97"/>
      <c r="AL49" s="97"/>
      <c r="AM49" s="97"/>
      <c r="AN49" s="99" t="s">
        <v>58</v>
      </c>
      <c r="AO49" s="97"/>
      <c r="AP49" s="97"/>
      <c r="AQ49" s="101" t="s">
        <v>59</v>
      </c>
      <c r="AR49" s="72"/>
      <c r="AS49" s="102" t="s">
        <v>60</v>
      </c>
      <c r="AT49" s="103" t="s">
        <v>61</v>
      </c>
      <c r="AU49" s="103" t="s">
        <v>62</v>
      </c>
      <c r="AV49" s="103" t="s">
        <v>63</v>
      </c>
      <c r="AW49" s="103" t="s">
        <v>64</v>
      </c>
      <c r="AX49" s="103" t="s">
        <v>65</v>
      </c>
      <c r="AY49" s="103" t="s">
        <v>66</v>
      </c>
      <c r="AZ49" s="103" t="s">
        <v>67</v>
      </c>
      <c r="BA49" s="103" t="s">
        <v>68</v>
      </c>
      <c r="BB49" s="103" t="s">
        <v>69</v>
      </c>
      <c r="BC49" s="103" t="s">
        <v>70</v>
      </c>
      <c r="BD49" s="104" t="s">
        <v>71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72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ROUND(SUM(AG52:AG55),2)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30</v>
      </c>
      <c r="AR51" s="83"/>
      <c r="AS51" s="113">
        <f>ROUND(SUM(AS52:AS55),2)</f>
        <v>0</v>
      </c>
      <c r="AT51" s="114">
        <f>ROUND(SUM(AV51:AW51),2)</f>
        <v>0</v>
      </c>
      <c r="AU51" s="115">
        <f>ROUND(SUM(AU52:AU55),5)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ROUND(SUM(AZ52:AZ55),2)</f>
        <v>0</v>
      </c>
      <c r="BA51" s="114">
        <f>ROUND(SUM(BA52:BA55),2)</f>
        <v>0</v>
      </c>
      <c r="BB51" s="114">
        <f>ROUND(SUM(BB52:BB55),2)</f>
        <v>0</v>
      </c>
      <c r="BC51" s="114">
        <f>ROUND(SUM(BC52:BC55),2)</f>
        <v>0</v>
      </c>
      <c r="BD51" s="116">
        <f>ROUND(SUM(BD52:BD55),2)</f>
        <v>0</v>
      </c>
      <c r="BS51" s="117" t="s">
        <v>73</v>
      </c>
      <c r="BT51" s="117" t="s">
        <v>74</v>
      </c>
      <c r="BU51" s="118" t="s">
        <v>75</v>
      </c>
      <c r="BV51" s="117" t="s">
        <v>76</v>
      </c>
      <c r="BW51" s="117" t="s">
        <v>7</v>
      </c>
      <c r="BX51" s="117" t="s">
        <v>77</v>
      </c>
      <c r="CL51" s="117" t="s">
        <v>21</v>
      </c>
    </row>
    <row r="52" s="5" customFormat="1" ht="16.5" customHeight="1">
      <c r="A52" s="119" t="s">
        <v>78</v>
      </c>
      <c r="B52" s="120"/>
      <c r="C52" s="121"/>
      <c r="D52" s="122" t="s">
        <v>79</v>
      </c>
      <c r="E52" s="122"/>
      <c r="F52" s="122"/>
      <c r="G52" s="122"/>
      <c r="H52" s="122"/>
      <c r="I52" s="123"/>
      <c r="J52" s="122" t="s">
        <v>80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'A - Stavební část'!J27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81</v>
      </c>
      <c r="AR52" s="126"/>
      <c r="AS52" s="127">
        <v>0</v>
      </c>
      <c r="AT52" s="128">
        <f>ROUND(SUM(AV52:AW52),2)</f>
        <v>0</v>
      </c>
      <c r="AU52" s="129">
        <f>'A - Stavební část'!P107</f>
        <v>0</v>
      </c>
      <c r="AV52" s="128">
        <f>'A - Stavební část'!J30</f>
        <v>0</v>
      </c>
      <c r="AW52" s="128">
        <f>'A - Stavební část'!J31</f>
        <v>0</v>
      </c>
      <c r="AX52" s="128">
        <f>'A - Stavební část'!J32</f>
        <v>0</v>
      </c>
      <c r="AY52" s="128">
        <f>'A - Stavební část'!J33</f>
        <v>0</v>
      </c>
      <c r="AZ52" s="128">
        <f>'A - Stavební část'!F30</f>
        <v>0</v>
      </c>
      <c r="BA52" s="128">
        <f>'A - Stavební část'!F31</f>
        <v>0</v>
      </c>
      <c r="BB52" s="128">
        <f>'A - Stavební část'!F32</f>
        <v>0</v>
      </c>
      <c r="BC52" s="128">
        <f>'A - Stavební část'!F33</f>
        <v>0</v>
      </c>
      <c r="BD52" s="130">
        <f>'A - Stavební část'!F34</f>
        <v>0</v>
      </c>
      <c r="BT52" s="131" t="s">
        <v>82</v>
      </c>
      <c r="BV52" s="131" t="s">
        <v>76</v>
      </c>
      <c r="BW52" s="131" t="s">
        <v>83</v>
      </c>
      <c r="BX52" s="131" t="s">
        <v>7</v>
      </c>
      <c r="CL52" s="131" t="s">
        <v>21</v>
      </c>
      <c r="CM52" s="131" t="s">
        <v>84</v>
      </c>
    </row>
    <row r="53" s="5" customFormat="1" ht="16.5" customHeight="1">
      <c r="A53" s="119" t="s">
        <v>78</v>
      </c>
      <c r="B53" s="120"/>
      <c r="C53" s="121"/>
      <c r="D53" s="122" t="s">
        <v>85</v>
      </c>
      <c r="E53" s="122"/>
      <c r="F53" s="122"/>
      <c r="G53" s="122"/>
      <c r="H53" s="122"/>
      <c r="I53" s="123"/>
      <c r="J53" s="122" t="s">
        <v>86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'B-přenos - Silnoproud - p...'!J27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81</v>
      </c>
      <c r="AR53" s="126"/>
      <c r="AS53" s="127">
        <v>0</v>
      </c>
      <c r="AT53" s="128">
        <f>ROUND(SUM(AV53:AW53),2)</f>
        <v>0</v>
      </c>
      <c r="AU53" s="129">
        <f>'B-přenos - Silnoproud - p...'!P77</f>
        <v>0</v>
      </c>
      <c r="AV53" s="128">
        <f>'B-přenos - Silnoproud - p...'!J30</f>
        <v>0</v>
      </c>
      <c r="AW53" s="128">
        <f>'B-přenos - Silnoproud - p...'!J31</f>
        <v>0</v>
      </c>
      <c r="AX53" s="128">
        <f>'B-přenos - Silnoproud - p...'!J32</f>
        <v>0</v>
      </c>
      <c r="AY53" s="128">
        <f>'B-přenos - Silnoproud - p...'!J33</f>
        <v>0</v>
      </c>
      <c r="AZ53" s="128">
        <f>'B-přenos - Silnoproud - p...'!F30</f>
        <v>0</v>
      </c>
      <c r="BA53" s="128">
        <f>'B-přenos - Silnoproud - p...'!F31</f>
        <v>0</v>
      </c>
      <c r="BB53" s="128">
        <f>'B-přenos - Silnoproud - p...'!F32</f>
        <v>0</v>
      </c>
      <c r="BC53" s="128">
        <f>'B-přenos - Silnoproud - p...'!F33</f>
        <v>0</v>
      </c>
      <c r="BD53" s="130">
        <f>'B-přenos - Silnoproud - p...'!F34</f>
        <v>0</v>
      </c>
      <c r="BT53" s="131" t="s">
        <v>82</v>
      </c>
      <c r="BV53" s="131" t="s">
        <v>76</v>
      </c>
      <c r="BW53" s="131" t="s">
        <v>87</v>
      </c>
      <c r="BX53" s="131" t="s">
        <v>7</v>
      </c>
      <c r="CL53" s="131" t="s">
        <v>21</v>
      </c>
      <c r="CM53" s="131" t="s">
        <v>84</v>
      </c>
    </row>
    <row r="54" s="5" customFormat="1" ht="31.5" customHeight="1">
      <c r="A54" s="119" t="s">
        <v>78</v>
      </c>
      <c r="B54" s="120"/>
      <c r="C54" s="121"/>
      <c r="D54" s="122" t="s">
        <v>88</v>
      </c>
      <c r="E54" s="122"/>
      <c r="F54" s="122"/>
      <c r="G54" s="122"/>
      <c r="H54" s="122"/>
      <c r="I54" s="123"/>
      <c r="J54" s="122" t="s">
        <v>89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4">
        <f>'C-přenos - VZT - přenos'!J27</f>
        <v>0</v>
      </c>
      <c r="AH54" s="123"/>
      <c r="AI54" s="123"/>
      <c r="AJ54" s="123"/>
      <c r="AK54" s="123"/>
      <c r="AL54" s="123"/>
      <c r="AM54" s="123"/>
      <c r="AN54" s="124">
        <f>SUM(AG54,AT54)</f>
        <v>0</v>
      </c>
      <c r="AO54" s="123"/>
      <c r="AP54" s="123"/>
      <c r="AQ54" s="125" t="s">
        <v>81</v>
      </c>
      <c r="AR54" s="126"/>
      <c r="AS54" s="127">
        <v>0</v>
      </c>
      <c r="AT54" s="128">
        <f>ROUND(SUM(AV54:AW54),2)</f>
        <v>0</v>
      </c>
      <c r="AU54" s="129">
        <f>'C-přenos - VZT - přenos'!P77</f>
        <v>0</v>
      </c>
      <c r="AV54" s="128">
        <f>'C-přenos - VZT - přenos'!J30</f>
        <v>0</v>
      </c>
      <c r="AW54" s="128">
        <f>'C-přenos - VZT - přenos'!J31</f>
        <v>0</v>
      </c>
      <c r="AX54" s="128">
        <f>'C-přenos - VZT - přenos'!J32</f>
        <v>0</v>
      </c>
      <c r="AY54" s="128">
        <f>'C-přenos - VZT - přenos'!J33</f>
        <v>0</v>
      </c>
      <c r="AZ54" s="128">
        <f>'C-přenos - VZT - přenos'!F30</f>
        <v>0</v>
      </c>
      <c r="BA54" s="128">
        <f>'C-přenos - VZT - přenos'!F31</f>
        <v>0</v>
      </c>
      <c r="BB54" s="128">
        <f>'C-přenos - VZT - přenos'!F32</f>
        <v>0</v>
      </c>
      <c r="BC54" s="128">
        <f>'C-přenos - VZT - přenos'!F33</f>
        <v>0</v>
      </c>
      <c r="BD54" s="130">
        <f>'C-přenos - VZT - přenos'!F34</f>
        <v>0</v>
      </c>
      <c r="BT54" s="131" t="s">
        <v>82</v>
      </c>
      <c r="BV54" s="131" t="s">
        <v>76</v>
      </c>
      <c r="BW54" s="131" t="s">
        <v>90</v>
      </c>
      <c r="BX54" s="131" t="s">
        <v>7</v>
      </c>
      <c r="CL54" s="131" t="s">
        <v>21</v>
      </c>
      <c r="CM54" s="131" t="s">
        <v>84</v>
      </c>
    </row>
    <row r="55" s="5" customFormat="1" ht="16.5" customHeight="1">
      <c r="A55" s="119" t="s">
        <v>78</v>
      </c>
      <c r="B55" s="120"/>
      <c r="C55" s="121"/>
      <c r="D55" s="122" t="s">
        <v>73</v>
      </c>
      <c r="E55" s="122"/>
      <c r="F55" s="122"/>
      <c r="G55" s="122"/>
      <c r="H55" s="122"/>
      <c r="I55" s="123"/>
      <c r="J55" s="122" t="s">
        <v>91</v>
      </c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4">
        <f>'D - VRN+VON'!J27</f>
        <v>0</v>
      </c>
      <c r="AH55" s="123"/>
      <c r="AI55" s="123"/>
      <c r="AJ55" s="123"/>
      <c r="AK55" s="123"/>
      <c r="AL55" s="123"/>
      <c r="AM55" s="123"/>
      <c r="AN55" s="124">
        <f>SUM(AG55,AT55)</f>
        <v>0</v>
      </c>
      <c r="AO55" s="123"/>
      <c r="AP55" s="123"/>
      <c r="AQ55" s="125" t="s">
        <v>81</v>
      </c>
      <c r="AR55" s="126"/>
      <c r="AS55" s="132">
        <v>0</v>
      </c>
      <c r="AT55" s="133">
        <f>ROUND(SUM(AV55:AW55),2)</f>
        <v>0</v>
      </c>
      <c r="AU55" s="134">
        <f>'D - VRN+VON'!P78</f>
        <v>0</v>
      </c>
      <c r="AV55" s="133">
        <f>'D - VRN+VON'!J30</f>
        <v>0</v>
      </c>
      <c r="AW55" s="133">
        <f>'D - VRN+VON'!J31</f>
        <v>0</v>
      </c>
      <c r="AX55" s="133">
        <f>'D - VRN+VON'!J32</f>
        <v>0</v>
      </c>
      <c r="AY55" s="133">
        <f>'D - VRN+VON'!J33</f>
        <v>0</v>
      </c>
      <c r="AZ55" s="133">
        <f>'D - VRN+VON'!F30</f>
        <v>0</v>
      </c>
      <c r="BA55" s="133">
        <f>'D - VRN+VON'!F31</f>
        <v>0</v>
      </c>
      <c r="BB55" s="133">
        <f>'D - VRN+VON'!F32</f>
        <v>0</v>
      </c>
      <c r="BC55" s="133">
        <f>'D - VRN+VON'!F33</f>
        <v>0</v>
      </c>
      <c r="BD55" s="135">
        <f>'D - VRN+VON'!F34</f>
        <v>0</v>
      </c>
      <c r="BT55" s="131" t="s">
        <v>82</v>
      </c>
      <c r="BV55" s="131" t="s">
        <v>76</v>
      </c>
      <c r="BW55" s="131" t="s">
        <v>92</v>
      </c>
      <c r="BX55" s="131" t="s">
        <v>7</v>
      </c>
      <c r="CL55" s="131" t="s">
        <v>21</v>
      </c>
      <c r="CM55" s="131" t="s">
        <v>84</v>
      </c>
    </row>
    <row r="56" s="1" customFormat="1" ht="30" customHeight="1">
      <c r="B56" s="46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2"/>
    </row>
    <row r="57" s="1" customFormat="1" ht="6.96" customHeight="1">
      <c r="B57" s="67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72"/>
    </row>
  </sheetData>
  <sheetProtection sheet="1" formatColumns="0" formatRows="0" objects="1" scenarios="1" spinCount="100000" saltValue="b7cRGBd1JoTnHu58++SqH82yEjqfl8PAvxRKStBbQX9CeYfR/m5eW/FpnnwCgwPur5UCw9Ks3YosseokvauGqw==" hashValue="lq0WQK10zK0+5Lmx/1CjTsrDeu7KjRfaYA9bph2fPE+2vKCWQ8LT7rht2NSMpfYwRpQCxDHZe0rUiXTYcGJjng==" algorithmName="SHA-512" password="CC35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A - Stavební část'!C2" display="/"/>
    <hyperlink ref="A53" location="'B-přenos - Silnoproud - p...'!C2" display="/"/>
    <hyperlink ref="A54" location="'C-přenos - VZT - přenos'!C2" display="/"/>
    <hyperlink ref="A55" location="'D - VRN+VO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93</v>
      </c>
      <c r="G1" s="139" t="s">
        <v>94</v>
      </c>
      <c r="H1" s="139"/>
      <c r="I1" s="140"/>
      <c r="J1" s="139" t="s">
        <v>95</v>
      </c>
      <c r="K1" s="138" t="s">
        <v>96</v>
      </c>
      <c r="L1" s="139" t="s">
        <v>97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83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98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B1712 Sanace budovy ZŠ Litvínov - Hamr, č.p. 220, ul. Mládežnická - jídelna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99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100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23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10. 11. 2017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40</v>
      </c>
      <c r="E27" s="47"/>
      <c r="F27" s="47"/>
      <c r="G27" s="47"/>
      <c r="H27" s="47"/>
      <c r="I27" s="144"/>
      <c r="J27" s="155">
        <f>ROUND(J107,2)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56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57">
        <f>ROUND(SUM(BE107:BE770), 2)</f>
        <v>0</v>
      </c>
      <c r="G30" s="47"/>
      <c r="H30" s="47"/>
      <c r="I30" s="158">
        <v>0.20999999999999999</v>
      </c>
      <c r="J30" s="157">
        <f>ROUND(ROUND((SUM(BE107:BE770)), 2)*I30, 2)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57">
        <f>ROUND(SUM(BF107:BF770), 2)</f>
        <v>0</v>
      </c>
      <c r="G31" s="47"/>
      <c r="H31" s="47"/>
      <c r="I31" s="158">
        <v>0.14999999999999999</v>
      </c>
      <c r="J31" s="157">
        <f>ROUND(ROUND((SUM(BF107:BF770)),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57">
        <f>ROUND(SUM(BG107:BG770),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57">
        <f>ROUND(SUM(BH107:BH770),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57">
        <f>ROUND(SUM(BI107:BI770),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50</v>
      </c>
      <c r="E36" s="98"/>
      <c r="F36" s="98"/>
      <c r="G36" s="161" t="s">
        <v>51</v>
      </c>
      <c r="H36" s="162" t="s">
        <v>52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101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B1712 Sanace budovy ZŠ Litvínov - Hamr, č.p. 220, ul. Mládežnická - jídelna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99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A - Stavební část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Litvínov</v>
      </c>
      <c r="G49" s="47"/>
      <c r="H49" s="47"/>
      <c r="I49" s="146" t="s">
        <v>26</v>
      </c>
      <c r="J49" s="147" t="str">
        <f>IF(J12="","",J12)</f>
        <v>10. 11. 2017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Město Litvínov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102</v>
      </c>
      <c r="D54" s="159"/>
      <c r="E54" s="159"/>
      <c r="F54" s="159"/>
      <c r="G54" s="159"/>
      <c r="H54" s="159"/>
      <c r="I54" s="173"/>
      <c r="J54" s="174" t="s">
        <v>103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104</v>
      </c>
      <c r="D56" s="47"/>
      <c r="E56" s="47"/>
      <c r="F56" s="47"/>
      <c r="G56" s="47"/>
      <c r="H56" s="47"/>
      <c r="I56" s="144"/>
      <c r="J56" s="155">
        <f>J107</f>
        <v>0</v>
      </c>
      <c r="K56" s="51"/>
      <c r="AU56" s="24" t="s">
        <v>105</v>
      </c>
    </row>
    <row r="57" s="7" customFormat="1" ht="24.96" customHeight="1">
      <c r="B57" s="177"/>
      <c r="C57" s="178"/>
      <c r="D57" s="179" t="s">
        <v>106</v>
      </c>
      <c r="E57" s="180"/>
      <c r="F57" s="180"/>
      <c r="G57" s="180"/>
      <c r="H57" s="180"/>
      <c r="I57" s="181"/>
      <c r="J57" s="182">
        <f>J108</f>
        <v>0</v>
      </c>
      <c r="K57" s="183"/>
    </row>
    <row r="58" s="8" customFormat="1" ht="19.92" customHeight="1">
      <c r="B58" s="184"/>
      <c r="C58" s="185"/>
      <c r="D58" s="186" t="s">
        <v>107</v>
      </c>
      <c r="E58" s="187"/>
      <c r="F58" s="187"/>
      <c r="G58" s="187"/>
      <c r="H58" s="187"/>
      <c r="I58" s="188"/>
      <c r="J58" s="189">
        <f>J109</f>
        <v>0</v>
      </c>
      <c r="K58" s="190"/>
    </row>
    <row r="59" s="8" customFormat="1" ht="14.88" customHeight="1">
      <c r="B59" s="184"/>
      <c r="C59" s="185"/>
      <c r="D59" s="186" t="s">
        <v>108</v>
      </c>
      <c r="E59" s="187"/>
      <c r="F59" s="187"/>
      <c r="G59" s="187"/>
      <c r="H59" s="187"/>
      <c r="I59" s="188"/>
      <c r="J59" s="189">
        <f>J110</f>
        <v>0</v>
      </c>
      <c r="K59" s="190"/>
    </row>
    <row r="60" s="8" customFormat="1" ht="14.88" customHeight="1">
      <c r="B60" s="184"/>
      <c r="C60" s="185"/>
      <c r="D60" s="186" t="s">
        <v>109</v>
      </c>
      <c r="E60" s="187"/>
      <c r="F60" s="187"/>
      <c r="G60" s="187"/>
      <c r="H60" s="187"/>
      <c r="I60" s="188"/>
      <c r="J60" s="189">
        <f>J282</f>
        <v>0</v>
      </c>
      <c r="K60" s="190"/>
    </row>
    <row r="61" s="8" customFormat="1" ht="14.88" customHeight="1">
      <c r="B61" s="184"/>
      <c r="C61" s="185"/>
      <c r="D61" s="186" t="s">
        <v>110</v>
      </c>
      <c r="E61" s="187"/>
      <c r="F61" s="187"/>
      <c r="G61" s="187"/>
      <c r="H61" s="187"/>
      <c r="I61" s="188"/>
      <c r="J61" s="189">
        <f>J310</f>
        <v>0</v>
      </c>
      <c r="K61" s="190"/>
    </row>
    <row r="62" s="8" customFormat="1" ht="14.88" customHeight="1">
      <c r="B62" s="184"/>
      <c r="C62" s="185"/>
      <c r="D62" s="186" t="s">
        <v>111</v>
      </c>
      <c r="E62" s="187"/>
      <c r="F62" s="187"/>
      <c r="G62" s="187"/>
      <c r="H62" s="187"/>
      <c r="I62" s="188"/>
      <c r="J62" s="189">
        <f>J317</f>
        <v>0</v>
      </c>
      <c r="K62" s="190"/>
    </row>
    <row r="63" s="8" customFormat="1" ht="14.88" customHeight="1">
      <c r="B63" s="184"/>
      <c r="C63" s="185"/>
      <c r="D63" s="186" t="s">
        <v>112</v>
      </c>
      <c r="E63" s="187"/>
      <c r="F63" s="187"/>
      <c r="G63" s="187"/>
      <c r="H63" s="187"/>
      <c r="I63" s="188"/>
      <c r="J63" s="189">
        <f>J385</f>
        <v>0</v>
      </c>
      <c r="K63" s="190"/>
    </row>
    <row r="64" s="8" customFormat="1" ht="14.88" customHeight="1">
      <c r="B64" s="184"/>
      <c r="C64" s="185"/>
      <c r="D64" s="186" t="s">
        <v>113</v>
      </c>
      <c r="E64" s="187"/>
      <c r="F64" s="187"/>
      <c r="G64" s="187"/>
      <c r="H64" s="187"/>
      <c r="I64" s="188"/>
      <c r="J64" s="189">
        <f>J395</f>
        <v>0</v>
      </c>
      <c r="K64" s="190"/>
    </row>
    <row r="65" s="8" customFormat="1" ht="14.88" customHeight="1">
      <c r="B65" s="184"/>
      <c r="C65" s="185"/>
      <c r="D65" s="186" t="s">
        <v>114</v>
      </c>
      <c r="E65" s="187"/>
      <c r="F65" s="187"/>
      <c r="G65" s="187"/>
      <c r="H65" s="187"/>
      <c r="I65" s="188"/>
      <c r="J65" s="189">
        <f>J430</f>
        <v>0</v>
      </c>
      <c r="K65" s="190"/>
    </row>
    <row r="66" s="8" customFormat="1" ht="14.88" customHeight="1">
      <c r="B66" s="184"/>
      <c r="C66" s="185"/>
      <c r="D66" s="186" t="s">
        <v>115</v>
      </c>
      <c r="E66" s="187"/>
      <c r="F66" s="187"/>
      <c r="G66" s="187"/>
      <c r="H66" s="187"/>
      <c r="I66" s="188"/>
      <c r="J66" s="189">
        <f>J446</f>
        <v>0</v>
      </c>
      <c r="K66" s="190"/>
    </row>
    <row r="67" s="8" customFormat="1" ht="14.88" customHeight="1">
      <c r="B67" s="184"/>
      <c r="C67" s="185"/>
      <c r="D67" s="186" t="s">
        <v>116</v>
      </c>
      <c r="E67" s="187"/>
      <c r="F67" s="187"/>
      <c r="G67" s="187"/>
      <c r="H67" s="187"/>
      <c r="I67" s="188"/>
      <c r="J67" s="189">
        <f>J491</f>
        <v>0</v>
      </c>
      <c r="K67" s="190"/>
    </row>
    <row r="68" s="8" customFormat="1" ht="14.88" customHeight="1">
      <c r="B68" s="184"/>
      <c r="C68" s="185"/>
      <c r="D68" s="186" t="s">
        <v>117</v>
      </c>
      <c r="E68" s="187"/>
      <c r="F68" s="187"/>
      <c r="G68" s="187"/>
      <c r="H68" s="187"/>
      <c r="I68" s="188"/>
      <c r="J68" s="189">
        <f>J499</f>
        <v>0</v>
      </c>
      <c r="K68" s="190"/>
    </row>
    <row r="69" s="8" customFormat="1" ht="19.92" customHeight="1">
      <c r="B69" s="184"/>
      <c r="C69" s="185"/>
      <c r="D69" s="186" t="s">
        <v>118</v>
      </c>
      <c r="E69" s="187"/>
      <c r="F69" s="187"/>
      <c r="G69" s="187"/>
      <c r="H69" s="187"/>
      <c r="I69" s="188"/>
      <c r="J69" s="189">
        <f>J501</f>
        <v>0</v>
      </c>
      <c r="K69" s="190"/>
    </row>
    <row r="70" s="8" customFormat="1" ht="14.88" customHeight="1">
      <c r="B70" s="184"/>
      <c r="C70" s="185"/>
      <c r="D70" s="186" t="s">
        <v>119</v>
      </c>
      <c r="E70" s="187"/>
      <c r="F70" s="187"/>
      <c r="G70" s="187"/>
      <c r="H70" s="187"/>
      <c r="I70" s="188"/>
      <c r="J70" s="189">
        <f>J502</f>
        <v>0</v>
      </c>
      <c r="K70" s="190"/>
    </row>
    <row r="71" s="8" customFormat="1" ht="14.88" customHeight="1">
      <c r="B71" s="184"/>
      <c r="C71" s="185"/>
      <c r="D71" s="186" t="s">
        <v>120</v>
      </c>
      <c r="E71" s="187"/>
      <c r="F71" s="187"/>
      <c r="G71" s="187"/>
      <c r="H71" s="187"/>
      <c r="I71" s="188"/>
      <c r="J71" s="189">
        <f>J542</f>
        <v>0</v>
      </c>
      <c r="K71" s="190"/>
    </row>
    <row r="72" s="7" customFormat="1" ht="24.96" customHeight="1">
      <c r="B72" s="177"/>
      <c r="C72" s="178"/>
      <c r="D72" s="179" t="s">
        <v>121</v>
      </c>
      <c r="E72" s="180"/>
      <c r="F72" s="180"/>
      <c r="G72" s="180"/>
      <c r="H72" s="180"/>
      <c r="I72" s="181"/>
      <c r="J72" s="182">
        <f>J556</f>
        <v>0</v>
      </c>
      <c r="K72" s="183"/>
    </row>
    <row r="73" s="8" customFormat="1" ht="19.92" customHeight="1">
      <c r="B73" s="184"/>
      <c r="C73" s="185"/>
      <c r="D73" s="186" t="s">
        <v>107</v>
      </c>
      <c r="E73" s="187"/>
      <c r="F73" s="187"/>
      <c r="G73" s="187"/>
      <c r="H73" s="187"/>
      <c r="I73" s="188"/>
      <c r="J73" s="189">
        <f>J557</f>
        <v>0</v>
      </c>
      <c r="K73" s="190"/>
    </row>
    <row r="74" s="8" customFormat="1" ht="14.88" customHeight="1">
      <c r="B74" s="184"/>
      <c r="C74" s="185"/>
      <c r="D74" s="186" t="s">
        <v>122</v>
      </c>
      <c r="E74" s="187"/>
      <c r="F74" s="187"/>
      <c r="G74" s="187"/>
      <c r="H74" s="187"/>
      <c r="I74" s="188"/>
      <c r="J74" s="189">
        <f>J558</f>
        <v>0</v>
      </c>
      <c r="K74" s="190"/>
    </row>
    <row r="75" s="8" customFormat="1" ht="14.88" customHeight="1">
      <c r="B75" s="184"/>
      <c r="C75" s="185"/>
      <c r="D75" s="186" t="s">
        <v>123</v>
      </c>
      <c r="E75" s="187"/>
      <c r="F75" s="187"/>
      <c r="G75" s="187"/>
      <c r="H75" s="187"/>
      <c r="I75" s="188"/>
      <c r="J75" s="189">
        <f>J568</f>
        <v>0</v>
      </c>
      <c r="K75" s="190"/>
    </row>
    <row r="76" s="8" customFormat="1" ht="14.88" customHeight="1">
      <c r="B76" s="184"/>
      <c r="C76" s="185"/>
      <c r="D76" s="186" t="s">
        <v>124</v>
      </c>
      <c r="E76" s="187"/>
      <c r="F76" s="187"/>
      <c r="G76" s="187"/>
      <c r="H76" s="187"/>
      <c r="I76" s="188"/>
      <c r="J76" s="189">
        <f>J596</f>
        <v>0</v>
      </c>
      <c r="K76" s="190"/>
    </row>
    <row r="77" s="8" customFormat="1" ht="14.88" customHeight="1">
      <c r="B77" s="184"/>
      <c r="C77" s="185"/>
      <c r="D77" s="186" t="s">
        <v>125</v>
      </c>
      <c r="E77" s="187"/>
      <c r="F77" s="187"/>
      <c r="G77" s="187"/>
      <c r="H77" s="187"/>
      <c r="I77" s="188"/>
      <c r="J77" s="189">
        <f>J598</f>
        <v>0</v>
      </c>
      <c r="K77" s="190"/>
    </row>
    <row r="78" s="8" customFormat="1" ht="14.88" customHeight="1">
      <c r="B78" s="184"/>
      <c r="C78" s="185"/>
      <c r="D78" s="186" t="s">
        <v>114</v>
      </c>
      <c r="E78" s="187"/>
      <c r="F78" s="187"/>
      <c r="G78" s="187"/>
      <c r="H78" s="187"/>
      <c r="I78" s="188"/>
      <c r="J78" s="189">
        <f>J601</f>
        <v>0</v>
      </c>
      <c r="K78" s="190"/>
    </row>
    <row r="79" s="8" customFormat="1" ht="14.88" customHeight="1">
      <c r="B79" s="184"/>
      <c r="C79" s="185"/>
      <c r="D79" s="186" t="s">
        <v>116</v>
      </c>
      <c r="E79" s="187"/>
      <c r="F79" s="187"/>
      <c r="G79" s="187"/>
      <c r="H79" s="187"/>
      <c r="I79" s="188"/>
      <c r="J79" s="189">
        <f>J615</f>
        <v>0</v>
      </c>
      <c r="K79" s="190"/>
    </row>
    <row r="80" s="8" customFormat="1" ht="14.88" customHeight="1">
      <c r="B80" s="184"/>
      <c r="C80" s="185"/>
      <c r="D80" s="186" t="s">
        <v>117</v>
      </c>
      <c r="E80" s="187"/>
      <c r="F80" s="187"/>
      <c r="G80" s="187"/>
      <c r="H80" s="187"/>
      <c r="I80" s="188"/>
      <c r="J80" s="189">
        <f>J623</f>
        <v>0</v>
      </c>
      <c r="K80" s="190"/>
    </row>
    <row r="81" s="8" customFormat="1" ht="19.92" customHeight="1">
      <c r="B81" s="184"/>
      <c r="C81" s="185"/>
      <c r="D81" s="186" t="s">
        <v>118</v>
      </c>
      <c r="E81" s="187"/>
      <c r="F81" s="187"/>
      <c r="G81" s="187"/>
      <c r="H81" s="187"/>
      <c r="I81" s="188"/>
      <c r="J81" s="189">
        <f>J625</f>
        <v>0</v>
      </c>
      <c r="K81" s="190"/>
    </row>
    <row r="82" s="8" customFormat="1" ht="14.88" customHeight="1">
      <c r="B82" s="184"/>
      <c r="C82" s="185"/>
      <c r="D82" s="186" t="s">
        <v>119</v>
      </c>
      <c r="E82" s="187"/>
      <c r="F82" s="187"/>
      <c r="G82" s="187"/>
      <c r="H82" s="187"/>
      <c r="I82" s="188"/>
      <c r="J82" s="189">
        <f>J626</f>
        <v>0</v>
      </c>
      <c r="K82" s="190"/>
    </row>
    <row r="83" s="8" customFormat="1" ht="14.88" customHeight="1">
      <c r="B83" s="184"/>
      <c r="C83" s="185"/>
      <c r="D83" s="186" t="s">
        <v>126</v>
      </c>
      <c r="E83" s="187"/>
      <c r="F83" s="187"/>
      <c r="G83" s="187"/>
      <c r="H83" s="187"/>
      <c r="I83" s="188"/>
      <c r="J83" s="189">
        <f>J637</f>
        <v>0</v>
      </c>
      <c r="K83" s="190"/>
    </row>
    <row r="84" s="8" customFormat="1" ht="14.88" customHeight="1">
      <c r="B84" s="184"/>
      <c r="C84" s="185"/>
      <c r="D84" s="186" t="s">
        <v>127</v>
      </c>
      <c r="E84" s="187"/>
      <c r="F84" s="187"/>
      <c r="G84" s="187"/>
      <c r="H84" s="187"/>
      <c r="I84" s="188"/>
      <c r="J84" s="189">
        <f>J643</f>
        <v>0</v>
      </c>
      <c r="K84" s="190"/>
    </row>
    <row r="85" s="8" customFormat="1" ht="14.88" customHeight="1">
      <c r="B85" s="184"/>
      <c r="C85" s="185"/>
      <c r="D85" s="186" t="s">
        <v>128</v>
      </c>
      <c r="E85" s="187"/>
      <c r="F85" s="187"/>
      <c r="G85" s="187"/>
      <c r="H85" s="187"/>
      <c r="I85" s="188"/>
      <c r="J85" s="189">
        <f>J652</f>
        <v>0</v>
      </c>
      <c r="K85" s="190"/>
    </row>
    <row r="86" s="8" customFormat="1" ht="14.88" customHeight="1">
      <c r="B86" s="184"/>
      <c r="C86" s="185"/>
      <c r="D86" s="186" t="s">
        <v>129</v>
      </c>
      <c r="E86" s="187"/>
      <c r="F86" s="187"/>
      <c r="G86" s="187"/>
      <c r="H86" s="187"/>
      <c r="I86" s="188"/>
      <c r="J86" s="189">
        <f>J702</f>
        <v>0</v>
      </c>
      <c r="K86" s="190"/>
    </row>
    <row r="87" s="8" customFormat="1" ht="14.88" customHeight="1">
      <c r="B87" s="184"/>
      <c r="C87" s="185"/>
      <c r="D87" s="186" t="s">
        <v>130</v>
      </c>
      <c r="E87" s="187"/>
      <c r="F87" s="187"/>
      <c r="G87" s="187"/>
      <c r="H87" s="187"/>
      <c r="I87" s="188"/>
      <c r="J87" s="189">
        <f>J709</f>
        <v>0</v>
      </c>
      <c r="K87" s="190"/>
    </row>
    <row r="88" s="1" customFormat="1" ht="21.84" customHeight="1">
      <c r="B88" s="46"/>
      <c r="C88" s="47"/>
      <c r="D88" s="47"/>
      <c r="E88" s="47"/>
      <c r="F88" s="47"/>
      <c r="G88" s="47"/>
      <c r="H88" s="47"/>
      <c r="I88" s="144"/>
      <c r="J88" s="47"/>
      <c r="K88" s="51"/>
    </row>
    <row r="89" s="1" customFormat="1" ht="6.96" customHeight="1">
      <c r="B89" s="67"/>
      <c r="C89" s="68"/>
      <c r="D89" s="68"/>
      <c r="E89" s="68"/>
      <c r="F89" s="68"/>
      <c r="G89" s="68"/>
      <c r="H89" s="68"/>
      <c r="I89" s="166"/>
      <c r="J89" s="68"/>
      <c r="K89" s="69"/>
    </row>
    <row r="93" s="1" customFormat="1" ht="6.96" customHeight="1">
      <c r="B93" s="70"/>
      <c r="C93" s="71"/>
      <c r="D93" s="71"/>
      <c r="E93" s="71"/>
      <c r="F93" s="71"/>
      <c r="G93" s="71"/>
      <c r="H93" s="71"/>
      <c r="I93" s="169"/>
      <c r="J93" s="71"/>
      <c r="K93" s="71"/>
      <c r="L93" s="72"/>
    </row>
    <row r="94" s="1" customFormat="1" ht="36.96" customHeight="1">
      <c r="B94" s="46"/>
      <c r="C94" s="73" t="s">
        <v>131</v>
      </c>
      <c r="D94" s="74"/>
      <c r="E94" s="74"/>
      <c r="F94" s="74"/>
      <c r="G94" s="74"/>
      <c r="H94" s="74"/>
      <c r="I94" s="191"/>
      <c r="J94" s="74"/>
      <c r="K94" s="74"/>
      <c r="L94" s="72"/>
    </row>
    <row r="95" s="1" customFormat="1" ht="6.96" customHeight="1">
      <c r="B95" s="46"/>
      <c r="C95" s="74"/>
      <c r="D95" s="74"/>
      <c r="E95" s="74"/>
      <c r="F95" s="74"/>
      <c r="G95" s="74"/>
      <c r="H95" s="74"/>
      <c r="I95" s="191"/>
      <c r="J95" s="74"/>
      <c r="K95" s="74"/>
      <c r="L95" s="72"/>
    </row>
    <row r="96" s="1" customFormat="1" ht="14.4" customHeight="1">
      <c r="B96" s="46"/>
      <c r="C96" s="76" t="s">
        <v>18</v>
      </c>
      <c r="D96" s="74"/>
      <c r="E96" s="74"/>
      <c r="F96" s="74"/>
      <c r="G96" s="74"/>
      <c r="H96" s="74"/>
      <c r="I96" s="191"/>
      <c r="J96" s="74"/>
      <c r="K96" s="74"/>
      <c r="L96" s="72"/>
    </row>
    <row r="97" s="1" customFormat="1" ht="16.5" customHeight="1">
      <c r="B97" s="46"/>
      <c r="C97" s="74"/>
      <c r="D97" s="74"/>
      <c r="E97" s="192" t="str">
        <f>E7</f>
        <v>B1712 Sanace budovy ZŠ Litvínov - Hamr, č.p. 220, ul. Mládežnická - jídelna</v>
      </c>
      <c r="F97" s="76"/>
      <c r="G97" s="76"/>
      <c r="H97" s="76"/>
      <c r="I97" s="191"/>
      <c r="J97" s="74"/>
      <c r="K97" s="74"/>
      <c r="L97" s="72"/>
    </row>
    <row r="98" s="1" customFormat="1" ht="14.4" customHeight="1">
      <c r="B98" s="46"/>
      <c r="C98" s="76" t="s">
        <v>99</v>
      </c>
      <c r="D98" s="74"/>
      <c r="E98" s="74"/>
      <c r="F98" s="74"/>
      <c r="G98" s="74"/>
      <c r="H98" s="74"/>
      <c r="I98" s="191"/>
      <c r="J98" s="74"/>
      <c r="K98" s="74"/>
      <c r="L98" s="72"/>
    </row>
    <row r="99" s="1" customFormat="1" ht="17.25" customHeight="1">
      <c r="B99" s="46"/>
      <c r="C99" s="74"/>
      <c r="D99" s="74"/>
      <c r="E99" s="82" t="str">
        <f>E9</f>
        <v>A - Stavební část</v>
      </c>
      <c r="F99" s="74"/>
      <c r="G99" s="74"/>
      <c r="H99" s="74"/>
      <c r="I99" s="191"/>
      <c r="J99" s="74"/>
      <c r="K99" s="74"/>
      <c r="L99" s="72"/>
    </row>
    <row r="100" s="1" customFormat="1" ht="6.96" customHeight="1">
      <c r="B100" s="46"/>
      <c r="C100" s="74"/>
      <c r="D100" s="74"/>
      <c r="E100" s="74"/>
      <c r="F100" s="74"/>
      <c r="G100" s="74"/>
      <c r="H100" s="74"/>
      <c r="I100" s="191"/>
      <c r="J100" s="74"/>
      <c r="K100" s="74"/>
      <c r="L100" s="72"/>
    </row>
    <row r="101" s="1" customFormat="1" ht="18" customHeight="1">
      <c r="B101" s="46"/>
      <c r="C101" s="76" t="s">
        <v>24</v>
      </c>
      <c r="D101" s="74"/>
      <c r="E101" s="74"/>
      <c r="F101" s="193" t="str">
        <f>F12</f>
        <v>Litvínov</v>
      </c>
      <c r="G101" s="74"/>
      <c r="H101" s="74"/>
      <c r="I101" s="194" t="s">
        <v>26</v>
      </c>
      <c r="J101" s="85" t="str">
        <f>IF(J12="","",J12)</f>
        <v>10. 11. 2017</v>
      </c>
      <c r="K101" s="74"/>
      <c r="L101" s="72"/>
    </row>
    <row r="102" s="1" customFormat="1" ht="6.96" customHeight="1">
      <c r="B102" s="46"/>
      <c r="C102" s="74"/>
      <c r="D102" s="74"/>
      <c r="E102" s="74"/>
      <c r="F102" s="74"/>
      <c r="G102" s="74"/>
      <c r="H102" s="74"/>
      <c r="I102" s="191"/>
      <c r="J102" s="74"/>
      <c r="K102" s="74"/>
      <c r="L102" s="72"/>
    </row>
    <row r="103" s="1" customFormat="1">
      <c r="B103" s="46"/>
      <c r="C103" s="76" t="s">
        <v>28</v>
      </c>
      <c r="D103" s="74"/>
      <c r="E103" s="74"/>
      <c r="F103" s="193" t="str">
        <f>E15</f>
        <v>Město Litvínov</v>
      </c>
      <c r="G103" s="74"/>
      <c r="H103" s="74"/>
      <c r="I103" s="194" t="s">
        <v>35</v>
      </c>
      <c r="J103" s="193" t="str">
        <f>E21</f>
        <v>BPO spol. s r.o.,Lidická 1239,36317 OSTROV</v>
      </c>
      <c r="K103" s="74"/>
      <c r="L103" s="72"/>
    </row>
    <row r="104" s="1" customFormat="1" ht="14.4" customHeight="1">
      <c r="B104" s="46"/>
      <c r="C104" s="76" t="s">
        <v>33</v>
      </c>
      <c r="D104" s="74"/>
      <c r="E104" s="74"/>
      <c r="F104" s="193" t="str">
        <f>IF(E18="","",E18)</f>
        <v/>
      </c>
      <c r="G104" s="74"/>
      <c r="H104" s="74"/>
      <c r="I104" s="191"/>
      <c r="J104" s="74"/>
      <c r="K104" s="74"/>
      <c r="L104" s="72"/>
    </row>
    <row r="105" s="1" customFormat="1" ht="10.32" customHeight="1">
      <c r="B105" s="46"/>
      <c r="C105" s="74"/>
      <c r="D105" s="74"/>
      <c r="E105" s="74"/>
      <c r="F105" s="74"/>
      <c r="G105" s="74"/>
      <c r="H105" s="74"/>
      <c r="I105" s="191"/>
      <c r="J105" s="74"/>
      <c r="K105" s="74"/>
      <c r="L105" s="72"/>
    </row>
    <row r="106" s="9" customFormat="1" ht="29.28" customHeight="1">
      <c r="B106" s="195"/>
      <c r="C106" s="196" t="s">
        <v>132</v>
      </c>
      <c r="D106" s="197" t="s">
        <v>59</v>
      </c>
      <c r="E106" s="197" t="s">
        <v>55</v>
      </c>
      <c r="F106" s="197" t="s">
        <v>133</v>
      </c>
      <c r="G106" s="197" t="s">
        <v>134</v>
      </c>
      <c r="H106" s="197" t="s">
        <v>135</v>
      </c>
      <c r="I106" s="198" t="s">
        <v>136</v>
      </c>
      <c r="J106" s="197" t="s">
        <v>103</v>
      </c>
      <c r="K106" s="199" t="s">
        <v>137</v>
      </c>
      <c r="L106" s="200"/>
      <c r="M106" s="102" t="s">
        <v>138</v>
      </c>
      <c r="N106" s="103" t="s">
        <v>44</v>
      </c>
      <c r="O106" s="103" t="s">
        <v>139</v>
      </c>
      <c r="P106" s="103" t="s">
        <v>140</v>
      </c>
      <c r="Q106" s="103" t="s">
        <v>141</v>
      </c>
      <c r="R106" s="103" t="s">
        <v>142</v>
      </c>
      <c r="S106" s="103" t="s">
        <v>143</v>
      </c>
      <c r="T106" s="104" t="s">
        <v>144</v>
      </c>
    </row>
    <row r="107" s="1" customFormat="1" ht="29.28" customHeight="1">
      <c r="B107" s="46"/>
      <c r="C107" s="108" t="s">
        <v>104</v>
      </c>
      <c r="D107" s="74"/>
      <c r="E107" s="74"/>
      <c r="F107" s="74"/>
      <c r="G107" s="74"/>
      <c r="H107" s="74"/>
      <c r="I107" s="191"/>
      <c r="J107" s="201">
        <f>BK107</f>
        <v>0</v>
      </c>
      <c r="K107" s="74"/>
      <c r="L107" s="72"/>
      <c r="M107" s="105"/>
      <c r="N107" s="106"/>
      <c r="O107" s="106"/>
      <c r="P107" s="202">
        <f>P108+P556</f>
        <v>0</v>
      </c>
      <c r="Q107" s="106"/>
      <c r="R107" s="202">
        <f>R108+R556</f>
        <v>4.0440909999999999</v>
      </c>
      <c r="S107" s="106"/>
      <c r="T107" s="203">
        <f>T108+T556</f>
        <v>1.8428299999999998</v>
      </c>
      <c r="AT107" s="24" t="s">
        <v>73</v>
      </c>
      <c r="AU107" s="24" t="s">
        <v>105</v>
      </c>
      <c r="BK107" s="204">
        <f>BK108+BK556</f>
        <v>0</v>
      </c>
    </row>
    <row r="108" s="10" customFormat="1" ht="37.44" customHeight="1">
      <c r="B108" s="205"/>
      <c r="C108" s="206"/>
      <c r="D108" s="207" t="s">
        <v>73</v>
      </c>
      <c r="E108" s="208" t="s">
        <v>79</v>
      </c>
      <c r="F108" s="208" t="s">
        <v>145</v>
      </c>
      <c r="G108" s="206"/>
      <c r="H108" s="206"/>
      <c r="I108" s="209"/>
      <c r="J108" s="210">
        <f>BK108</f>
        <v>0</v>
      </c>
      <c r="K108" s="206"/>
      <c r="L108" s="211"/>
      <c r="M108" s="212"/>
      <c r="N108" s="213"/>
      <c r="O108" s="213"/>
      <c r="P108" s="214">
        <f>P109+P501</f>
        <v>0</v>
      </c>
      <c r="Q108" s="213"/>
      <c r="R108" s="214">
        <f>R109+R501</f>
        <v>2.293755</v>
      </c>
      <c r="S108" s="213"/>
      <c r="T108" s="215">
        <f>T109+T501</f>
        <v>1.0014999999999998</v>
      </c>
      <c r="AR108" s="216" t="s">
        <v>82</v>
      </c>
      <c r="AT108" s="217" t="s">
        <v>73</v>
      </c>
      <c r="AU108" s="217" t="s">
        <v>74</v>
      </c>
      <c r="AY108" s="216" t="s">
        <v>146</v>
      </c>
      <c r="BK108" s="218">
        <f>BK109+BK501</f>
        <v>0</v>
      </c>
    </row>
    <row r="109" s="10" customFormat="1" ht="19.92" customHeight="1">
      <c r="B109" s="205"/>
      <c r="C109" s="206"/>
      <c r="D109" s="207" t="s">
        <v>73</v>
      </c>
      <c r="E109" s="219" t="s">
        <v>147</v>
      </c>
      <c r="F109" s="219" t="s">
        <v>147</v>
      </c>
      <c r="G109" s="206"/>
      <c r="H109" s="206"/>
      <c r="I109" s="209"/>
      <c r="J109" s="220">
        <f>BK109</f>
        <v>0</v>
      </c>
      <c r="K109" s="206"/>
      <c r="L109" s="211"/>
      <c r="M109" s="212"/>
      <c r="N109" s="213"/>
      <c r="O109" s="213"/>
      <c r="P109" s="214">
        <f>P110+P282+P310+P317+P385+P395+P430+P446+P491+P499</f>
        <v>0</v>
      </c>
      <c r="Q109" s="213"/>
      <c r="R109" s="214">
        <f>R110+R282+R310+R317+R385+R395+R430+R446+R491+R499</f>
        <v>2.0248149999999998</v>
      </c>
      <c r="S109" s="213"/>
      <c r="T109" s="215">
        <f>T110+T282+T310+T317+T385+T395+T430+T446+T491+T499</f>
        <v>1.0014999999999998</v>
      </c>
      <c r="AR109" s="216" t="s">
        <v>82</v>
      </c>
      <c r="AT109" s="217" t="s">
        <v>73</v>
      </c>
      <c r="AU109" s="217" t="s">
        <v>82</v>
      </c>
      <c r="AY109" s="216" t="s">
        <v>146</v>
      </c>
      <c r="BK109" s="218">
        <f>BK110+BK282+BK310+BK317+BK385+BK395+BK430+BK446+BK491+BK499</f>
        <v>0</v>
      </c>
    </row>
    <row r="110" s="10" customFormat="1" ht="14.88" customHeight="1">
      <c r="B110" s="205"/>
      <c r="C110" s="206"/>
      <c r="D110" s="207" t="s">
        <v>73</v>
      </c>
      <c r="E110" s="219" t="s">
        <v>82</v>
      </c>
      <c r="F110" s="219" t="s">
        <v>148</v>
      </c>
      <c r="G110" s="206"/>
      <c r="H110" s="206"/>
      <c r="I110" s="209"/>
      <c r="J110" s="220">
        <f>BK110</f>
        <v>0</v>
      </c>
      <c r="K110" s="206"/>
      <c r="L110" s="211"/>
      <c r="M110" s="212"/>
      <c r="N110" s="213"/>
      <c r="O110" s="213"/>
      <c r="P110" s="214">
        <f>SUM(P111:P281)</f>
        <v>0</v>
      </c>
      <c r="Q110" s="213"/>
      <c r="R110" s="214">
        <f>SUM(R111:R281)</f>
        <v>0.035779999999999999</v>
      </c>
      <c r="S110" s="213"/>
      <c r="T110" s="215">
        <f>SUM(T111:T281)</f>
        <v>0</v>
      </c>
      <c r="AR110" s="216" t="s">
        <v>82</v>
      </c>
      <c r="AT110" s="217" t="s">
        <v>73</v>
      </c>
      <c r="AU110" s="217" t="s">
        <v>84</v>
      </c>
      <c r="AY110" s="216" t="s">
        <v>146</v>
      </c>
      <c r="BK110" s="218">
        <f>SUM(BK111:BK281)</f>
        <v>0</v>
      </c>
    </row>
    <row r="111" s="1" customFormat="1" ht="38.25" customHeight="1">
      <c r="B111" s="46"/>
      <c r="C111" s="221" t="s">
        <v>82</v>
      </c>
      <c r="D111" s="221" t="s">
        <v>149</v>
      </c>
      <c r="E111" s="222" t="s">
        <v>150</v>
      </c>
      <c r="F111" s="223" t="s">
        <v>151</v>
      </c>
      <c r="G111" s="224" t="s">
        <v>152</v>
      </c>
      <c r="H111" s="225">
        <v>3</v>
      </c>
      <c r="I111" s="226"/>
      <c r="J111" s="227">
        <f>ROUND(I111*H111,2)</f>
        <v>0</v>
      </c>
      <c r="K111" s="223" t="s">
        <v>153</v>
      </c>
      <c r="L111" s="72"/>
      <c r="M111" s="228" t="s">
        <v>30</v>
      </c>
      <c r="N111" s="229" t="s">
        <v>45</v>
      </c>
      <c r="O111" s="47"/>
      <c r="P111" s="230">
        <f>O111*H111</f>
        <v>0</v>
      </c>
      <c r="Q111" s="230">
        <v>0</v>
      </c>
      <c r="R111" s="230">
        <f>Q111*H111</f>
        <v>0</v>
      </c>
      <c r="S111" s="230">
        <v>0</v>
      </c>
      <c r="T111" s="231">
        <f>S111*H111</f>
        <v>0</v>
      </c>
      <c r="AR111" s="24" t="s">
        <v>154</v>
      </c>
      <c r="AT111" s="24" t="s">
        <v>149</v>
      </c>
      <c r="AU111" s="24" t="s">
        <v>155</v>
      </c>
      <c r="AY111" s="24" t="s">
        <v>146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4" t="s">
        <v>82</v>
      </c>
      <c r="BK111" s="232">
        <f>ROUND(I111*H111,2)</f>
        <v>0</v>
      </c>
      <c r="BL111" s="24" t="s">
        <v>154</v>
      </c>
      <c r="BM111" s="24" t="s">
        <v>156</v>
      </c>
    </row>
    <row r="112" s="11" customFormat="1">
      <c r="B112" s="233"/>
      <c r="C112" s="234"/>
      <c r="D112" s="235" t="s">
        <v>157</v>
      </c>
      <c r="E112" s="236" t="s">
        <v>30</v>
      </c>
      <c r="F112" s="237" t="s">
        <v>158</v>
      </c>
      <c r="G112" s="234"/>
      <c r="H112" s="238">
        <v>1.2150000000000001</v>
      </c>
      <c r="I112" s="239"/>
      <c r="J112" s="234"/>
      <c r="K112" s="234"/>
      <c r="L112" s="240"/>
      <c r="M112" s="241"/>
      <c r="N112" s="242"/>
      <c r="O112" s="242"/>
      <c r="P112" s="242"/>
      <c r="Q112" s="242"/>
      <c r="R112" s="242"/>
      <c r="S112" s="242"/>
      <c r="T112" s="243"/>
      <c r="AT112" s="244" t="s">
        <v>157</v>
      </c>
      <c r="AU112" s="244" t="s">
        <v>155</v>
      </c>
      <c r="AV112" s="11" t="s">
        <v>84</v>
      </c>
      <c r="AW112" s="11" t="s">
        <v>37</v>
      </c>
      <c r="AX112" s="11" t="s">
        <v>74</v>
      </c>
      <c r="AY112" s="244" t="s">
        <v>146</v>
      </c>
    </row>
    <row r="113" s="11" customFormat="1">
      <c r="B113" s="233"/>
      <c r="C113" s="234"/>
      <c r="D113" s="235" t="s">
        <v>157</v>
      </c>
      <c r="E113" s="236" t="s">
        <v>30</v>
      </c>
      <c r="F113" s="237" t="s">
        <v>159</v>
      </c>
      <c r="G113" s="234"/>
      <c r="H113" s="238">
        <v>1.365</v>
      </c>
      <c r="I113" s="239"/>
      <c r="J113" s="234"/>
      <c r="K113" s="234"/>
      <c r="L113" s="240"/>
      <c r="M113" s="241"/>
      <c r="N113" s="242"/>
      <c r="O113" s="242"/>
      <c r="P113" s="242"/>
      <c r="Q113" s="242"/>
      <c r="R113" s="242"/>
      <c r="S113" s="242"/>
      <c r="T113" s="243"/>
      <c r="AT113" s="244" t="s">
        <v>157</v>
      </c>
      <c r="AU113" s="244" t="s">
        <v>155</v>
      </c>
      <c r="AV113" s="11" t="s">
        <v>84</v>
      </c>
      <c r="AW113" s="11" t="s">
        <v>37</v>
      </c>
      <c r="AX113" s="11" t="s">
        <v>74</v>
      </c>
      <c r="AY113" s="244" t="s">
        <v>146</v>
      </c>
    </row>
    <row r="114" s="11" customFormat="1">
      <c r="B114" s="233"/>
      <c r="C114" s="234"/>
      <c r="D114" s="235" t="s">
        <v>157</v>
      </c>
      <c r="E114" s="236" t="s">
        <v>30</v>
      </c>
      <c r="F114" s="237" t="s">
        <v>160</v>
      </c>
      <c r="G114" s="234"/>
      <c r="H114" s="238">
        <v>0.41999999999999998</v>
      </c>
      <c r="I114" s="239"/>
      <c r="J114" s="234"/>
      <c r="K114" s="234"/>
      <c r="L114" s="240"/>
      <c r="M114" s="241"/>
      <c r="N114" s="242"/>
      <c r="O114" s="242"/>
      <c r="P114" s="242"/>
      <c r="Q114" s="242"/>
      <c r="R114" s="242"/>
      <c r="S114" s="242"/>
      <c r="T114" s="243"/>
      <c r="AT114" s="244" t="s">
        <v>157</v>
      </c>
      <c r="AU114" s="244" t="s">
        <v>155</v>
      </c>
      <c r="AV114" s="11" t="s">
        <v>84</v>
      </c>
      <c r="AW114" s="11" t="s">
        <v>37</v>
      </c>
      <c r="AX114" s="11" t="s">
        <v>74</v>
      </c>
      <c r="AY114" s="244" t="s">
        <v>146</v>
      </c>
    </row>
    <row r="115" s="12" customFormat="1">
      <c r="B115" s="245"/>
      <c r="C115" s="246"/>
      <c r="D115" s="235" t="s">
        <v>157</v>
      </c>
      <c r="E115" s="247" t="s">
        <v>30</v>
      </c>
      <c r="F115" s="248" t="s">
        <v>161</v>
      </c>
      <c r="G115" s="246"/>
      <c r="H115" s="249">
        <v>3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AT115" s="255" t="s">
        <v>157</v>
      </c>
      <c r="AU115" s="255" t="s">
        <v>155</v>
      </c>
      <c r="AV115" s="12" t="s">
        <v>154</v>
      </c>
      <c r="AW115" s="12" t="s">
        <v>37</v>
      </c>
      <c r="AX115" s="12" t="s">
        <v>82</v>
      </c>
      <c r="AY115" s="255" t="s">
        <v>146</v>
      </c>
    </row>
    <row r="116" s="1" customFormat="1" ht="25.5" customHeight="1">
      <c r="B116" s="46"/>
      <c r="C116" s="221" t="s">
        <v>84</v>
      </c>
      <c r="D116" s="221" t="s">
        <v>149</v>
      </c>
      <c r="E116" s="222" t="s">
        <v>162</v>
      </c>
      <c r="F116" s="223" t="s">
        <v>163</v>
      </c>
      <c r="G116" s="224" t="s">
        <v>152</v>
      </c>
      <c r="H116" s="225">
        <v>7</v>
      </c>
      <c r="I116" s="226"/>
      <c r="J116" s="227">
        <f>ROUND(I116*H116,2)</f>
        <v>0</v>
      </c>
      <c r="K116" s="223" t="s">
        <v>153</v>
      </c>
      <c r="L116" s="72"/>
      <c r="M116" s="228" t="s">
        <v>30</v>
      </c>
      <c r="N116" s="229" t="s">
        <v>45</v>
      </c>
      <c r="O116" s="47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AR116" s="24" t="s">
        <v>154</v>
      </c>
      <c r="AT116" s="24" t="s">
        <v>149</v>
      </c>
      <c r="AU116" s="24" t="s">
        <v>155</v>
      </c>
      <c r="AY116" s="24" t="s">
        <v>146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4" t="s">
        <v>82</v>
      </c>
      <c r="BK116" s="232">
        <f>ROUND(I116*H116,2)</f>
        <v>0</v>
      </c>
      <c r="BL116" s="24" t="s">
        <v>154</v>
      </c>
      <c r="BM116" s="24" t="s">
        <v>164</v>
      </c>
    </row>
    <row r="117" s="13" customFormat="1">
      <c r="B117" s="256"/>
      <c r="C117" s="257"/>
      <c r="D117" s="235" t="s">
        <v>157</v>
      </c>
      <c r="E117" s="258" t="s">
        <v>30</v>
      </c>
      <c r="F117" s="259" t="s">
        <v>165</v>
      </c>
      <c r="G117" s="257"/>
      <c r="H117" s="258" t="s">
        <v>30</v>
      </c>
      <c r="I117" s="260"/>
      <c r="J117" s="257"/>
      <c r="K117" s="257"/>
      <c r="L117" s="261"/>
      <c r="M117" s="262"/>
      <c r="N117" s="263"/>
      <c r="O117" s="263"/>
      <c r="P117" s="263"/>
      <c r="Q117" s="263"/>
      <c r="R117" s="263"/>
      <c r="S117" s="263"/>
      <c r="T117" s="264"/>
      <c r="AT117" s="265" t="s">
        <v>157</v>
      </c>
      <c r="AU117" s="265" t="s">
        <v>155</v>
      </c>
      <c r="AV117" s="13" t="s">
        <v>82</v>
      </c>
      <c r="AW117" s="13" t="s">
        <v>37</v>
      </c>
      <c r="AX117" s="13" t="s">
        <v>74</v>
      </c>
      <c r="AY117" s="265" t="s">
        <v>146</v>
      </c>
    </row>
    <row r="118" s="11" customFormat="1">
      <c r="B118" s="233"/>
      <c r="C118" s="234"/>
      <c r="D118" s="235" t="s">
        <v>157</v>
      </c>
      <c r="E118" s="236" t="s">
        <v>30</v>
      </c>
      <c r="F118" s="237" t="s">
        <v>166</v>
      </c>
      <c r="G118" s="234"/>
      <c r="H118" s="238">
        <v>6.6299999999999999</v>
      </c>
      <c r="I118" s="239"/>
      <c r="J118" s="234"/>
      <c r="K118" s="234"/>
      <c r="L118" s="240"/>
      <c r="M118" s="241"/>
      <c r="N118" s="242"/>
      <c r="O118" s="242"/>
      <c r="P118" s="242"/>
      <c r="Q118" s="242"/>
      <c r="R118" s="242"/>
      <c r="S118" s="242"/>
      <c r="T118" s="243"/>
      <c r="AT118" s="244" t="s">
        <v>157</v>
      </c>
      <c r="AU118" s="244" t="s">
        <v>155</v>
      </c>
      <c r="AV118" s="11" t="s">
        <v>84</v>
      </c>
      <c r="AW118" s="11" t="s">
        <v>37</v>
      </c>
      <c r="AX118" s="11" t="s">
        <v>74</v>
      </c>
      <c r="AY118" s="244" t="s">
        <v>146</v>
      </c>
    </row>
    <row r="119" s="11" customFormat="1">
      <c r="B119" s="233"/>
      <c r="C119" s="234"/>
      <c r="D119" s="235" t="s">
        <v>157</v>
      </c>
      <c r="E119" s="236" t="s">
        <v>30</v>
      </c>
      <c r="F119" s="237" t="s">
        <v>167</v>
      </c>
      <c r="G119" s="234"/>
      <c r="H119" s="238">
        <v>0.37</v>
      </c>
      <c r="I119" s="239"/>
      <c r="J119" s="234"/>
      <c r="K119" s="234"/>
      <c r="L119" s="240"/>
      <c r="M119" s="241"/>
      <c r="N119" s="242"/>
      <c r="O119" s="242"/>
      <c r="P119" s="242"/>
      <c r="Q119" s="242"/>
      <c r="R119" s="242"/>
      <c r="S119" s="242"/>
      <c r="T119" s="243"/>
      <c r="AT119" s="244" t="s">
        <v>157</v>
      </c>
      <c r="AU119" s="244" t="s">
        <v>155</v>
      </c>
      <c r="AV119" s="11" t="s">
        <v>84</v>
      </c>
      <c r="AW119" s="11" t="s">
        <v>37</v>
      </c>
      <c r="AX119" s="11" t="s">
        <v>74</v>
      </c>
      <c r="AY119" s="244" t="s">
        <v>146</v>
      </c>
    </row>
    <row r="120" s="12" customFormat="1">
      <c r="B120" s="245"/>
      <c r="C120" s="246"/>
      <c r="D120" s="235" t="s">
        <v>157</v>
      </c>
      <c r="E120" s="247" t="s">
        <v>30</v>
      </c>
      <c r="F120" s="248" t="s">
        <v>161</v>
      </c>
      <c r="G120" s="246"/>
      <c r="H120" s="249">
        <v>7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AT120" s="255" t="s">
        <v>157</v>
      </c>
      <c r="AU120" s="255" t="s">
        <v>155</v>
      </c>
      <c r="AV120" s="12" t="s">
        <v>154</v>
      </c>
      <c r="AW120" s="12" t="s">
        <v>37</v>
      </c>
      <c r="AX120" s="12" t="s">
        <v>82</v>
      </c>
      <c r="AY120" s="255" t="s">
        <v>146</v>
      </c>
    </row>
    <row r="121" s="1" customFormat="1" ht="38.25" customHeight="1">
      <c r="B121" s="46"/>
      <c r="C121" s="221" t="s">
        <v>155</v>
      </c>
      <c r="D121" s="221" t="s">
        <v>149</v>
      </c>
      <c r="E121" s="222" t="s">
        <v>168</v>
      </c>
      <c r="F121" s="223" t="s">
        <v>169</v>
      </c>
      <c r="G121" s="224" t="s">
        <v>152</v>
      </c>
      <c r="H121" s="225">
        <v>3.5</v>
      </c>
      <c r="I121" s="226"/>
      <c r="J121" s="227">
        <f>ROUND(I121*H121,2)</f>
        <v>0</v>
      </c>
      <c r="K121" s="223" t="s">
        <v>153</v>
      </c>
      <c r="L121" s="72"/>
      <c r="M121" s="228" t="s">
        <v>30</v>
      </c>
      <c r="N121" s="229" t="s">
        <v>45</v>
      </c>
      <c r="O121" s="47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AR121" s="24" t="s">
        <v>154</v>
      </c>
      <c r="AT121" s="24" t="s">
        <v>149</v>
      </c>
      <c r="AU121" s="24" t="s">
        <v>155</v>
      </c>
      <c r="AY121" s="24" t="s">
        <v>146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24" t="s">
        <v>82</v>
      </c>
      <c r="BK121" s="232">
        <f>ROUND(I121*H121,2)</f>
        <v>0</v>
      </c>
      <c r="BL121" s="24" t="s">
        <v>154</v>
      </c>
      <c r="BM121" s="24" t="s">
        <v>170</v>
      </c>
    </row>
    <row r="122" s="13" customFormat="1">
      <c r="B122" s="256"/>
      <c r="C122" s="257"/>
      <c r="D122" s="235" t="s">
        <v>157</v>
      </c>
      <c r="E122" s="258" t="s">
        <v>30</v>
      </c>
      <c r="F122" s="259" t="s">
        <v>171</v>
      </c>
      <c r="G122" s="257"/>
      <c r="H122" s="258" t="s">
        <v>30</v>
      </c>
      <c r="I122" s="260"/>
      <c r="J122" s="257"/>
      <c r="K122" s="257"/>
      <c r="L122" s="261"/>
      <c r="M122" s="262"/>
      <c r="N122" s="263"/>
      <c r="O122" s="263"/>
      <c r="P122" s="263"/>
      <c r="Q122" s="263"/>
      <c r="R122" s="263"/>
      <c r="S122" s="263"/>
      <c r="T122" s="264"/>
      <c r="AT122" s="265" t="s">
        <v>157</v>
      </c>
      <c r="AU122" s="265" t="s">
        <v>155</v>
      </c>
      <c r="AV122" s="13" t="s">
        <v>82</v>
      </c>
      <c r="AW122" s="13" t="s">
        <v>37</v>
      </c>
      <c r="AX122" s="13" t="s">
        <v>74</v>
      </c>
      <c r="AY122" s="265" t="s">
        <v>146</v>
      </c>
    </row>
    <row r="123" s="11" customFormat="1">
      <c r="B123" s="233"/>
      <c r="C123" s="234"/>
      <c r="D123" s="235" t="s">
        <v>157</v>
      </c>
      <c r="E123" s="236" t="s">
        <v>30</v>
      </c>
      <c r="F123" s="237" t="s">
        <v>172</v>
      </c>
      <c r="G123" s="234"/>
      <c r="H123" s="238">
        <v>3.5</v>
      </c>
      <c r="I123" s="239"/>
      <c r="J123" s="234"/>
      <c r="K123" s="234"/>
      <c r="L123" s="240"/>
      <c r="M123" s="241"/>
      <c r="N123" s="242"/>
      <c r="O123" s="242"/>
      <c r="P123" s="242"/>
      <c r="Q123" s="242"/>
      <c r="R123" s="242"/>
      <c r="S123" s="242"/>
      <c r="T123" s="243"/>
      <c r="AT123" s="244" t="s">
        <v>157</v>
      </c>
      <c r="AU123" s="244" t="s">
        <v>155</v>
      </c>
      <c r="AV123" s="11" t="s">
        <v>84</v>
      </c>
      <c r="AW123" s="11" t="s">
        <v>37</v>
      </c>
      <c r="AX123" s="11" t="s">
        <v>82</v>
      </c>
      <c r="AY123" s="244" t="s">
        <v>146</v>
      </c>
    </row>
    <row r="124" s="1" customFormat="1" ht="25.5" customHeight="1">
      <c r="B124" s="46"/>
      <c r="C124" s="221" t="s">
        <v>154</v>
      </c>
      <c r="D124" s="221" t="s">
        <v>149</v>
      </c>
      <c r="E124" s="222" t="s">
        <v>173</v>
      </c>
      <c r="F124" s="223" t="s">
        <v>174</v>
      </c>
      <c r="G124" s="224" t="s">
        <v>152</v>
      </c>
      <c r="H124" s="225">
        <v>10</v>
      </c>
      <c r="I124" s="226"/>
      <c r="J124" s="227">
        <f>ROUND(I124*H124,2)</f>
        <v>0</v>
      </c>
      <c r="K124" s="223" t="s">
        <v>153</v>
      </c>
      <c r="L124" s="72"/>
      <c r="M124" s="228" t="s">
        <v>30</v>
      </c>
      <c r="N124" s="229" t="s">
        <v>45</v>
      </c>
      <c r="O124" s="47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AR124" s="24" t="s">
        <v>154</v>
      </c>
      <c r="AT124" s="24" t="s">
        <v>149</v>
      </c>
      <c r="AU124" s="24" t="s">
        <v>155</v>
      </c>
      <c r="AY124" s="24" t="s">
        <v>146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24" t="s">
        <v>82</v>
      </c>
      <c r="BK124" s="232">
        <f>ROUND(I124*H124,2)</f>
        <v>0</v>
      </c>
      <c r="BL124" s="24" t="s">
        <v>154</v>
      </c>
      <c r="BM124" s="24" t="s">
        <v>175</v>
      </c>
    </row>
    <row r="125" s="13" customFormat="1">
      <c r="B125" s="256"/>
      <c r="C125" s="257"/>
      <c r="D125" s="235" t="s">
        <v>157</v>
      </c>
      <c r="E125" s="258" t="s">
        <v>30</v>
      </c>
      <c r="F125" s="259" t="s">
        <v>176</v>
      </c>
      <c r="G125" s="257"/>
      <c r="H125" s="258" t="s">
        <v>30</v>
      </c>
      <c r="I125" s="260"/>
      <c r="J125" s="257"/>
      <c r="K125" s="257"/>
      <c r="L125" s="261"/>
      <c r="M125" s="262"/>
      <c r="N125" s="263"/>
      <c r="O125" s="263"/>
      <c r="P125" s="263"/>
      <c r="Q125" s="263"/>
      <c r="R125" s="263"/>
      <c r="S125" s="263"/>
      <c r="T125" s="264"/>
      <c r="AT125" s="265" t="s">
        <v>157</v>
      </c>
      <c r="AU125" s="265" t="s">
        <v>155</v>
      </c>
      <c r="AV125" s="13" t="s">
        <v>82</v>
      </c>
      <c r="AW125" s="13" t="s">
        <v>37</v>
      </c>
      <c r="AX125" s="13" t="s">
        <v>74</v>
      </c>
      <c r="AY125" s="265" t="s">
        <v>146</v>
      </c>
    </row>
    <row r="126" s="13" customFormat="1">
      <c r="B126" s="256"/>
      <c r="C126" s="257"/>
      <c r="D126" s="235" t="s">
        <v>157</v>
      </c>
      <c r="E126" s="258" t="s">
        <v>30</v>
      </c>
      <c r="F126" s="259" t="s">
        <v>177</v>
      </c>
      <c r="G126" s="257"/>
      <c r="H126" s="258" t="s">
        <v>30</v>
      </c>
      <c r="I126" s="260"/>
      <c r="J126" s="257"/>
      <c r="K126" s="257"/>
      <c r="L126" s="261"/>
      <c r="M126" s="262"/>
      <c r="N126" s="263"/>
      <c r="O126" s="263"/>
      <c r="P126" s="263"/>
      <c r="Q126" s="263"/>
      <c r="R126" s="263"/>
      <c r="S126" s="263"/>
      <c r="T126" s="264"/>
      <c r="AT126" s="265" t="s">
        <v>157</v>
      </c>
      <c r="AU126" s="265" t="s">
        <v>155</v>
      </c>
      <c r="AV126" s="13" t="s">
        <v>82</v>
      </c>
      <c r="AW126" s="13" t="s">
        <v>37</v>
      </c>
      <c r="AX126" s="13" t="s">
        <v>74</v>
      </c>
      <c r="AY126" s="265" t="s">
        <v>146</v>
      </c>
    </row>
    <row r="127" s="13" customFormat="1">
      <c r="B127" s="256"/>
      <c r="C127" s="257"/>
      <c r="D127" s="235" t="s">
        <v>157</v>
      </c>
      <c r="E127" s="258" t="s">
        <v>30</v>
      </c>
      <c r="F127" s="259" t="s">
        <v>178</v>
      </c>
      <c r="G127" s="257"/>
      <c r="H127" s="258" t="s">
        <v>30</v>
      </c>
      <c r="I127" s="260"/>
      <c r="J127" s="257"/>
      <c r="K127" s="257"/>
      <c r="L127" s="261"/>
      <c r="M127" s="262"/>
      <c r="N127" s="263"/>
      <c r="O127" s="263"/>
      <c r="P127" s="263"/>
      <c r="Q127" s="263"/>
      <c r="R127" s="263"/>
      <c r="S127" s="263"/>
      <c r="T127" s="264"/>
      <c r="AT127" s="265" t="s">
        <v>157</v>
      </c>
      <c r="AU127" s="265" t="s">
        <v>155</v>
      </c>
      <c r="AV127" s="13" t="s">
        <v>82</v>
      </c>
      <c r="AW127" s="13" t="s">
        <v>37</v>
      </c>
      <c r="AX127" s="13" t="s">
        <v>74</v>
      </c>
      <c r="AY127" s="265" t="s">
        <v>146</v>
      </c>
    </row>
    <row r="128" s="11" customFormat="1">
      <c r="B128" s="233"/>
      <c r="C128" s="234"/>
      <c r="D128" s="235" t="s">
        <v>157</v>
      </c>
      <c r="E128" s="236" t="s">
        <v>30</v>
      </c>
      <c r="F128" s="237" t="s">
        <v>179</v>
      </c>
      <c r="G128" s="234"/>
      <c r="H128" s="238">
        <v>9.3149999999999995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AT128" s="244" t="s">
        <v>157</v>
      </c>
      <c r="AU128" s="244" t="s">
        <v>155</v>
      </c>
      <c r="AV128" s="11" t="s">
        <v>84</v>
      </c>
      <c r="AW128" s="11" t="s">
        <v>37</v>
      </c>
      <c r="AX128" s="11" t="s">
        <v>74</v>
      </c>
      <c r="AY128" s="244" t="s">
        <v>146</v>
      </c>
    </row>
    <row r="129" s="11" customFormat="1">
      <c r="B129" s="233"/>
      <c r="C129" s="234"/>
      <c r="D129" s="235" t="s">
        <v>157</v>
      </c>
      <c r="E129" s="236" t="s">
        <v>30</v>
      </c>
      <c r="F129" s="237" t="s">
        <v>180</v>
      </c>
      <c r="G129" s="234"/>
      <c r="H129" s="238">
        <v>0.68500000000000005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AT129" s="244" t="s">
        <v>157</v>
      </c>
      <c r="AU129" s="244" t="s">
        <v>155</v>
      </c>
      <c r="AV129" s="11" t="s">
        <v>84</v>
      </c>
      <c r="AW129" s="11" t="s">
        <v>37</v>
      </c>
      <c r="AX129" s="11" t="s">
        <v>74</v>
      </c>
      <c r="AY129" s="244" t="s">
        <v>146</v>
      </c>
    </row>
    <row r="130" s="14" customFormat="1">
      <c r="B130" s="266"/>
      <c r="C130" s="267"/>
      <c r="D130" s="235" t="s">
        <v>157</v>
      </c>
      <c r="E130" s="268" t="s">
        <v>30</v>
      </c>
      <c r="F130" s="269" t="s">
        <v>181</v>
      </c>
      <c r="G130" s="267"/>
      <c r="H130" s="270">
        <v>10</v>
      </c>
      <c r="I130" s="271"/>
      <c r="J130" s="267"/>
      <c r="K130" s="267"/>
      <c r="L130" s="272"/>
      <c r="M130" s="273"/>
      <c r="N130" s="274"/>
      <c r="O130" s="274"/>
      <c r="P130" s="274"/>
      <c r="Q130" s="274"/>
      <c r="R130" s="274"/>
      <c r="S130" s="274"/>
      <c r="T130" s="275"/>
      <c r="AT130" s="276" t="s">
        <v>157</v>
      </c>
      <c r="AU130" s="276" t="s">
        <v>155</v>
      </c>
      <c r="AV130" s="14" t="s">
        <v>155</v>
      </c>
      <c r="AW130" s="14" t="s">
        <v>37</v>
      </c>
      <c r="AX130" s="14" t="s">
        <v>74</v>
      </c>
      <c r="AY130" s="276" t="s">
        <v>146</v>
      </c>
    </row>
    <row r="131" s="13" customFormat="1">
      <c r="B131" s="256"/>
      <c r="C131" s="257"/>
      <c r="D131" s="235" t="s">
        <v>157</v>
      </c>
      <c r="E131" s="258" t="s">
        <v>30</v>
      </c>
      <c r="F131" s="259" t="s">
        <v>182</v>
      </c>
      <c r="G131" s="257"/>
      <c r="H131" s="258" t="s">
        <v>30</v>
      </c>
      <c r="I131" s="260"/>
      <c r="J131" s="257"/>
      <c r="K131" s="257"/>
      <c r="L131" s="261"/>
      <c r="M131" s="262"/>
      <c r="N131" s="263"/>
      <c r="O131" s="263"/>
      <c r="P131" s="263"/>
      <c r="Q131" s="263"/>
      <c r="R131" s="263"/>
      <c r="S131" s="263"/>
      <c r="T131" s="264"/>
      <c r="AT131" s="265" t="s">
        <v>157</v>
      </c>
      <c r="AU131" s="265" t="s">
        <v>155</v>
      </c>
      <c r="AV131" s="13" t="s">
        <v>82</v>
      </c>
      <c r="AW131" s="13" t="s">
        <v>37</v>
      </c>
      <c r="AX131" s="13" t="s">
        <v>74</v>
      </c>
      <c r="AY131" s="265" t="s">
        <v>146</v>
      </c>
    </row>
    <row r="132" s="11" customFormat="1">
      <c r="B132" s="233"/>
      <c r="C132" s="234"/>
      <c r="D132" s="235" t="s">
        <v>157</v>
      </c>
      <c r="E132" s="236" t="s">
        <v>30</v>
      </c>
      <c r="F132" s="237" t="s">
        <v>183</v>
      </c>
      <c r="G132" s="234"/>
      <c r="H132" s="238">
        <v>5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AT132" s="244" t="s">
        <v>157</v>
      </c>
      <c r="AU132" s="244" t="s">
        <v>155</v>
      </c>
      <c r="AV132" s="11" t="s">
        <v>84</v>
      </c>
      <c r="AW132" s="11" t="s">
        <v>37</v>
      </c>
      <c r="AX132" s="11" t="s">
        <v>74</v>
      </c>
      <c r="AY132" s="244" t="s">
        <v>146</v>
      </c>
    </row>
    <row r="133" s="14" customFormat="1">
      <c r="B133" s="266"/>
      <c r="C133" s="267"/>
      <c r="D133" s="235" t="s">
        <v>157</v>
      </c>
      <c r="E133" s="268" t="s">
        <v>30</v>
      </c>
      <c r="F133" s="269" t="s">
        <v>184</v>
      </c>
      <c r="G133" s="267"/>
      <c r="H133" s="270">
        <v>5</v>
      </c>
      <c r="I133" s="271"/>
      <c r="J133" s="267"/>
      <c r="K133" s="267"/>
      <c r="L133" s="272"/>
      <c r="M133" s="273"/>
      <c r="N133" s="274"/>
      <c r="O133" s="274"/>
      <c r="P133" s="274"/>
      <c r="Q133" s="274"/>
      <c r="R133" s="274"/>
      <c r="S133" s="274"/>
      <c r="T133" s="275"/>
      <c r="AT133" s="276" t="s">
        <v>157</v>
      </c>
      <c r="AU133" s="276" t="s">
        <v>155</v>
      </c>
      <c r="AV133" s="14" t="s">
        <v>155</v>
      </c>
      <c r="AW133" s="14" t="s">
        <v>37</v>
      </c>
      <c r="AX133" s="14" t="s">
        <v>74</v>
      </c>
      <c r="AY133" s="276" t="s">
        <v>146</v>
      </c>
    </row>
    <row r="134" s="13" customFormat="1">
      <c r="B134" s="256"/>
      <c r="C134" s="257"/>
      <c r="D134" s="235" t="s">
        <v>157</v>
      </c>
      <c r="E134" s="258" t="s">
        <v>30</v>
      </c>
      <c r="F134" s="259" t="s">
        <v>185</v>
      </c>
      <c r="G134" s="257"/>
      <c r="H134" s="258" t="s">
        <v>30</v>
      </c>
      <c r="I134" s="260"/>
      <c r="J134" s="257"/>
      <c r="K134" s="257"/>
      <c r="L134" s="261"/>
      <c r="M134" s="262"/>
      <c r="N134" s="263"/>
      <c r="O134" s="263"/>
      <c r="P134" s="263"/>
      <c r="Q134" s="263"/>
      <c r="R134" s="263"/>
      <c r="S134" s="263"/>
      <c r="T134" s="264"/>
      <c r="AT134" s="265" t="s">
        <v>157</v>
      </c>
      <c r="AU134" s="265" t="s">
        <v>155</v>
      </c>
      <c r="AV134" s="13" t="s">
        <v>82</v>
      </c>
      <c r="AW134" s="13" t="s">
        <v>37</v>
      </c>
      <c r="AX134" s="13" t="s">
        <v>74</v>
      </c>
      <c r="AY134" s="265" t="s">
        <v>146</v>
      </c>
    </row>
    <row r="135" s="13" customFormat="1">
      <c r="B135" s="256"/>
      <c r="C135" s="257"/>
      <c r="D135" s="235" t="s">
        <v>157</v>
      </c>
      <c r="E135" s="258" t="s">
        <v>30</v>
      </c>
      <c r="F135" s="259" t="s">
        <v>186</v>
      </c>
      <c r="G135" s="257"/>
      <c r="H135" s="258" t="s">
        <v>30</v>
      </c>
      <c r="I135" s="260"/>
      <c r="J135" s="257"/>
      <c r="K135" s="257"/>
      <c r="L135" s="261"/>
      <c r="M135" s="262"/>
      <c r="N135" s="263"/>
      <c r="O135" s="263"/>
      <c r="P135" s="263"/>
      <c r="Q135" s="263"/>
      <c r="R135" s="263"/>
      <c r="S135" s="263"/>
      <c r="T135" s="264"/>
      <c r="AT135" s="265" t="s">
        <v>157</v>
      </c>
      <c r="AU135" s="265" t="s">
        <v>155</v>
      </c>
      <c r="AV135" s="13" t="s">
        <v>82</v>
      </c>
      <c r="AW135" s="13" t="s">
        <v>37</v>
      </c>
      <c r="AX135" s="13" t="s">
        <v>74</v>
      </c>
      <c r="AY135" s="265" t="s">
        <v>146</v>
      </c>
    </row>
    <row r="136" s="11" customFormat="1">
      <c r="B136" s="233"/>
      <c r="C136" s="234"/>
      <c r="D136" s="235" t="s">
        <v>157</v>
      </c>
      <c r="E136" s="236" t="s">
        <v>30</v>
      </c>
      <c r="F136" s="237" t="s">
        <v>187</v>
      </c>
      <c r="G136" s="234"/>
      <c r="H136" s="238">
        <v>2.7360000000000002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AT136" s="244" t="s">
        <v>157</v>
      </c>
      <c r="AU136" s="244" t="s">
        <v>155</v>
      </c>
      <c r="AV136" s="11" t="s">
        <v>84</v>
      </c>
      <c r="AW136" s="11" t="s">
        <v>37</v>
      </c>
      <c r="AX136" s="11" t="s">
        <v>74</v>
      </c>
      <c r="AY136" s="244" t="s">
        <v>146</v>
      </c>
    </row>
    <row r="137" s="11" customFormat="1">
      <c r="B137" s="233"/>
      <c r="C137" s="234"/>
      <c r="D137" s="235" t="s">
        <v>157</v>
      </c>
      <c r="E137" s="236" t="s">
        <v>30</v>
      </c>
      <c r="F137" s="237" t="s">
        <v>188</v>
      </c>
      <c r="G137" s="234"/>
      <c r="H137" s="238">
        <v>0.86399999999999999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AT137" s="244" t="s">
        <v>157</v>
      </c>
      <c r="AU137" s="244" t="s">
        <v>155</v>
      </c>
      <c r="AV137" s="11" t="s">
        <v>84</v>
      </c>
      <c r="AW137" s="11" t="s">
        <v>37</v>
      </c>
      <c r="AX137" s="11" t="s">
        <v>74</v>
      </c>
      <c r="AY137" s="244" t="s">
        <v>146</v>
      </c>
    </row>
    <row r="138" s="11" customFormat="1">
      <c r="B138" s="233"/>
      <c r="C138" s="234"/>
      <c r="D138" s="235" t="s">
        <v>157</v>
      </c>
      <c r="E138" s="236" t="s">
        <v>30</v>
      </c>
      <c r="F138" s="237" t="s">
        <v>189</v>
      </c>
      <c r="G138" s="234"/>
      <c r="H138" s="238">
        <v>0.68000000000000005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AT138" s="244" t="s">
        <v>157</v>
      </c>
      <c r="AU138" s="244" t="s">
        <v>155</v>
      </c>
      <c r="AV138" s="11" t="s">
        <v>84</v>
      </c>
      <c r="AW138" s="11" t="s">
        <v>37</v>
      </c>
      <c r="AX138" s="11" t="s">
        <v>74</v>
      </c>
      <c r="AY138" s="244" t="s">
        <v>146</v>
      </c>
    </row>
    <row r="139" s="11" customFormat="1">
      <c r="B139" s="233"/>
      <c r="C139" s="234"/>
      <c r="D139" s="235" t="s">
        <v>157</v>
      </c>
      <c r="E139" s="236" t="s">
        <v>30</v>
      </c>
      <c r="F139" s="237" t="s">
        <v>190</v>
      </c>
      <c r="G139" s="234"/>
      <c r="H139" s="238">
        <v>0.71999999999999997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AT139" s="244" t="s">
        <v>157</v>
      </c>
      <c r="AU139" s="244" t="s">
        <v>155</v>
      </c>
      <c r="AV139" s="11" t="s">
        <v>84</v>
      </c>
      <c r="AW139" s="11" t="s">
        <v>37</v>
      </c>
      <c r="AX139" s="11" t="s">
        <v>74</v>
      </c>
      <c r="AY139" s="244" t="s">
        <v>146</v>
      </c>
    </row>
    <row r="140" s="14" customFormat="1">
      <c r="B140" s="266"/>
      <c r="C140" s="267"/>
      <c r="D140" s="235" t="s">
        <v>157</v>
      </c>
      <c r="E140" s="268" t="s">
        <v>30</v>
      </c>
      <c r="F140" s="269" t="s">
        <v>191</v>
      </c>
      <c r="G140" s="267"/>
      <c r="H140" s="270">
        <v>5</v>
      </c>
      <c r="I140" s="271"/>
      <c r="J140" s="267"/>
      <c r="K140" s="267"/>
      <c r="L140" s="272"/>
      <c r="M140" s="273"/>
      <c r="N140" s="274"/>
      <c r="O140" s="274"/>
      <c r="P140" s="274"/>
      <c r="Q140" s="274"/>
      <c r="R140" s="274"/>
      <c r="S140" s="274"/>
      <c r="T140" s="275"/>
      <c r="AT140" s="276" t="s">
        <v>157</v>
      </c>
      <c r="AU140" s="276" t="s">
        <v>155</v>
      </c>
      <c r="AV140" s="14" t="s">
        <v>155</v>
      </c>
      <c r="AW140" s="14" t="s">
        <v>37</v>
      </c>
      <c r="AX140" s="14" t="s">
        <v>74</v>
      </c>
      <c r="AY140" s="276" t="s">
        <v>146</v>
      </c>
    </row>
    <row r="141" s="13" customFormat="1">
      <c r="B141" s="256"/>
      <c r="C141" s="257"/>
      <c r="D141" s="235" t="s">
        <v>157</v>
      </c>
      <c r="E141" s="258" t="s">
        <v>30</v>
      </c>
      <c r="F141" s="259" t="s">
        <v>192</v>
      </c>
      <c r="G141" s="257"/>
      <c r="H141" s="258" t="s">
        <v>30</v>
      </c>
      <c r="I141" s="260"/>
      <c r="J141" s="257"/>
      <c r="K141" s="257"/>
      <c r="L141" s="261"/>
      <c r="M141" s="262"/>
      <c r="N141" s="263"/>
      <c r="O141" s="263"/>
      <c r="P141" s="263"/>
      <c r="Q141" s="263"/>
      <c r="R141" s="263"/>
      <c r="S141" s="263"/>
      <c r="T141" s="264"/>
      <c r="AT141" s="265" t="s">
        <v>157</v>
      </c>
      <c r="AU141" s="265" t="s">
        <v>155</v>
      </c>
      <c r="AV141" s="13" t="s">
        <v>82</v>
      </c>
      <c r="AW141" s="13" t="s">
        <v>37</v>
      </c>
      <c r="AX141" s="13" t="s">
        <v>74</v>
      </c>
      <c r="AY141" s="265" t="s">
        <v>146</v>
      </c>
    </row>
    <row r="142" s="11" customFormat="1">
      <c r="B142" s="233"/>
      <c r="C142" s="234"/>
      <c r="D142" s="235" t="s">
        <v>157</v>
      </c>
      <c r="E142" s="236" t="s">
        <v>30</v>
      </c>
      <c r="F142" s="237" t="s">
        <v>193</v>
      </c>
      <c r="G142" s="234"/>
      <c r="H142" s="238">
        <v>10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AT142" s="244" t="s">
        <v>157</v>
      </c>
      <c r="AU142" s="244" t="s">
        <v>155</v>
      </c>
      <c r="AV142" s="11" t="s">
        <v>84</v>
      </c>
      <c r="AW142" s="11" t="s">
        <v>37</v>
      </c>
      <c r="AX142" s="11" t="s">
        <v>74</v>
      </c>
      <c r="AY142" s="244" t="s">
        <v>146</v>
      </c>
    </row>
    <row r="143" s="14" customFormat="1">
      <c r="B143" s="266"/>
      <c r="C143" s="267"/>
      <c r="D143" s="235" t="s">
        <v>157</v>
      </c>
      <c r="E143" s="268" t="s">
        <v>30</v>
      </c>
      <c r="F143" s="269" t="s">
        <v>194</v>
      </c>
      <c r="G143" s="267"/>
      <c r="H143" s="270">
        <v>10</v>
      </c>
      <c r="I143" s="271"/>
      <c r="J143" s="267"/>
      <c r="K143" s="267"/>
      <c r="L143" s="272"/>
      <c r="M143" s="273"/>
      <c r="N143" s="274"/>
      <c r="O143" s="274"/>
      <c r="P143" s="274"/>
      <c r="Q143" s="274"/>
      <c r="R143" s="274"/>
      <c r="S143" s="274"/>
      <c r="T143" s="275"/>
      <c r="AT143" s="276" t="s">
        <v>157</v>
      </c>
      <c r="AU143" s="276" t="s">
        <v>155</v>
      </c>
      <c r="AV143" s="14" t="s">
        <v>155</v>
      </c>
      <c r="AW143" s="14" t="s">
        <v>37</v>
      </c>
      <c r="AX143" s="14" t="s">
        <v>82</v>
      </c>
      <c r="AY143" s="276" t="s">
        <v>146</v>
      </c>
    </row>
    <row r="144" s="1" customFormat="1" ht="38.25" customHeight="1">
      <c r="B144" s="46"/>
      <c r="C144" s="221" t="s">
        <v>195</v>
      </c>
      <c r="D144" s="221" t="s">
        <v>149</v>
      </c>
      <c r="E144" s="222" t="s">
        <v>196</v>
      </c>
      <c r="F144" s="223" t="s">
        <v>197</v>
      </c>
      <c r="G144" s="224" t="s">
        <v>152</v>
      </c>
      <c r="H144" s="225">
        <v>5</v>
      </c>
      <c r="I144" s="226"/>
      <c r="J144" s="227">
        <f>ROUND(I144*H144,2)</f>
        <v>0</v>
      </c>
      <c r="K144" s="223" t="s">
        <v>153</v>
      </c>
      <c r="L144" s="72"/>
      <c r="M144" s="228" t="s">
        <v>30</v>
      </c>
      <c r="N144" s="229" t="s">
        <v>45</v>
      </c>
      <c r="O144" s="47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AR144" s="24" t="s">
        <v>154</v>
      </c>
      <c r="AT144" s="24" t="s">
        <v>149</v>
      </c>
      <c r="AU144" s="24" t="s">
        <v>155</v>
      </c>
      <c r="AY144" s="24" t="s">
        <v>146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24" t="s">
        <v>82</v>
      </c>
      <c r="BK144" s="232">
        <f>ROUND(I144*H144,2)</f>
        <v>0</v>
      </c>
      <c r="BL144" s="24" t="s">
        <v>154</v>
      </c>
      <c r="BM144" s="24" t="s">
        <v>198</v>
      </c>
    </row>
    <row r="145" s="13" customFormat="1">
      <c r="B145" s="256"/>
      <c r="C145" s="257"/>
      <c r="D145" s="235" t="s">
        <v>157</v>
      </c>
      <c r="E145" s="258" t="s">
        <v>30</v>
      </c>
      <c r="F145" s="259" t="s">
        <v>171</v>
      </c>
      <c r="G145" s="257"/>
      <c r="H145" s="258" t="s">
        <v>30</v>
      </c>
      <c r="I145" s="260"/>
      <c r="J145" s="257"/>
      <c r="K145" s="257"/>
      <c r="L145" s="261"/>
      <c r="M145" s="262"/>
      <c r="N145" s="263"/>
      <c r="O145" s="263"/>
      <c r="P145" s="263"/>
      <c r="Q145" s="263"/>
      <c r="R145" s="263"/>
      <c r="S145" s="263"/>
      <c r="T145" s="264"/>
      <c r="AT145" s="265" t="s">
        <v>157</v>
      </c>
      <c r="AU145" s="265" t="s">
        <v>155</v>
      </c>
      <c r="AV145" s="13" t="s">
        <v>82</v>
      </c>
      <c r="AW145" s="13" t="s">
        <v>37</v>
      </c>
      <c r="AX145" s="13" t="s">
        <v>74</v>
      </c>
      <c r="AY145" s="265" t="s">
        <v>146</v>
      </c>
    </row>
    <row r="146" s="11" customFormat="1">
      <c r="B146" s="233"/>
      <c r="C146" s="234"/>
      <c r="D146" s="235" t="s">
        <v>157</v>
      </c>
      <c r="E146" s="236" t="s">
        <v>30</v>
      </c>
      <c r="F146" s="237" t="s">
        <v>183</v>
      </c>
      <c r="G146" s="234"/>
      <c r="H146" s="238">
        <v>5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AT146" s="244" t="s">
        <v>157</v>
      </c>
      <c r="AU146" s="244" t="s">
        <v>155</v>
      </c>
      <c r="AV146" s="11" t="s">
        <v>84</v>
      </c>
      <c r="AW146" s="11" t="s">
        <v>37</v>
      </c>
      <c r="AX146" s="11" t="s">
        <v>82</v>
      </c>
      <c r="AY146" s="244" t="s">
        <v>146</v>
      </c>
    </row>
    <row r="147" s="1" customFormat="1" ht="38.25" customHeight="1">
      <c r="B147" s="46"/>
      <c r="C147" s="221" t="s">
        <v>199</v>
      </c>
      <c r="D147" s="221" t="s">
        <v>149</v>
      </c>
      <c r="E147" s="222" t="s">
        <v>200</v>
      </c>
      <c r="F147" s="223" t="s">
        <v>201</v>
      </c>
      <c r="G147" s="224" t="s">
        <v>152</v>
      </c>
      <c r="H147" s="225">
        <v>5</v>
      </c>
      <c r="I147" s="226"/>
      <c r="J147" s="227">
        <f>ROUND(I147*H147,2)</f>
        <v>0</v>
      </c>
      <c r="K147" s="223" t="s">
        <v>153</v>
      </c>
      <c r="L147" s="72"/>
      <c r="M147" s="228" t="s">
        <v>30</v>
      </c>
      <c r="N147" s="229" t="s">
        <v>45</v>
      </c>
      <c r="O147" s="47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AR147" s="24" t="s">
        <v>154</v>
      </c>
      <c r="AT147" s="24" t="s">
        <v>149</v>
      </c>
      <c r="AU147" s="24" t="s">
        <v>155</v>
      </c>
      <c r="AY147" s="24" t="s">
        <v>146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24" t="s">
        <v>82</v>
      </c>
      <c r="BK147" s="232">
        <f>ROUND(I147*H147,2)</f>
        <v>0</v>
      </c>
      <c r="BL147" s="24" t="s">
        <v>154</v>
      </c>
      <c r="BM147" s="24" t="s">
        <v>202</v>
      </c>
    </row>
    <row r="148" s="13" customFormat="1">
      <c r="B148" s="256"/>
      <c r="C148" s="257"/>
      <c r="D148" s="235" t="s">
        <v>157</v>
      </c>
      <c r="E148" s="258" t="s">
        <v>30</v>
      </c>
      <c r="F148" s="259" t="s">
        <v>176</v>
      </c>
      <c r="G148" s="257"/>
      <c r="H148" s="258" t="s">
        <v>30</v>
      </c>
      <c r="I148" s="260"/>
      <c r="J148" s="257"/>
      <c r="K148" s="257"/>
      <c r="L148" s="261"/>
      <c r="M148" s="262"/>
      <c r="N148" s="263"/>
      <c r="O148" s="263"/>
      <c r="P148" s="263"/>
      <c r="Q148" s="263"/>
      <c r="R148" s="263"/>
      <c r="S148" s="263"/>
      <c r="T148" s="264"/>
      <c r="AT148" s="265" t="s">
        <v>157</v>
      </c>
      <c r="AU148" s="265" t="s">
        <v>155</v>
      </c>
      <c r="AV148" s="13" t="s">
        <v>82</v>
      </c>
      <c r="AW148" s="13" t="s">
        <v>37</v>
      </c>
      <c r="AX148" s="13" t="s">
        <v>74</v>
      </c>
      <c r="AY148" s="265" t="s">
        <v>146</v>
      </c>
    </row>
    <row r="149" s="13" customFormat="1">
      <c r="B149" s="256"/>
      <c r="C149" s="257"/>
      <c r="D149" s="235" t="s">
        <v>157</v>
      </c>
      <c r="E149" s="258" t="s">
        <v>30</v>
      </c>
      <c r="F149" s="259" t="s">
        <v>177</v>
      </c>
      <c r="G149" s="257"/>
      <c r="H149" s="258" t="s">
        <v>30</v>
      </c>
      <c r="I149" s="260"/>
      <c r="J149" s="257"/>
      <c r="K149" s="257"/>
      <c r="L149" s="261"/>
      <c r="M149" s="262"/>
      <c r="N149" s="263"/>
      <c r="O149" s="263"/>
      <c r="P149" s="263"/>
      <c r="Q149" s="263"/>
      <c r="R149" s="263"/>
      <c r="S149" s="263"/>
      <c r="T149" s="264"/>
      <c r="AT149" s="265" t="s">
        <v>157</v>
      </c>
      <c r="AU149" s="265" t="s">
        <v>155</v>
      </c>
      <c r="AV149" s="13" t="s">
        <v>82</v>
      </c>
      <c r="AW149" s="13" t="s">
        <v>37</v>
      </c>
      <c r="AX149" s="13" t="s">
        <v>74</v>
      </c>
      <c r="AY149" s="265" t="s">
        <v>146</v>
      </c>
    </row>
    <row r="150" s="13" customFormat="1">
      <c r="B150" s="256"/>
      <c r="C150" s="257"/>
      <c r="D150" s="235" t="s">
        <v>157</v>
      </c>
      <c r="E150" s="258" t="s">
        <v>30</v>
      </c>
      <c r="F150" s="259" t="s">
        <v>178</v>
      </c>
      <c r="G150" s="257"/>
      <c r="H150" s="258" t="s">
        <v>30</v>
      </c>
      <c r="I150" s="260"/>
      <c r="J150" s="257"/>
      <c r="K150" s="257"/>
      <c r="L150" s="261"/>
      <c r="M150" s="262"/>
      <c r="N150" s="263"/>
      <c r="O150" s="263"/>
      <c r="P150" s="263"/>
      <c r="Q150" s="263"/>
      <c r="R150" s="263"/>
      <c r="S150" s="263"/>
      <c r="T150" s="264"/>
      <c r="AT150" s="265" t="s">
        <v>157</v>
      </c>
      <c r="AU150" s="265" t="s">
        <v>155</v>
      </c>
      <c r="AV150" s="13" t="s">
        <v>82</v>
      </c>
      <c r="AW150" s="13" t="s">
        <v>37</v>
      </c>
      <c r="AX150" s="13" t="s">
        <v>74</v>
      </c>
      <c r="AY150" s="265" t="s">
        <v>146</v>
      </c>
    </row>
    <row r="151" s="11" customFormat="1">
      <c r="B151" s="233"/>
      <c r="C151" s="234"/>
      <c r="D151" s="235" t="s">
        <v>157</v>
      </c>
      <c r="E151" s="236" t="s">
        <v>30</v>
      </c>
      <c r="F151" s="237" t="s">
        <v>179</v>
      </c>
      <c r="G151" s="234"/>
      <c r="H151" s="238">
        <v>9.3149999999999995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AT151" s="244" t="s">
        <v>157</v>
      </c>
      <c r="AU151" s="244" t="s">
        <v>155</v>
      </c>
      <c r="AV151" s="11" t="s">
        <v>84</v>
      </c>
      <c r="AW151" s="11" t="s">
        <v>37</v>
      </c>
      <c r="AX151" s="11" t="s">
        <v>74</v>
      </c>
      <c r="AY151" s="244" t="s">
        <v>146</v>
      </c>
    </row>
    <row r="152" s="11" customFormat="1">
      <c r="B152" s="233"/>
      <c r="C152" s="234"/>
      <c r="D152" s="235" t="s">
        <v>157</v>
      </c>
      <c r="E152" s="236" t="s">
        <v>30</v>
      </c>
      <c r="F152" s="237" t="s">
        <v>180</v>
      </c>
      <c r="G152" s="234"/>
      <c r="H152" s="238">
        <v>0.68500000000000005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AT152" s="244" t="s">
        <v>157</v>
      </c>
      <c r="AU152" s="244" t="s">
        <v>155</v>
      </c>
      <c r="AV152" s="11" t="s">
        <v>84</v>
      </c>
      <c r="AW152" s="11" t="s">
        <v>37</v>
      </c>
      <c r="AX152" s="11" t="s">
        <v>74</v>
      </c>
      <c r="AY152" s="244" t="s">
        <v>146</v>
      </c>
    </row>
    <row r="153" s="14" customFormat="1">
      <c r="B153" s="266"/>
      <c r="C153" s="267"/>
      <c r="D153" s="235" t="s">
        <v>157</v>
      </c>
      <c r="E153" s="268" t="s">
        <v>30</v>
      </c>
      <c r="F153" s="269" t="s">
        <v>181</v>
      </c>
      <c r="G153" s="267"/>
      <c r="H153" s="270">
        <v>10</v>
      </c>
      <c r="I153" s="271"/>
      <c r="J153" s="267"/>
      <c r="K153" s="267"/>
      <c r="L153" s="272"/>
      <c r="M153" s="273"/>
      <c r="N153" s="274"/>
      <c r="O153" s="274"/>
      <c r="P153" s="274"/>
      <c r="Q153" s="274"/>
      <c r="R153" s="274"/>
      <c r="S153" s="274"/>
      <c r="T153" s="275"/>
      <c r="AT153" s="276" t="s">
        <v>157</v>
      </c>
      <c r="AU153" s="276" t="s">
        <v>155</v>
      </c>
      <c r="AV153" s="14" t="s">
        <v>155</v>
      </c>
      <c r="AW153" s="14" t="s">
        <v>37</v>
      </c>
      <c r="AX153" s="14" t="s">
        <v>74</v>
      </c>
      <c r="AY153" s="276" t="s">
        <v>146</v>
      </c>
    </row>
    <row r="154" s="13" customFormat="1">
      <c r="B154" s="256"/>
      <c r="C154" s="257"/>
      <c r="D154" s="235" t="s">
        <v>157</v>
      </c>
      <c r="E154" s="258" t="s">
        <v>30</v>
      </c>
      <c r="F154" s="259" t="s">
        <v>182</v>
      </c>
      <c r="G154" s="257"/>
      <c r="H154" s="258" t="s">
        <v>30</v>
      </c>
      <c r="I154" s="260"/>
      <c r="J154" s="257"/>
      <c r="K154" s="257"/>
      <c r="L154" s="261"/>
      <c r="M154" s="262"/>
      <c r="N154" s="263"/>
      <c r="O154" s="263"/>
      <c r="P154" s="263"/>
      <c r="Q154" s="263"/>
      <c r="R154" s="263"/>
      <c r="S154" s="263"/>
      <c r="T154" s="264"/>
      <c r="AT154" s="265" t="s">
        <v>157</v>
      </c>
      <c r="AU154" s="265" t="s">
        <v>155</v>
      </c>
      <c r="AV154" s="13" t="s">
        <v>82</v>
      </c>
      <c r="AW154" s="13" t="s">
        <v>37</v>
      </c>
      <c r="AX154" s="13" t="s">
        <v>74</v>
      </c>
      <c r="AY154" s="265" t="s">
        <v>146</v>
      </c>
    </row>
    <row r="155" s="11" customFormat="1">
      <c r="B155" s="233"/>
      <c r="C155" s="234"/>
      <c r="D155" s="235" t="s">
        <v>157</v>
      </c>
      <c r="E155" s="236" t="s">
        <v>30</v>
      </c>
      <c r="F155" s="237" t="s">
        <v>183</v>
      </c>
      <c r="G155" s="234"/>
      <c r="H155" s="238">
        <v>5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AT155" s="244" t="s">
        <v>157</v>
      </c>
      <c r="AU155" s="244" t="s">
        <v>155</v>
      </c>
      <c r="AV155" s="11" t="s">
        <v>84</v>
      </c>
      <c r="AW155" s="11" t="s">
        <v>37</v>
      </c>
      <c r="AX155" s="11" t="s">
        <v>74</v>
      </c>
      <c r="AY155" s="244" t="s">
        <v>146</v>
      </c>
    </row>
    <row r="156" s="14" customFormat="1">
      <c r="B156" s="266"/>
      <c r="C156" s="267"/>
      <c r="D156" s="235" t="s">
        <v>157</v>
      </c>
      <c r="E156" s="268" t="s">
        <v>30</v>
      </c>
      <c r="F156" s="269" t="s">
        <v>184</v>
      </c>
      <c r="G156" s="267"/>
      <c r="H156" s="270">
        <v>5</v>
      </c>
      <c r="I156" s="271"/>
      <c r="J156" s="267"/>
      <c r="K156" s="267"/>
      <c r="L156" s="272"/>
      <c r="M156" s="273"/>
      <c r="N156" s="274"/>
      <c r="O156" s="274"/>
      <c r="P156" s="274"/>
      <c r="Q156" s="274"/>
      <c r="R156" s="274"/>
      <c r="S156" s="274"/>
      <c r="T156" s="275"/>
      <c r="AT156" s="276" t="s">
        <v>157</v>
      </c>
      <c r="AU156" s="276" t="s">
        <v>155</v>
      </c>
      <c r="AV156" s="14" t="s">
        <v>155</v>
      </c>
      <c r="AW156" s="14" t="s">
        <v>37</v>
      </c>
      <c r="AX156" s="14" t="s">
        <v>82</v>
      </c>
      <c r="AY156" s="276" t="s">
        <v>146</v>
      </c>
    </row>
    <row r="157" s="1" customFormat="1" ht="38.25" customHeight="1">
      <c r="B157" s="46"/>
      <c r="C157" s="221" t="s">
        <v>203</v>
      </c>
      <c r="D157" s="221" t="s">
        <v>149</v>
      </c>
      <c r="E157" s="222" t="s">
        <v>204</v>
      </c>
      <c r="F157" s="223" t="s">
        <v>205</v>
      </c>
      <c r="G157" s="224" t="s">
        <v>152</v>
      </c>
      <c r="H157" s="225">
        <v>2.5</v>
      </c>
      <c r="I157" s="226"/>
      <c r="J157" s="227">
        <f>ROUND(I157*H157,2)</f>
        <v>0</v>
      </c>
      <c r="K157" s="223" t="s">
        <v>153</v>
      </c>
      <c r="L157" s="72"/>
      <c r="M157" s="228" t="s">
        <v>30</v>
      </c>
      <c r="N157" s="229" t="s">
        <v>45</v>
      </c>
      <c r="O157" s="47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AR157" s="24" t="s">
        <v>154</v>
      </c>
      <c r="AT157" s="24" t="s">
        <v>149</v>
      </c>
      <c r="AU157" s="24" t="s">
        <v>155</v>
      </c>
      <c r="AY157" s="24" t="s">
        <v>146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24" t="s">
        <v>82</v>
      </c>
      <c r="BK157" s="232">
        <f>ROUND(I157*H157,2)</f>
        <v>0</v>
      </c>
      <c r="BL157" s="24" t="s">
        <v>154</v>
      </c>
      <c r="BM157" s="24" t="s">
        <v>206</v>
      </c>
    </row>
    <row r="158" s="13" customFormat="1">
      <c r="B158" s="256"/>
      <c r="C158" s="257"/>
      <c r="D158" s="235" t="s">
        <v>157</v>
      </c>
      <c r="E158" s="258" t="s">
        <v>30</v>
      </c>
      <c r="F158" s="259" t="s">
        <v>171</v>
      </c>
      <c r="G158" s="257"/>
      <c r="H158" s="258" t="s">
        <v>30</v>
      </c>
      <c r="I158" s="260"/>
      <c r="J158" s="257"/>
      <c r="K158" s="257"/>
      <c r="L158" s="261"/>
      <c r="M158" s="262"/>
      <c r="N158" s="263"/>
      <c r="O158" s="263"/>
      <c r="P158" s="263"/>
      <c r="Q158" s="263"/>
      <c r="R158" s="263"/>
      <c r="S158" s="263"/>
      <c r="T158" s="264"/>
      <c r="AT158" s="265" t="s">
        <v>157</v>
      </c>
      <c r="AU158" s="265" t="s">
        <v>155</v>
      </c>
      <c r="AV158" s="13" t="s">
        <v>82</v>
      </c>
      <c r="AW158" s="13" t="s">
        <v>37</v>
      </c>
      <c r="AX158" s="13" t="s">
        <v>74</v>
      </c>
      <c r="AY158" s="265" t="s">
        <v>146</v>
      </c>
    </row>
    <row r="159" s="11" customFormat="1">
      <c r="B159" s="233"/>
      <c r="C159" s="234"/>
      <c r="D159" s="235" t="s">
        <v>157</v>
      </c>
      <c r="E159" s="236" t="s">
        <v>30</v>
      </c>
      <c r="F159" s="237" t="s">
        <v>207</v>
      </c>
      <c r="G159" s="234"/>
      <c r="H159" s="238">
        <v>2.5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AT159" s="244" t="s">
        <v>157</v>
      </c>
      <c r="AU159" s="244" t="s">
        <v>155</v>
      </c>
      <c r="AV159" s="11" t="s">
        <v>84</v>
      </c>
      <c r="AW159" s="11" t="s">
        <v>37</v>
      </c>
      <c r="AX159" s="11" t="s">
        <v>82</v>
      </c>
      <c r="AY159" s="244" t="s">
        <v>146</v>
      </c>
    </row>
    <row r="160" s="1" customFormat="1" ht="25.5" customHeight="1">
      <c r="B160" s="46"/>
      <c r="C160" s="221" t="s">
        <v>208</v>
      </c>
      <c r="D160" s="221" t="s">
        <v>149</v>
      </c>
      <c r="E160" s="222" t="s">
        <v>209</v>
      </c>
      <c r="F160" s="223" t="s">
        <v>210</v>
      </c>
      <c r="G160" s="224" t="s">
        <v>211</v>
      </c>
      <c r="H160" s="225">
        <v>42</v>
      </c>
      <c r="I160" s="226"/>
      <c r="J160" s="227">
        <f>ROUND(I160*H160,2)</f>
        <v>0</v>
      </c>
      <c r="K160" s="223" t="s">
        <v>153</v>
      </c>
      <c r="L160" s="72"/>
      <c r="M160" s="228" t="s">
        <v>30</v>
      </c>
      <c r="N160" s="229" t="s">
        <v>45</v>
      </c>
      <c r="O160" s="47"/>
      <c r="P160" s="230">
        <f>O160*H160</f>
        <v>0</v>
      </c>
      <c r="Q160" s="230">
        <v>0.00084000000000000003</v>
      </c>
      <c r="R160" s="230">
        <f>Q160*H160</f>
        <v>0.035279999999999999</v>
      </c>
      <c r="S160" s="230">
        <v>0</v>
      </c>
      <c r="T160" s="231">
        <f>S160*H160</f>
        <v>0</v>
      </c>
      <c r="AR160" s="24" t="s">
        <v>154</v>
      </c>
      <c r="AT160" s="24" t="s">
        <v>149</v>
      </c>
      <c r="AU160" s="24" t="s">
        <v>155</v>
      </c>
      <c r="AY160" s="24" t="s">
        <v>146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24" t="s">
        <v>82</v>
      </c>
      <c r="BK160" s="232">
        <f>ROUND(I160*H160,2)</f>
        <v>0</v>
      </c>
      <c r="BL160" s="24" t="s">
        <v>154</v>
      </c>
      <c r="BM160" s="24" t="s">
        <v>212</v>
      </c>
    </row>
    <row r="161" s="13" customFormat="1">
      <c r="B161" s="256"/>
      <c r="C161" s="257"/>
      <c r="D161" s="235" t="s">
        <v>157</v>
      </c>
      <c r="E161" s="258" t="s">
        <v>30</v>
      </c>
      <c r="F161" s="259" t="s">
        <v>213</v>
      </c>
      <c r="G161" s="257"/>
      <c r="H161" s="258" t="s">
        <v>30</v>
      </c>
      <c r="I161" s="260"/>
      <c r="J161" s="257"/>
      <c r="K161" s="257"/>
      <c r="L161" s="261"/>
      <c r="M161" s="262"/>
      <c r="N161" s="263"/>
      <c r="O161" s="263"/>
      <c r="P161" s="263"/>
      <c r="Q161" s="263"/>
      <c r="R161" s="263"/>
      <c r="S161" s="263"/>
      <c r="T161" s="264"/>
      <c r="AT161" s="265" t="s">
        <v>157</v>
      </c>
      <c r="AU161" s="265" t="s">
        <v>155</v>
      </c>
      <c r="AV161" s="13" t="s">
        <v>82</v>
      </c>
      <c r="AW161" s="13" t="s">
        <v>37</v>
      </c>
      <c r="AX161" s="13" t="s">
        <v>74</v>
      </c>
      <c r="AY161" s="265" t="s">
        <v>146</v>
      </c>
    </row>
    <row r="162" s="11" customFormat="1">
      <c r="B162" s="233"/>
      <c r="C162" s="234"/>
      <c r="D162" s="235" t="s">
        <v>157</v>
      </c>
      <c r="E162" s="236" t="s">
        <v>30</v>
      </c>
      <c r="F162" s="237" t="s">
        <v>214</v>
      </c>
      <c r="G162" s="234"/>
      <c r="H162" s="238">
        <v>22.100000000000001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AT162" s="244" t="s">
        <v>157</v>
      </c>
      <c r="AU162" s="244" t="s">
        <v>155</v>
      </c>
      <c r="AV162" s="11" t="s">
        <v>84</v>
      </c>
      <c r="AW162" s="11" t="s">
        <v>37</v>
      </c>
      <c r="AX162" s="11" t="s">
        <v>74</v>
      </c>
      <c r="AY162" s="244" t="s">
        <v>146</v>
      </c>
    </row>
    <row r="163" s="11" customFormat="1">
      <c r="B163" s="233"/>
      <c r="C163" s="234"/>
      <c r="D163" s="235" t="s">
        <v>157</v>
      </c>
      <c r="E163" s="236" t="s">
        <v>30</v>
      </c>
      <c r="F163" s="237" t="s">
        <v>215</v>
      </c>
      <c r="G163" s="234"/>
      <c r="H163" s="238">
        <v>10.465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AT163" s="244" t="s">
        <v>157</v>
      </c>
      <c r="AU163" s="244" t="s">
        <v>155</v>
      </c>
      <c r="AV163" s="11" t="s">
        <v>84</v>
      </c>
      <c r="AW163" s="11" t="s">
        <v>37</v>
      </c>
      <c r="AX163" s="11" t="s">
        <v>74</v>
      </c>
      <c r="AY163" s="244" t="s">
        <v>146</v>
      </c>
    </row>
    <row r="164" s="11" customFormat="1">
      <c r="B164" s="233"/>
      <c r="C164" s="234"/>
      <c r="D164" s="235" t="s">
        <v>157</v>
      </c>
      <c r="E164" s="236" t="s">
        <v>30</v>
      </c>
      <c r="F164" s="237" t="s">
        <v>216</v>
      </c>
      <c r="G164" s="234"/>
      <c r="H164" s="238">
        <v>6.8399999999999999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AT164" s="244" t="s">
        <v>157</v>
      </c>
      <c r="AU164" s="244" t="s">
        <v>155</v>
      </c>
      <c r="AV164" s="11" t="s">
        <v>84</v>
      </c>
      <c r="AW164" s="11" t="s">
        <v>37</v>
      </c>
      <c r="AX164" s="11" t="s">
        <v>74</v>
      </c>
      <c r="AY164" s="244" t="s">
        <v>146</v>
      </c>
    </row>
    <row r="165" s="11" customFormat="1">
      <c r="B165" s="233"/>
      <c r="C165" s="234"/>
      <c r="D165" s="235" t="s">
        <v>157</v>
      </c>
      <c r="E165" s="236" t="s">
        <v>30</v>
      </c>
      <c r="F165" s="237" t="s">
        <v>217</v>
      </c>
      <c r="G165" s="234"/>
      <c r="H165" s="238">
        <v>2.1600000000000001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AT165" s="244" t="s">
        <v>157</v>
      </c>
      <c r="AU165" s="244" t="s">
        <v>155</v>
      </c>
      <c r="AV165" s="11" t="s">
        <v>84</v>
      </c>
      <c r="AW165" s="11" t="s">
        <v>37</v>
      </c>
      <c r="AX165" s="11" t="s">
        <v>74</v>
      </c>
      <c r="AY165" s="244" t="s">
        <v>146</v>
      </c>
    </row>
    <row r="166" s="11" customFormat="1">
      <c r="B166" s="233"/>
      <c r="C166" s="234"/>
      <c r="D166" s="235" t="s">
        <v>157</v>
      </c>
      <c r="E166" s="236" t="s">
        <v>30</v>
      </c>
      <c r="F166" s="237" t="s">
        <v>218</v>
      </c>
      <c r="G166" s="234"/>
      <c r="H166" s="238">
        <v>0.435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AT166" s="244" t="s">
        <v>157</v>
      </c>
      <c r="AU166" s="244" t="s">
        <v>155</v>
      </c>
      <c r="AV166" s="11" t="s">
        <v>84</v>
      </c>
      <c r="AW166" s="11" t="s">
        <v>37</v>
      </c>
      <c r="AX166" s="11" t="s">
        <v>74</v>
      </c>
      <c r="AY166" s="244" t="s">
        <v>146</v>
      </c>
    </row>
    <row r="167" s="12" customFormat="1">
      <c r="B167" s="245"/>
      <c r="C167" s="246"/>
      <c r="D167" s="235" t="s">
        <v>157</v>
      </c>
      <c r="E167" s="247" t="s">
        <v>30</v>
      </c>
      <c r="F167" s="248" t="s">
        <v>161</v>
      </c>
      <c r="G167" s="246"/>
      <c r="H167" s="249">
        <v>42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AT167" s="255" t="s">
        <v>157</v>
      </c>
      <c r="AU167" s="255" t="s">
        <v>155</v>
      </c>
      <c r="AV167" s="12" t="s">
        <v>154</v>
      </c>
      <c r="AW167" s="12" t="s">
        <v>37</v>
      </c>
      <c r="AX167" s="12" t="s">
        <v>82</v>
      </c>
      <c r="AY167" s="255" t="s">
        <v>146</v>
      </c>
    </row>
    <row r="168" s="1" customFormat="1" ht="25.5" customHeight="1">
      <c r="B168" s="46"/>
      <c r="C168" s="221" t="s">
        <v>219</v>
      </c>
      <c r="D168" s="221" t="s">
        <v>149</v>
      </c>
      <c r="E168" s="222" t="s">
        <v>220</v>
      </c>
      <c r="F168" s="223" t="s">
        <v>221</v>
      </c>
      <c r="G168" s="224" t="s">
        <v>211</v>
      </c>
      <c r="H168" s="225">
        <v>42</v>
      </c>
      <c r="I168" s="226"/>
      <c r="J168" s="227">
        <f>ROUND(I168*H168,2)</f>
        <v>0</v>
      </c>
      <c r="K168" s="223" t="s">
        <v>153</v>
      </c>
      <c r="L168" s="72"/>
      <c r="M168" s="228" t="s">
        <v>30</v>
      </c>
      <c r="N168" s="229" t="s">
        <v>45</v>
      </c>
      <c r="O168" s="47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AR168" s="24" t="s">
        <v>154</v>
      </c>
      <c r="AT168" s="24" t="s">
        <v>149</v>
      </c>
      <c r="AU168" s="24" t="s">
        <v>155</v>
      </c>
      <c r="AY168" s="24" t="s">
        <v>146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24" t="s">
        <v>82</v>
      </c>
      <c r="BK168" s="232">
        <f>ROUND(I168*H168,2)</f>
        <v>0</v>
      </c>
      <c r="BL168" s="24" t="s">
        <v>154</v>
      </c>
      <c r="BM168" s="24" t="s">
        <v>222</v>
      </c>
    </row>
    <row r="169" s="1" customFormat="1" ht="38.25" customHeight="1">
      <c r="B169" s="46"/>
      <c r="C169" s="221" t="s">
        <v>223</v>
      </c>
      <c r="D169" s="221" t="s">
        <v>149</v>
      </c>
      <c r="E169" s="222" t="s">
        <v>224</v>
      </c>
      <c r="F169" s="223" t="s">
        <v>225</v>
      </c>
      <c r="G169" s="224" t="s">
        <v>152</v>
      </c>
      <c r="H169" s="225">
        <v>22</v>
      </c>
      <c r="I169" s="226"/>
      <c r="J169" s="227">
        <f>ROUND(I169*H169,2)</f>
        <v>0</v>
      </c>
      <c r="K169" s="223" t="s">
        <v>153</v>
      </c>
      <c r="L169" s="72"/>
      <c r="M169" s="228" t="s">
        <v>30</v>
      </c>
      <c r="N169" s="229" t="s">
        <v>45</v>
      </c>
      <c r="O169" s="47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AR169" s="24" t="s">
        <v>154</v>
      </c>
      <c r="AT169" s="24" t="s">
        <v>149</v>
      </c>
      <c r="AU169" s="24" t="s">
        <v>155</v>
      </c>
      <c r="AY169" s="24" t="s">
        <v>146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24" t="s">
        <v>82</v>
      </c>
      <c r="BK169" s="232">
        <f>ROUND(I169*H169,2)</f>
        <v>0</v>
      </c>
      <c r="BL169" s="24" t="s">
        <v>154</v>
      </c>
      <c r="BM169" s="24" t="s">
        <v>226</v>
      </c>
    </row>
    <row r="170" s="13" customFormat="1">
      <c r="B170" s="256"/>
      <c r="C170" s="257"/>
      <c r="D170" s="235" t="s">
        <v>157</v>
      </c>
      <c r="E170" s="258" t="s">
        <v>30</v>
      </c>
      <c r="F170" s="259" t="s">
        <v>227</v>
      </c>
      <c r="G170" s="257"/>
      <c r="H170" s="258" t="s">
        <v>30</v>
      </c>
      <c r="I170" s="260"/>
      <c r="J170" s="257"/>
      <c r="K170" s="257"/>
      <c r="L170" s="261"/>
      <c r="M170" s="262"/>
      <c r="N170" s="263"/>
      <c r="O170" s="263"/>
      <c r="P170" s="263"/>
      <c r="Q170" s="263"/>
      <c r="R170" s="263"/>
      <c r="S170" s="263"/>
      <c r="T170" s="264"/>
      <c r="AT170" s="265" t="s">
        <v>157</v>
      </c>
      <c r="AU170" s="265" t="s">
        <v>155</v>
      </c>
      <c r="AV170" s="13" t="s">
        <v>82</v>
      </c>
      <c r="AW170" s="13" t="s">
        <v>37</v>
      </c>
      <c r="AX170" s="13" t="s">
        <v>74</v>
      </c>
      <c r="AY170" s="265" t="s">
        <v>146</v>
      </c>
    </row>
    <row r="171" s="11" customFormat="1">
      <c r="B171" s="233"/>
      <c r="C171" s="234"/>
      <c r="D171" s="235" t="s">
        <v>157</v>
      </c>
      <c r="E171" s="236" t="s">
        <v>30</v>
      </c>
      <c r="F171" s="237" t="s">
        <v>228</v>
      </c>
      <c r="G171" s="234"/>
      <c r="H171" s="238">
        <v>22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AT171" s="244" t="s">
        <v>157</v>
      </c>
      <c r="AU171" s="244" t="s">
        <v>155</v>
      </c>
      <c r="AV171" s="11" t="s">
        <v>84</v>
      </c>
      <c r="AW171" s="11" t="s">
        <v>37</v>
      </c>
      <c r="AX171" s="11" t="s">
        <v>82</v>
      </c>
      <c r="AY171" s="244" t="s">
        <v>146</v>
      </c>
    </row>
    <row r="172" s="1" customFormat="1" ht="38.25" customHeight="1">
      <c r="B172" s="46"/>
      <c r="C172" s="221" t="s">
        <v>229</v>
      </c>
      <c r="D172" s="221" t="s">
        <v>149</v>
      </c>
      <c r="E172" s="222" t="s">
        <v>230</v>
      </c>
      <c r="F172" s="223" t="s">
        <v>231</v>
      </c>
      <c r="G172" s="224" t="s">
        <v>152</v>
      </c>
      <c r="H172" s="225">
        <v>4.2999999999999998</v>
      </c>
      <c r="I172" s="226"/>
      <c r="J172" s="227">
        <f>ROUND(I172*H172,2)</f>
        <v>0</v>
      </c>
      <c r="K172" s="223" t="s">
        <v>153</v>
      </c>
      <c r="L172" s="72"/>
      <c r="M172" s="228" t="s">
        <v>30</v>
      </c>
      <c r="N172" s="229" t="s">
        <v>45</v>
      </c>
      <c r="O172" s="47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AR172" s="24" t="s">
        <v>154</v>
      </c>
      <c r="AT172" s="24" t="s">
        <v>149</v>
      </c>
      <c r="AU172" s="24" t="s">
        <v>155</v>
      </c>
      <c r="AY172" s="24" t="s">
        <v>146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24" t="s">
        <v>82</v>
      </c>
      <c r="BK172" s="232">
        <f>ROUND(I172*H172,2)</f>
        <v>0</v>
      </c>
      <c r="BL172" s="24" t="s">
        <v>154</v>
      </c>
      <c r="BM172" s="24" t="s">
        <v>232</v>
      </c>
    </row>
    <row r="173" s="13" customFormat="1">
      <c r="B173" s="256"/>
      <c r="C173" s="257"/>
      <c r="D173" s="235" t="s">
        <v>157</v>
      </c>
      <c r="E173" s="258" t="s">
        <v>30</v>
      </c>
      <c r="F173" s="259" t="s">
        <v>233</v>
      </c>
      <c r="G173" s="257"/>
      <c r="H173" s="258" t="s">
        <v>30</v>
      </c>
      <c r="I173" s="260"/>
      <c r="J173" s="257"/>
      <c r="K173" s="257"/>
      <c r="L173" s="261"/>
      <c r="M173" s="262"/>
      <c r="N173" s="263"/>
      <c r="O173" s="263"/>
      <c r="P173" s="263"/>
      <c r="Q173" s="263"/>
      <c r="R173" s="263"/>
      <c r="S173" s="263"/>
      <c r="T173" s="264"/>
      <c r="AT173" s="265" t="s">
        <v>157</v>
      </c>
      <c r="AU173" s="265" t="s">
        <v>155</v>
      </c>
      <c r="AV173" s="13" t="s">
        <v>82</v>
      </c>
      <c r="AW173" s="13" t="s">
        <v>37</v>
      </c>
      <c r="AX173" s="13" t="s">
        <v>74</v>
      </c>
      <c r="AY173" s="265" t="s">
        <v>146</v>
      </c>
    </row>
    <row r="174" s="13" customFormat="1">
      <c r="B174" s="256"/>
      <c r="C174" s="257"/>
      <c r="D174" s="235" t="s">
        <v>157</v>
      </c>
      <c r="E174" s="258" t="s">
        <v>30</v>
      </c>
      <c r="F174" s="259" t="s">
        <v>234</v>
      </c>
      <c r="G174" s="257"/>
      <c r="H174" s="258" t="s">
        <v>30</v>
      </c>
      <c r="I174" s="260"/>
      <c r="J174" s="257"/>
      <c r="K174" s="257"/>
      <c r="L174" s="261"/>
      <c r="M174" s="262"/>
      <c r="N174" s="263"/>
      <c r="O174" s="263"/>
      <c r="P174" s="263"/>
      <c r="Q174" s="263"/>
      <c r="R174" s="263"/>
      <c r="S174" s="263"/>
      <c r="T174" s="264"/>
      <c r="AT174" s="265" t="s">
        <v>157</v>
      </c>
      <c r="AU174" s="265" t="s">
        <v>155</v>
      </c>
      <c r="AV174" s="13" t="s">
        <v>82</v>
      </c>
      <c r="AW174" s="13" t="s">
        <v>37</v>
      </c>
      <c r="AX174" s="13" t="s">
        <v>74</v>
      </c>
      <c r="AY174" s="265" t="s">
        <v>146</v>
      </c>
    </row>
    <row r="175" s="11" customFormat="1">
      <c r="B175" s="233"/>
      <c r="C175" s="234"/>
      <c r="D175" s="235" t="s">
        <v>157</v>
      </c>
      <c r="E175" s="236" t="s">
        <v>30</v>
      </c>
      <c r="F175" s="237" t="s">
        <v>235</v>
      </c>
      <c r="G175" s="234"/>
      <c r="H175" s="238">
        <v>2.5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AT175" s="244" t="s">
        <v>157</v>
      </c>
      <c r="AU175" s="244" t="s">
        <v>155</v>
      </c>
      <c r="AV175" s="11" t="s">
        <v>84</v>
      </c>
      <c r="AW175" s="11" t="s">
        <v>37</v>
      </c>
      <c r="AX175" s="11" t="s">
        <v>74</v>
      </c>
      <c r="AY175" s="244" t="s">
        <v>146</v>
      </c>
    </row>
    <row r="176" s="13" customFormat="1">
      <c r="B176" s="256"/>
      <c r="C176" s="257"/>
      <c r="D176" s="235" t="s">
        <v>157</v>
      </c>
      <c r="E176" s="258" t="s">
        <v>30</v>
      </c>
      <c r="F176" s="259" t="s">
        <v>236</v>
      </c>
      <c r="G176" s="257"/>
      <c r="H176" s="258" t="s">
        <v>30</v>
      </c>
      <c r="I176" s="260"/>
      <c r="J176" s="257"/>
      <c r="K176" s="257"/>
      <c r="L176" s="261"/>
      <c r="M176" s="262"/>
      <c r="N176" s="263"/>
      <c r="O176" s="263"/>
      <c r="P176" s="263"/>
      <c r="Q176" s="263"/>
      <c r="R176" s="263"/>
      <c r="S176" s="263"/>
      <c r="T176" s="264"/>
      <c r="AT176" s="265" t="s">
        <v>157</v>
      </c>
      <c r="AU176" s="265" t="s">
        <v>155</v>
      </c>
      <c r="AV176" s="13" t="s">
        <v>82</v>
      </c>
      <c r="AW176" s="13" t="s">
        <v>37</v>
      </c>
      <c r="AX176" s="13" t="s">
        <v>74</v>
      </c>
      <c r="AY176" s="265" t="s">
        <v>146</v>
      </c>
    </row>
    <row r="177" s="11" customFormat="1">
      <c r="B177" s="233"/>
      <c r="C177" s="234"/>
      <c r="D177" s="235" t="s">
        <v>157</v>
      </c>
      <c r="E177" s="236" t="s">
        <v>30</v>
      </c>
      <c r="F177" s="237" t="s">
        <v>237</v>
      </c>
      <c r="G177" s="234"/>
      <c r="H177" s="238">
        <v>1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AT177" s="244" t="s">
        <v>157</v>
      </c>
      <c r="AU177" s="244" t="s">
        <v>155</v>
      </c>
      <c r="AV177" s="11" t="s">
        <v>84</v>
      </c>
      <c r="AW177" s="11" t="s">
        <v>37</v>
      </c>
      <c r="AX177" s="11" t="s">
        <v>74</v>
      </c>
      <c r="AY177" s="244" t="s">
        <v>146</v>
      </c>
    </row>
    <row r="178" s="13" customFormat="1">
      <c r="B178" s="256"/>
      <c r="C178" s="257"/>
      <c r="D178" s="235" t="s">
        <v>157</v>
      </c>
      <c r="E178" s="258" t="s">
        <v>30</v>
      </c>
      <c r="F178" s="259" t="s">
        <v>238</v>
      </c>
      <c r="G178" s="257"/>
      <c r="H178" s="258" t="s">
        <v>30</v>
      </c>
      <c r="I178" s="260"/>
      <c r="J178" s="257"/>
      <c r="K178" s="257"/>
      <c r="L178" s="261"/>
      <c r="M178" s="262"/>
      <c r="N178" s="263"/>
      <c r="O178" s="263"/>
      <c r="P178" s="263"/>
      <c r="Q178" s="263"/>
      <c r="R178" s="263"/>
      <c r="S178" s="263"/>
      <c r="T178" s="264"/>
      <c r="AT178" s="265" t="s">
        <v>157</v>
      </c>
      <c r="AU178" s="265" t="s">
        <v>155</v>
      </c>
      <c r="AV178" s="13" t="s">
        <v>82</v>
      </c>
      <c r="AW178" s="13" t="s">
        <v>37</v>
      </c>
      <c r="AX178" s="13" t="s">
        <v>74</v>
      </c>
      <c r="AY178" s="265" t="s">
        <v>146</v>
      </c>
    </row>
    <row r="179" s="11" customFormat="1">
      <c r="B179" s="233"/>
      <c r="C179" s="234"/>
      <c r="D179" s="235" t="s">
        <v>157</v>
      </c>
      <c r="E179" s="236" t="s">
        <v>30</v>
      </c>
      <c r="F179" s="237" t="s">
        <v>239</v>
      </c>
      <c r="G179" s="234"/>
      <c r="H179" s="238">
        <v>0.80000000000000004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AT179" s="244" t="s">
        <v>157</v>
      </c>
      <c r="AU179" s="244" t="s">
        <v>155</v>
      </c>
      <c r="AV179" s="11" t="s">
        <v>84</v>
      </c>
      <c r="AW179" s="11" t="s">
        <v>37</v>
      </c>
      <c r="AX179" s="11" t="s">
        <v>74</v>
      </c>
      <c r="AY179" s="244" t="s">
        <v>146</v>
      </c>
    </row>
    <row r="180" s="12" customFormat="1">
      <c r="B180" s="245"/>
      <c r="C180" s="246"/>
      <c r="D180" s="235" t="s">
        <v>157</v>
      </c>
      <c r="E180" s="247" t="s">
        <v>30</v>
      </c>
      <c r="F180" s="248" t="s">
        <v>161</v>
      </c>
      <c r="G180" s="246"/>
      <c r="H180" s="249">
        <v>4.2999999999999998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AT180" s="255" t="s">
        <v>157</v>
      </c>
      <c r="AU180" s="255" t="s">
        <v>155</v>
      </c>
      <c r="AV180" s="12" t="s">
        <v>154</v>
      </c>
      <c r="AW180" s="12" t="s">
        <v>37</v>
      </c>
      <c r="AX180" s="12" t="s">
        <v>82</v>
      </c>
      <c r="AY180" s="255" t="s">
        <v>146</v>
      </c>
    </row>
    <row r="181" s="1" customFormat="1" ht="38.25" customHeight="1">
      <c r="B181" s="46"/>
      <c r="C181" s="221" t="s">
        <v>240</v>
      </c>
      <c r="D181" s="221" t="s">
        <v>149</v>
      </c>
      <c r="E181" s="222" t="s">
        <v>241</v>
      </c>
      <c r="F181" s="223" t="s">
        <v>242</v>
      </c>
      <c r="G181" s="224" t="s">
        <v>152</v>
      </c>
      <c r="H181" s="225">
        <v>3.1000000000000001</v>
      </c>
      <c r="I181" s="226"/>
      <c r="J181" s="227">
        <f>ROUND(I181*H181,2)</f>
        <v>0</v>
      </c>
      <c r="K181" s="223" t="s">
        <v>153</v>
      </c>
      <c r="L181" s="72"/>
      <c r="M181" s="228" t="s">
        <v>30</v>
      </c>
      <c r="N181" s="229" t="s">
        <v>45</v>
      </c>
      <c r="O181" s="47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AR181" s="24" t="s">
        <v>154</v>
      </c>
      <c r="AT181" s="24" t="s">
        <v>149</v>
      </c>
      <c r="AU181" s="24" t="s">
        <v>155</v>
      </c>
      <c r="AY181" s="24" t="s">
        <v>146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24" t="s">
        <v>82</v>
      </c>
      <c r="BK181" s="232">
        <f>ROUND(I181*H181,2)</f>
        <v>0</v>
      </c>
      <c r="BL181" s="24" t="s">
        <v>154</v>
      </c>
      <c r="BM181" s="24" t="s">
        <v>243</v>
      </c>
    </row>
    <row r="182" s="13" customFormat="1">
      <c r="B182" s="256"/>
      <c r="C182" s="257"/>
      <c r="D182" s="235" t="s">
        <v>157</v>
      </c>
      <c r="E182" s="258" t="s">
        <v>30</v>
      </c>
      <c r="F182" s="259" t="s">
        <v>244</v>
      </c>
      <c r="G182" s="257"/>
      <c r="H182" s="258" t="s">
        <v>30</v>
      </c>
      <c r="I182" s="260"/>
      <c r="J182" s="257"/>
      <c r="K182" s="257"/>
      <c r="L182" s="261"/>
      <c r="M182" s="262"/>
      <c r="N182" s="263"/>
      <c r="O182" s="263"/>
      <c r="P182" s="263"/>
      <c r="Q182" s="263"/>
      <c r="R182" s="263"/>
      <c r="S182" s="263"/>
      <c r="T182" s="264"/>
      <c r="AT182" s="265" t="s">
        <v>157</v>
      </c>
      <c r="AU182" s="265" t="s">
        <v>155</v>
      </c>
      <c r="AV182" s="13" t="s">
        <v>82</v>
      </c>
      <c r="AW182" s="13" t="s">
        <v>37</v>
      </c>
      <c r="AX182" s="13" t="s">
        <v>74</v>
      </c>
      <c r="AY182" s="265" t="s">
        <v>146</v>
      </c>
    </row>
    <row r="183" s="13" customFormat="1">
      <c r="B183" s="256"/>
      <c r="C183" s="257"/>
      <c r="D183" s="235" t="s">
        <v>157</v>
      </c>
      <c r="E183" s="258" t="s">
        <v>30</v>
      </c>
      <c r="F183" s="259" t="s">
        <v>245</v>
      </c>
      <c r="G183" s="257"/>
      <c r="H183" s="258" t="s">
        <v>30</v>
      </c>
      <c r="I183" s="260"/>
      <c r="J183" s="257"/>
      <c r="K183" s="257"/>
      <c r="L183" s="261"/>
      <c r="M183" s="262"/>
      <c r="N183" s="263"/>
      <c r="O183" s="263"/>
      <c r="P183" s="263"/>
      <c r="Q183" s="263"/>
      <c r="R183" s="263"/>
      <c r="S183" s="263"/>
      <c r="T183" s="264"/>
      <c r="AT183" s="265" t="s">
        <v>157</v>
      </c>
      <c r="AU183" s="265" t="s">
        <v>155</v>
      </c>
      <c r="AV183" s="13" t="s">
        <v>82</v>
      </c>
      <c r="AW183" s="13" t="s">
        <v>37</v>
      </c>
      <c r="AX183" s="13" t="s">
        <v>74</v>
      </c>
      <c r="AY183" s="265" t="s">
        <v>146</v>
      </c>
    </row>
    <row r="184" s="11" customFormat="1">
      <c r="B184" s="233"/>
      <c r="C184" s="234"/>
      <c r="D184" s="235" t="s">
        <v>157</v>
      </c>
      <c r="E184" s="236" t="s">
        <v>30</v>
      </c>
      <c r="F184" s="237" t="s">
        <v>246</v>
      </c>
      <c r="G184" s="234"/>
      <c r="H184" s="238">
        <v>3.1000000000000001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AT184" s="244" t="s">
        <v>157</v>
      </c>
      <c r="AU184" s="244" t="s">
        <v>155</v>
      </c>
      <c r="AV184" s="11" t="s">
        <v>84</v>
      </c>
      <c r="AW184" s="11" t="s">
        <v>37</v>
      </c>
      <c r="AX184" s="11" t="s">
        <v>82</v>
      </c>
      <c r="AY184" s="244" t="s">
        <v>146</v>
      </c>
    </row>
    <row r="185" s="1" customFormat="1" ht="38.25" customHeight="1">
      <c r="B185" s="46"/>
      <c r="C185" s="221" t="s">
        <v>247</v>
      </c>
      <c r="D185" s="221" t="s">
        <v>149</v>
      </c>
      <c r="E185" s="222" t="s">
        <v>248</v>
      </c>
      <c r="F185" s="223" t="s">
        <v>249</v>
      </c>
      <c r="G185" s="224" t="s">
        <v>152</v>
      </c>
      <c r="H185" s="225">
        <v>5.9000000000000004</v>
      </c>
      <c r="I185" s="226"/>
      <c r="J185" s="227">
        <f>ROUND(I185*H185,2)</f>
        <v>0</v>
      </c>
      <c r="K185" s="223" t="s">
        <v>153</v>
      </c>
      <c r="L185" s="72"/>
      <c r="M185" s="228" t="s">
        <v>30</v>
      </c>
      <c r="N185" s="229" t="s">
        <v>45</v>
      </c>
      <c r="O185" s="47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AR185" s="24" t="s">
        <v>154</v>
      </c>
      <c r="AT185" s="24" t="s">
        <v>149</v>
      </c>
      <c r="AU185" s="24" t="s">
        <v>155</v>
      </c>
      <c r="AY185" s="24" t="s">
        <v>146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24" t="s">
        <v>82</v>
      </c>
      <c r="BK185" s="232">
        <f>ROUND(I185*H185,2)</f>
        <v>0</v>
      </c>
      <c r="BL185" s="24" t="s">
        <v>154</v>
      </c>
      <c r="BM185" s="24" t="s">
        <v>250</v>
      </c>
    </row>
    <row r="186" s="13" customFormat="1">
      <c r="B186" s="256"/>
      <c r="C186" s="257"/>
      <c r="D186" s="235" t="s">
        <v>157</v>
      </c>
      <c r="E186" s="258" t="s">
        <v>30</v>
      </c>
      <c r="F186" s="259" t="s">
        <v>251</v>
      </c>
      <c r="G186" s="257"/>
      <c r="H186" s="258" t="s">
        <v>30</v>
      </c>
      <c r="I186" s="260"/>
      <c r="J186" s="257"/>
      <c r="K186" s="257"/>
      <c r="L186" s="261"/>
      <c r="M186" s="262"/>
      <c r="N186" s="263"/>
      <c r="O186" s="263"/>
      <c r="P186" s="263"/>
      <c r="Q186" s="263"/>
      <c r="R186" s="263"/>
      <c r="S186" s="263"/>
      <c r="T186" s="264"/>
      <c r="AT186" s="265" t="s">
        <v>157</v>
      </c>
      <c r="AU186" s="265" t="s">
        <v>155</v>
      </c>
      <c r="AV186" s="13" t="s">
        <v>82</v>
      </c>
      <c r="AW186" s="13" t="s">
        <v>37</v>
      </c>
      <c r="AX186" s="13" t="s">
        <v>74</v>
      </c>
      <c r="AY186" s="265" t="s">
        <v>146</v>
      </c>
    </row>
    <row r="187" s="13" customFormat="1">
      <c r="B187" s="256"/>
      <c r="C187" s="257"/>
      <c r="D187" s="235" t="s">
        <v>157</v>
      </c>
      <c r="E187" s="258" t="s">
        <v>30</v>
      </c>
      <c r="F187" s="259" t="s">
        <v>252</v>
      </c>
      <c r="G187" s="257"/>
      <c r="H187" s="258" t="s">
        <v>30</v>
      </c>
      <c r="I187" s="260"/>
      <c r="J187" s="257"/>
      <c r="K187" s="257"/>
      <c r="L187" s="261"/>
      <c r="M187" s="262"/>
      <c r="N187" s="263"/>
      <c r="O187" s="263"/>
      <c r="P187" s="263"/>
      <c r="Q187" s="263"/>
      <c r="R187" s="263"/>
      <c r="S187" s="263"/>
      <c r="T187" s="264"/>
      <c r="AT187" s="265" t="s">
        <v>157</v>
      </c>
      <c r="AU187" s="265" t="s">
        <v>155</v>
      </c>
      <c r="AV187" s="13" t="s">
        <v>82</v>
      </c>
      <c r="AW187" s="13" t="s">
        <v>37</v>
      </c>
      <c r="AX187" s="13" t="s">
        <v>74</v>
      </c>
      <c r="AY187" s="265" t="s">
        <v>146</v>
      </c>
    </row>
    <row r="188" s="13" customFormat="1">
      <c r="B188" s="256"/>
      <c r="C188" s="257"/>
      <c r="D188" s="235" t="s">
        <v>157</v>
      </c>
      <c r="E188" s="258" t="s">
        <v>30</v>
      </c>
      <c r="F188" s="259" t="s">
        <v>227</v>
      </c>
      <c r="G188" s="257"/>
      <c r="H188" s="258" t="s">
        <v>30</v>
      </c>
      <c r="I188" s="260"/>
      <c r="J188" s="257"/>
      <c r="K188" s="257"/>
      <c r="L188" s="261"/>
      <c r="M188" s="262"/>
      <c r="N188" s="263"/>
      <c r="O188" s="263"/>
      <c r="P188" s="263"/>
      <c r="Q188" s="263"/>
      <c r="R188" s="263"/>
      <c r="S188" s="263"/>
      <c r="T188" s="264"/>
      <c r="AT188" s="265" t="s">
        <v>157</v>
      </c>
      <c r="AU188" s="265" t="s">
        <v>155</v>
      </c>
      <c r="AV188" s="13" t="s">
        <v>82</v>
      </c>
      <c r="AW188" s="13" t="s">
        <v>37</v>
      </c>
      <c r="AX188" s="13" t="s">
        <v>74</v>
      </c>
      <c r="AY188" s="265" t="s">
        <v>146</v>
      </c>
    </row>
    <row r="189" s="11" customFormat="1">
      <c r="B189" s="233"/>
      <c r="C189" s="234"/>
      <c r="D189" s="235" t="s">
        <v>157</v>
      </c>
      <c r="E189" s="236" t="s">
        <v>30</v>
      </c>
      <c r="F189" s="237" t="s">
        <v>228</v>
      </c>
      <c r="G189" s="234"/>
      <c r="H189" s="238">
        <v>22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AT189" s="244" t="s">
        <v>157</v>
      </c>
      <c r="AU189" s="244" t="s">
        <v>155</v>
      </c>
      <c r="AV189" s="11" t="s">
        <v>84</v>
      </c>
      <c r="AW189" s="11" t="s">
        <v>37</v>
      </c>
      <c r="AX189" s="11" t="s">
        <v>74</v>
      </c>
      <c r="AY189" s="244" t="s">
        <v>146</v>
      </c>
    </row>
    <row r="190" s="13" customFormat="1">
      <c r="B190" s="256"/>
      <c r="C190" s="257"/>
      <c r="D190" s="235" t="s">
        <v>157</v>
      </c>
      <c r="E190" s="258" t="s">
        <v>30</v>
      </c>
      <c r="F190" s="259" t="s">
        <v>253</v>
      </c>
      <c r="G190" s="257"/>
      <c r="H190" s="258" t="s">
        <v>30</v>
      </c>
      <c r="I190" s="260"/>
      <c r="J190" s="257"/>
      <c r="K190" s="257"/>
      <c r="L190" s="261"/>
      <c r="M190" s="262"/>
      <c r="N190" s="263"/>
      <c r="O190" s="263"/>
      <c r="P190" s="263"/>
      <c r="Q190" s="263"/>
      <c r="R190" s="263"/>
      <c r="S190" s="263"/>
      <c r="T190" s="264"/>
      <c r="AT190" s="265" t="s">
        <v>157</v>
      </c>
      <c r="AU190" s="265" t="s">
        <v>155</v>
      </c>
      <c r="AV190" s="13" t="s">
        <v>82</v>
      </c>
      <c r="AW190" s="13" t="s">
        <v>37</v>
      </c>
      <c r="AX190" s="13" t="s">
        <v>74</v>
      </c>
      <c r="AY190" s="265" t="s">
        <v>146</v>
      </c>
    </row>
    <row r="191" s="11" customFormat="1">
      <c r="B191" s="233"/>
      <c r="C191" s="234"/>
      <c r="D191" s="235" t="s">
        <v>157</v>
      </c>
      <c r="E191" s="236" t="s">
        <v>30</v>
      </c>
      <c r="F191" s="237" t="s">
        <v>254</v>
      </c>
      <c r="G191" s="234"/>
      <c r="H191" s="238">
        <v>-16.100000000000001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AT191" s="244" t="s">
        <v>157</v>
      </c>
      <c r="AU191" s="244" t="s">
        <v>155</v>
      </c>
      <c r="AV191" s="11" t="s">
        <v>84</v>
      </c>
      <c r="AW191" s="11" t="s">
        <v>37</v>
      </c>
      <c r="AX191" s="11" t="s">
        <v>74</v>
      </c>
      <c r="AY191" s="244" t="s">
        <v>146</v>
      </c>
    </row>
    <row r="192" s="12" customFormat="1">
      <c r="B192" s="245"/>
      <c r="C192" s="246"/>
      <c r="D192" s="235" t="s">
        <v>157</v>
      </c>
      <c r="E192" s="247" t="s">
        <v>30</v>
      </c>
      <c r="F192" s="248" t="s">
        <v>161</v>
      </c>
      <c r="G192" s="246"/>
      <c r="H192" s="249">
        <v>5.9000000000000004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AT192" s="255" t="s">
        <v>157</v>
      </c>
      <c r="AU192" s="255" t="s">
        <v>155</v>
      </c>
      <c r="AV192" s="12" t="s">
        <v>154</v>
      </c>
      <c r="AW192" s="12" t="s">
        <v>37</v>
      </c>
      <c r="AX192" s="12" t="s">
        <v>82</v>
      </c>
      <c r="AY192" s="255" t="s">
        <v>146</v>
      </c>
    </row>
    <row r="193" s="1" customFormat="1" ht="16.5" customHeight="1">
      <c r="B193" s="46"/>
      <c r="C193" s="221" t="s">
        <v>255</v>
      </c>
      <c r="D193" s="221" t="s">
        <v>149</v>
      </c>
      <c r="E193" s="222" t="s">
        <v>256</v>
      </c>
      <c r="F193" s="223" t="s">
        <v>257</v>
      </c>
      <c r="G193" s="224" t="s">
        <v>152</v>
      </c>
      <c r="H193" s="225">
        <v>5.9000000000000004</v>
      </c>
      <c r="I193" s="226"/>
      <c r="J193" s="227">
        <f>ROUND(I193*H193,2)</f>
        <v>0</v>
      </c>
      <c r="K193" s="223" t="s">
        <v>153</v>
      </c>
      <c r="L193" s="72"/>
      <c r="M193" s="228" t="s">
        <v>30</v>
      </c>
      <c r="N193" s="229" t="s">
        <v>45</v>
      </c>
      <c r="O193" s="47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AR193" s="24" t="s">
        <v>154</v>
      </c>
      <c r="AT193" s="24" t="s">
        <v>149</v>
      </c>
      <c r="AU193" s="24" t="s">
        <v>155</v>
      </c>
      <c r="AY193" s="24" t="s">
        <v>146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24" t="s">
        <v>82</v>
      </c>
      <c r="BK193" s="232">
        <f>ROUND(I193*H193,2)</f>
        <v>0</v>
      </c>
      <c r="BL193" s="24" t="s">
        <v>154</v>
      </c>
      <c r="BM193" s="24" t="s">
        <v>258</v>
      </c>
    </row>
    <row r="194" s="13" customFormat="1">
      <c r="B194" s="256"/>
      <c r="C194" s="257"/>
      <c r="D194" s="235" t="s">
        <v>157</v>
      </c>
      <c r="E194" s="258" t="s">
        <v>30</v>
      </c>
      <c r="F194" s="259" t="s">
        <v>259</v>
      </c>
      <c r="G194" s="257"/>
      <c r="H194" s="258" t="s">
        <v>30</v>
      </c>
      <c r="I194" s="260"/>
      <c r="J194" s="257"/>
      <c r="K194" s="257"/>
      <c r="L194" s="261"/>
      <c r="M194" s="262"/>
      <c r="N194" s="263"/>
      <c r="O194" s="263"/>
      <c r="P194" s="263"/>
      <c r="Q194" s="263"/>
      <c r="R194" s="263"/>
      <c r="S194" s="263"/>
      <c r="T194" s="264"/>
      <c r="AT194" s="265" t="s">
        <v>157</v>
      </c>
      <c r="AU194" s="265" t="s">
        <v>155</v>
      </c>
      <c r="AV194" s="13" t="s">
        <v>82</v>
      </c>
      <c r="AW194" s="13" t="s">
        <v>37</v>
      </c>
      <c r="AX194" s="13" t="s">
        <v>74</v>
      </c>
      <c r="AY194" s="265" t="s">
        <v>146</v>
      </c>
    </row>
    <row r="195" s="11" customFormat="1">
      <c r="B195" s="233"/>
      <c r="C195" s="234"/>
      <c r="D195" s="235" t="s">
        <v>157</v>
      </c>
      <c r="E195" s="236" t="s">
        <v>30</v>
      </c>
      <c r="F195" s="237" t="s">
        <v>260</v>
      </c>
      <c r="G195" s="234"/>
      <c r="H195" s="238">
        <v>5.9000000000000004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AT195" s="244" t="s">
        <v>157</v>
      </c>
      <c r="AU195" s="244" t="s">
        <v>155</v>
      </c>
      <c r="AV195" s="11" t="s">
        <v>84</v>
      </c>
      <c r="AW195" s="11" t="s">
        <v>37</v>
      </c>
      <c r="AX195" s="11" t="s">
        <v>82</v>
      </c>
      <c r="AY195" s="244" t="s">
        <v>146</v>
      </c>
    </row>
    <row r="196" s="1" customFormat="1" ht="16.5" customHeight="1">
      <c r="B196" s="46"/>
      <c r="C196" s="221" t="s">
        <v>10</v>
      </c>
      <c r="D196" s="221" t="s">
        <v>149</v>
      </c>
      <c r="E196" s="222" t="s">
        <v>261</v>
      </c>
      <c r="F196" s="223" t="s">
        <v>262</v>
      </c>
      <c r="G196" s="224" t="s">
        <v>263</v>
      </c>
      <c r="H196" s="225">
        <v>8.8499999999999996</v>
      </c>
      <c r="I196" s="226"/>
      <c r="J196" s="227">
        <f>ROUND(I196*H196,2)</f>
        <v>0</v>
      </c>
      <c r="K196" s="223" t="s">
        <v>30</v>
      </c>
      <c r="L196" s="72"/>
      <c r="M196" s="228" t="s">
        <v>30</v>
      </c>
      <c r="N196" s="229" t="s">
        <v>45</v>
      </c>
      <c r="O196" s="47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AR196" s="24" t="s">
        <v>154</v>
      </c>
      <c r="AT196" s="24" t="s">
        <v>149</v>
      </c>
      <c r="AU196" s="24" t="s">
        <v>155</v>
      </c>
      <c r="AY196" s="24" t="s">
        <v>146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24" t="s">
        <v>82</v>
      </c>
      <c r="BK196" s="232">
        <f>ROUND(I196*H196,2)</f>
        <v>0</v>
      </c>
      <c r="BL196" s="24" t="s">
        <v>154</v>
      </c>
      <c r="BM196" s="24" t="s">
        <v>264</v>
      </c>
    </row>
    <row r="197" s="11" customFormat="1">
      <c r="B197" s="233"/>
      <c r="C197" s="234"/>
      <c r="D197" s="235" t="s">
        <v>157</v>
      </c>
      <c r="E197" s="236" t="s">
        <v>30</v>
      </c>
      <c r="F197" s="237" t="s">
        <v>265</v>
      </c>
      <c r="G197" s="234"/>
      <c r="H197" s="238">
        <v>8.8499999999999996</v>
      </c>
      <c r="I197" s="239"/>
      <c r="J197" s="234"/>
      <c r="K197" s="234"/>
      <c r="L197" s="240"/>
      <c r="M197" s="241"/>
      <c r="N197" s="242"/>
      <c r="O197" s="242"/>
      <c r="P197" s="242"/>
      <c r="Q197" s="242"/>
      <c r="R197" s="242"/>
      <c r="S197" s="242"/>
      <c r="T197" s="243"/>
      <c r="AT197" s="244" t="s">
        <v>157</v>
      </c>
      <c r="AU197" s="244" t="s">
        <v>155</v>
      </c>
      <c r="AV197" s="11" t="s">
        <v>84</v>
      </c>
      <c r="AW197" s="11" t="s">
        <v>37</v>
      </c>
      <c r="AX197" s="11" t="s">
        <v>82</v>
      </c>
      <c r="AY197" s="244" t="s">
        <v>146</v>
      </c>
    </row>
    <row r="198" s="1" customFormat="1" ht="38.25" customHeight="1">
      <c r="B198" s="46"/>
      <c r="C198" s="221" t="s">
        <v>266</v>
      </c>
      <c r="D198" s="221" t="s">
        <v>149</v>
      </c>
      <c r="E198" s="222" t="s">
        <v>267</v>
      </c>
      <c r="F198" s="223" t="s">
        <v>268</v>
      </c>
      <c r="G198" s="224" t="s">
        <v>152</v>
      </c>
      <c r="H198" s="225">
        <v>9</v>
      </c>
      <c r="I198" s="226"/>
      <c r="J198" s="227">
        <f>ROUND(I198*H198,2)</f>
        <v>0</v>
      </c>
      <c r="K198" s="223" t="s">
        <v>153</v>
      </c>
      <c r="L198" s="72"/>
      <c r="M198" s="228" t="s">
        <v>30</v>
      </c>
      <c r="N198" s="229" t="s">
        <v>45</v>
      </c>
      <c r="O198" s="47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AR198" s="24" t="s">
        <v>154</v>
      </c>
      <c r="AT198" s="24" t="s">
        <v>149</v>
      </c>
      <c r="AU198" s="24" t="s">
        <v>155</v>
      </c>
      <c r="AY198" s="24" t="s">
        <v>146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24" t="s">
        <v>82</v>
      </c>
      <c r="BK198" s="232">
        <f>ROUND(I198*H198,2)</f>
        <v>0</v>
      </c>
      <c r="BL198" s="24" t="s">
        <v>154</v>
      </c>
      <c r="BM198" s="24" t="s">
        <v>269</v>
      </c>
    </row>
    <row r="199" s="13" customFormat="1">
      <c r="B199" s="256"/>
      <c r="C199" s="257"/>
      <c r="D199" s="235" t="s">
        <v>157</v>
      </c>
      <c r="E199" s="258" t="s">
        <v>30</v>
      </c>
      <c r="F199" s="259" t="s">
        <v>270</v>
      </c>
      <c r="G199" s="257"/>
      <c r="H199" s="258" t="s">
        <v>30</v>
      </c>
      <c r="I199" s="260"/>
      <c r="J199" s="257"/>
      <c r="K199" s="257"/>
      <c r="L199" s="261"/>
      <c r="M199" s="262"/>
      <c r="N199" s="263"/>
      <c r="O199" s="263"/>
      <c r="P199" s="263"/>
      <c r="Q199" s="263"/>
      <c r="R199" s="263"/>
      <c r="S199" s="263"/>
      <c r="T199" s="264"/>
      <c r="AT199" s="265" t="s">
        <v>157</v>
      </c>
      <c r="AU199" s="265" t="s">
        <v>155</v>
      </c>
      <c r="AV199" s="13" t="s">
        <v>82</v>
      </c>
      <c r="AW199" s="13" t="s">
        <v>37</v>
      </c>
      <c r="AX199" s="13" t="s">
        <v>74</v>
      </c>
      <c r="AY199" s="265" t="s">
        <v>146</v>
      </c>
    </row>
    <row r="200" s="13" customFormat="1">
      <c r="B200" s="256"/>
      <c r="C200" s="257"/>
      <c r="D200" s="235" t="s">
        <v>157</v>
      </c>
      <c r="E200" s="258" t="s">
        <v>30</v>
      </c>
      <c r="F200" s="259" t="s">
        <v>227</v>
      </c>
      <c r="G200" s="257"/>
      <c r="H200" s="258" t="s">
        <v>30</v>
      </c>
      <c r="I200" s="260"/>
      <c r="J200" s="257"/>
      <c r="K200" s="257"/>
      <c r="L200" s="261"/>
      <c r="M200" s="262"/>
      <c r="N200" s="263"/>
      <c r="O200" s="263"/>
      <c r="P200" s="263"/>
      <c r="Q200" s="263"/>
      <c r="R200" s="263"/>
      <c r="S200" s="263"/>
      <c r="T200" s="264"/>
      <c r="AT200" s="265" t="s">
        <v>157</v>
      </c>
      <c r="AU200" s="265" t="s">
        <v>155</v>
      </c>
      <c r="AV200" s="13" t="s">
        <v>82</v>
      </c>
      <c r="AW200" s="13" t="s">
        <v>37</v>
      </c>
      <c r="AX200" s="13" t="s">
        <v>74</v>
      </c>
      <c r="AY200" s="265" t="s">
        <v>146</v>
      </c>
    </row>
    <row r="201" s="11" customFormat="1">
      <c r="B201" s="233"/>
      <c r="C201" s="234"/>
      <c r="D201" s="235" t="s">
        <v>157</v>
      </c>
      <c r="E201" s="236" t="s">
        <v>30</v>
      </c>
      <c r="F201" s="237" t="s">
        <v>228</v>
      </c>
      <c r="G201" s="234"/>
      <c r="H201" s="238">
        <v>22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AT201" s="244" t="s">
        <v>157</v>
      </c>
      <c r="AU201" s="244" t="s">
        <v>155</v>
      </c>
      <c r="AV201" s="11" t="s">
        <v>84</v>
      </c>
      <c r="AW201" s="11" t="s">
        <v>37</v>
      </c>
      <c r="AX201" s="11" t="s">
        <v>74</v>
      </c>
      <c r="AY201" s="244" t="s">
        <v>146</v>
      </c>
    </row>
    <row r="202" s="14" customFormat="1">
      <c r="B202" s="266"/>
      <c r="C202" s="267"/>
      <c r="D202" s="235" t="s">
        <v>157</v>
      </c>
      <c r="E202" s="268" t="s">
        <v>30</v>
      </c>
      <c r="F202" s="269" t="s">
        <v>271</v>
      </c>
      <c r="G202" s="267"/>
      <c r="H202" s="270">
        <v>22</v>
      </c>
      <c r="I202" s="271"/>
      <c r="J202" s="267"/>
      <c r="K202" s="267"/>
      <c r="L202" s="272"/>
      <c r="M202" s="273"/>
      <c r="N202" s="274"/>
      <c r="O202" s="274"/>
      <c r="P202" s="274"/>
      <c r="Q202" s="274"/>
      <c r="R202" s="274"/>
      <c r="S202" s="274"/>
      <c r="T202" s="275"/>
      <c r="AT202" s="276" t="s">
        <v>157</v>
      </c>
      <c r="AU202" s="276" t="s">
        <v>155</v>
      </c>
      <c r="AV202" s="14" t="s">
        <v>155</v>
      </c>
      <c r="AW202" s="14" t="s">
        <v>37</v>
      </c>
      <c r="AX202" s="14" t="s">
        <v>74</v>
      </c>
      <c r="AY202" s="276" t="s">
        <v>146</v>
      </c>
    </row>
    <row r="203" s="13" customFormat="1">
      <c r="B203" s="256"/>
      <c r="C203" s="257"/>
      <c r="D203" s="235" t="s">
        <v>157</v>
      </c>
      <c r="E203" s="258" t="s">
        <v>30</v>
      </c>
      <c r="F203" s="259" t="s">
        <v>272</v>
      </c>
      <c r="G203" s="257"/>
      <c r="H203" s="258" t="s">
        <v>30</v>
      </c>
      <c r="I203" s="260"/>
      <c r="J203" s="257"/>
      <c r="K203" s="257"/>
      <c r="L203" s="261"/>
      <c r="M203" s="262"/>
      <c r="N203" s="263"/>
      <c r="O203" s="263"/>
      <c r="P203" s="263"/>
      <c r="Q203" s="263"/>
      <c r="R203" s="263"/>
      <c r="S203" s="263"/>
      <c r="T203" s="264"/>
      <c r="AT203" s="265" t="s">
        <v>157</v>
      </c>
      <c r="AU203" s="265" t="s">
        <v>155</v>
      </c>
      <c r="AV203" s="13" t="s">
        <v>82</v>
      </c>
      <c r="AW203" s="13" t="s">
        <v>37</v>
      </c>
      <c r="AX203" s="13" t="s">
        <v>74</v>
      </c>
      <c r="AY203" s="265" t="s">
        <v>146</v>
      </c>
    </row>
    <row r="204" s="13" customFormat="1">
      <c r="B204" s="256"/>
      <c r="C204" s="257"/>
      <c r="D204" s="235" t="s">
        <v>157</v>
      </c>
      <c r="E204" s="258" t="s">
        <v>30</v>
      </c>
      <c r="F204" s="259" t="s">
        <v>273</v>
      </c>
      <c r="G204" s="257"/>
      <c r="H204" s="258" t="s">
        <v>30</v>
      </c>
      <c r="I204" s="260"/>
      <c r="J204" s="257"/>
      <c r="K204" s="257"/>
      <c r="L204" s="261"/>
      <c r="M204" s="262"/>
      <c r="N204" s="263"/>
      <c r="O204" s="263"/>
      <c r="P204" s="263"/>
      <c r="Q204" s="263"/>
      <c r="R204" s="263"/>
      <c r="S204" s="263"/>
      <c r="T204" s="264"/>
      <c r="AT204" s="265" t="s">
        <v>157</v>
      </c>
      <c r="AU204" s="265" t="s">
        <v>155</v>
      </c>
      <c r="AV204" s="13" t="s">
        <v>82</v>
      </c>
      <c r="AW204" s="13" t="s">
        <v>37</v>
      </c>
      <c r="AX204" s="13" t="s">
        <v>74</v>
      </c>
      <c r="AY204" s="265" t="s">
        <v>146</v>
      </c>
    </row>
    <row r="205" s="11" customFormat="1">
      <c r="B205" s="233"/>
      <c r="C205" s="234"/>
      <c r="D205" s="235" t="s">
        <v>157</v>
      </c>
      <c r="E205" s="236" t="s">
        <v>30</v>
      </c>
      <c r="F205" s="237" t="s">
        <v>274</v>
      </c>
      <c r="G205" s="234"/>
      <c r="H205" s="238">
        <v>-13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AT205" s="244" t="s">
        <v>157</v>
      </c>
      <c r="AU205" s="244" t="s">
        <v>155</v>
      </c>
      <c r="AV205" s="11" t="s">
        <v>84</v>
      </c>
      <c r="AW205" s="11" t="s">
        <v>37</v>
      </c>
      <c r="AX205" s="11" t="s">
        <v>74</v>
      </c>
      <c r="AY205" s="244" t="s">
        <v>146</v>
      </c>
    </row>
    <row r="206" s="14" customFormat="1">
      <c r="B206" s="266"/>
      <c r="C206" s="267"/>
      <c r="D206" s="235" t="s">
        <v>157</v>
      </c>
      <c r="E206" s="268" t="s">
        <v>30</v>
      </c>
      <c r="F206" s="269" t="s">
        <v>275</v>
      </c>
      <c r="G206" s="267"/>
      <c r="H206" s="270">
        <v>-13</v>
      </c>
      <c r="I206" s="271"/>
      <c r="J206" s="267"/>
      <c r="K206" s="267"/>
      <c r="L206" s="272"/>
      <c r="M206" s="273"/>
      <c r="N206" s="274"/>
      <c r="O206" s="274"/>
      <c r="P206" s="274"/>
      <c r="Q206" s="274"/>
      <c r="R206" s="274"/>
      <c r="S206" s="274"/>
      <c r="T206" s="275"/>
      <c r="AT206" s="276" t="s">
        <v>157</v>
      </c>
      <c r="AU206" s="276" t="s">
        <v>155</v>
      </c>
      <c r="AV206" s="14" t="s">
        <v>155</v>
      </c>
      <c r="AW206" s="14" t="s">
        <v>37</v>
      </c>
      <c r="AX206" s="14" t="s">
        <v>74</v>
      </c>
      <c r="AY206" s="276" t="s">
        <v>146</v>
      </c>
    </row>
    <row r="207" s="12" customFormat="1">
      <c r="B207" s="245"/>
      <c r="C207" s="246"/>
      <c r="D207" s="235" t="s">
        <v>157</v>
      </c>
      <c r="E207" s="247" t="s">
        <v>30</v>
      </c>
      <c r="F207" s="248" t="s">
        <v>161</v>
      </c>
      <c r="G207" s="246"/>
      <c r="H207" s="249">
        <v>9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AT207" s="255" t="s">
        <v>157</v>
      </c>
      <c r="AU207" s="255" t="s">
        <v>155</v>
      </c>
      <c r="AV207" s="12" t="s">
        <v>154</v>
      </c>
      <c r="AW207" s="12" t="s">
        <v>37</v>
      </c>
      <c r="AX207" s="12" t="s">
        <v>82</v>
      </c>
      <c r="AY207" s="255" t="s">
        <v>146</v>
      </c>
    </row>
    <row r="208" s="1" customFormat="1" ht="25.5" customHeight="1">
      <c r="B208" s="46"/>
      <c r="C208" s="221" t="s">
        <v>276</v>
      </c>
      <c r="D208" s="221" t="s">
        <v>149</v>
      </c>
      <c r="E208" s="222" t="s">
        <v>277</v>
      </c>
      <c r="F208" s="223" t="s">
        <v>278</v>
      </c>
      <c r="G208" s="224" t="s">
        <v>152</v>
      </c>
      <c r="H208" s="225">
        <v>21</v>
      </c>
      <c r="I208" s="226"/>
      <c r="J208" s="227">
        <f>ROUND(I208*H208,2)</f>
        <v>0</v>
      </c>
      <c r="K208" s="223" t="s">
        <v>153</v>
      </c>
      <c r="L208" s="72"/>
      <c r="M208" s="228" t="s">
        <v>30</v>
      </c>
      <c r="N208" s="229" t="s">
        <v>45</v>
      </c>
      <c r="O208" s="47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AR208" s="24" t="s">
        <v>154</v>
      </c>
      <c r="AT208" s="24" t="s">
        <v>149</v>
      </c>
      <c r="AU208" s="24" t="s">
        <v>155</v>
      </c>
      <c r="AY208" s="24" t="s">
        <v>146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24" t="s">
        <v>82</v>
      </c>
      <c r="BK208" s="232">
        <f>ROUND(I208*H208,2)</f>
        <v>0</v>
      </c>
      <c r="BL208" s="24" t="s">
        <v>154</v>
      </c>
      <c r="BM208" s="24" t="s">
        <v>279</v>
      </c>
    </row>
    <row r="209" s="13" customFormat="1">
      <c r="B209" s="256"/>
      <c r="C209" s="257"/>
      <c r="D209" s="235" t="s">
        <v>157</v>
      </c>
      <c r="E209" s="258" t="s">
        <v>30</v>
      </c>
      <c r="F209" s="259" t="s">
        <v>272</v>
      </c>
      <c r="G209" s="257"/>
      <c r="H209" s="258" t="s">
        <v>30</v>
      </c>
      <c r="I209" s="260"/>
      <c r="J209" s="257"/>
      <c r="K209" s="257"/>
      <c r="L209" s="261"/>
      <c r="M209" s="262"/>
      <c r="N209" s="263"/>
      <c r="O209" s="263"/>
      <c r="P209" s="263"/>
      <c r="Q209" s="263"/>
      <c r="R209" s="263"/>
      <c r="S209" s="263"/>
      <c r="T209" s="264"/>
      <c r="AT209" s="265" t="s">
        <v>157</v>
      </c>
      <c r="AU209" s="265" t="s">
        <v>155</v>
      </c>
      <c r="AV209" s="13" t="s">
        <v>82</v>
      </c>
      <c r="AW209" s="13" t="s">
        <v>37</v>
      </c>
      <c r="AX209" s="13" t="s">
        <v>74</v>
      </c>
      <c r="AY209" s="265" t="s">
        <v>146</v>
      </c>
    </row>
    <row r="210" s="13" customFormat="1">
      <c r="B210" s="256"/>
      <c r="C210" s="257"/>
      <c r="D210" s="235" t="s">
        <v>157</v>
      </c>
      <c r="E210" s="258" t="s">
        <v>30</v>
      </c>
      <c r="F210" s="259" t="s">
        <v>273</v>
      </c>
      <c r="G210" s="257"/>
      <c r="H210" s="258" t="s">
        <v>30</v>
      </c>
      <c r="I210" s="260"/>
      <c r="J210" s="257"/>
      <c r="K210" s="257"/>
      <c r="L210" s="261"/>
      <c r="M210" s="262"/>
      <c r="N210" s="263"/>
      <c r="O210" s="263"/>
      <c r="P210" s="263"/>
      <c r="Q210" s="263"/>
      <c r="R210" s="263"/>
      <c r="S210" s="263"/>
      <c r="T210" s="264"/>
      <c r="AT210" s="265" t="s">
        <v>157</v>
      </c>
      <c r="AU210" s="265" t="s">
        <v>155</v>
      </c>
      <c r="AV210" s="13" t="s">
        <v>82</v>
      </c>
      <c r="AW210" s="13" t="s">
        <v>37</v>
      </c>
      <c r="AX210" s="13" t="s">
        <v>74</v>
      </c>
      <c r="AY210" s="265" t="s">
        <v>146</v>
      </c>
    </row>
    <row r="211" s="11" customFormat="1">
      <c r="B211" s="233"/>
      <c r="C211" s="234"/>
      <c r="D211" s="235" t="s">
        <v>157</v>
      </c>
      <c r="E211" s="236" t="s">
        <v>30</v>
      </c>
      <c r="F211" s="237" t="s">
        <v>280</v>
      </c>
      <c r="G211" s="234"/>
      <c r="H211" s="238">
        <v>13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AT211" s="244" t="s">
        <v>157</v>
      </c>
      <c r="AU211" s="244" t="s">
        <v>155</v>
      </c>
      <c r="AV211" s="11" t="s">
        <v>84</v>
      </c>
      <c r="AW211" s="11" t="s">
        <v>37</v>
      </c>
      <c r="AX211" s="11" t="s">
        <v>74</v>
      </c>
      <c r="AY211" s="244" t="s">
        <v>146</v>
      </c>
    </row>
    <row r="212" s="13" customFormat="1">
      <c r="B212" s="256"/>
      <c r="C212" s="257"/>
      <c r="D212" s="235" t="s">
        <v>157</v>
      </c>
      <c r="E212" s="258" t="s">
        <v>30</v>
      </c>
      <c r="F212" s="259" t="s">
        <v>281</v>
      </c>
      <c r="G212" s="257"/>
      <c r="H212" s="258" t="s">
        <v>30</v>
      </c>
      <c r="I212" s="260"/>
      <c r="J212" s="257"/>
      <c r="K212" s="257"/>
      <c r="L212" s="261"/>
      <c r="M212" s="262"/>
      <c r="N212" s="263"/>
      <c r="O212" s="263"/>
      <c r="P212" s="263"/>
      <c r="Q212" s="263"/>
      <c r="R212" s="263"/>
      <c r="S212" s="263"/>
      <c r="T212" s="264"/>
      <c r="AT212" s="265" t="s">
        <v>157</v>
      </c>
      <c r="AU212" s="265" t="s">
        <v>155</v>
      </c>
      <c r="AV212" s="13" t="s">
        <v>82</v>
      </c>
      <c r="AW212" s="13" t="s">
        <v>37</v>
      </c>
      <c r="AX212" s="13" t="s">
        <v>74</v>
      </c>
      <c r="AY212" s="265" t="s">
        <v>146</v>
      </c>
    </row>
    <row r="213" s="11" customFormat="1">
      <c r="B213" s="233"/>
      <c r="C213" s="234"/>
      <c r="D213" s="235" t="s">
        <v>157</v>
      </c>
      <c r="E213" s="236" t="s">
        <v>30</v>
      </c>
      <c r="F213" s="237" t="s">
        <v>282</v>
      </c>
      <c r="G213" s="234"/>
      <c r="H213" s="238">
        <v>3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AT213" s="244" t="s">
        <v>157</v>
      </c>
      <c r="AU213" s="244" t="s">
        <v>155</v>
      </c>
      <c r="AV213" s="11" t="s">
        <v>84</v>
      </c>
      <c r="AW213" s="11" t="s">
        <v>37</v>
      </c>
      <c r="AX213" s="11" t="s">
        <v>74</v>
      </c>
      <c r="AY213" s="244" t="s">
        <v>146</v>
      </c>
    </row>
    <row r="214" s="13" customFormat="1">
      <c r="B214" s="256"/>
      <c r="C214" s="257"/>
      <c r="D214" s="235" t="s">
        <v>157</v>
      </c>
      <c r="E214" s="258" t="s">
        <v>30</v>
      </c>
      <c r="F214" s="259" t="s">
        <v>259</v>
      </c>
      <c r="G214" s="257"/>
      <c r="H214" s="258" t="s">
        <v>30</v>
      </c>
      <c r="I214" s="260"/>
      <c r="J214" s="257"/>
      <c r="K214" s="257"/>
      <c r="L214" s="261"/>
      <c r="M214" s="262"/>
      <c r="N214" s="263"/>
      <c r="O214" s="263"/>
      <c r="P214" s="263"/>
      <c r="Q214" s="263"/>
      <c r="R214" s="263"/>
      <c r="S214" s="263"/>
      <c r="T214" s="264"/>
      <c r="AT214" s="265" t="s">
        <v>157</v>
      </c>
      <c r="AU214" s="265" t="s">
        <v>155</v>
      </c>
      <c r="AV214" s="13" t="s">
        <v>82</v>
      </c>
      <c r="AW214" s="13" t="s">
        <v>37</v>
      </c>
      <c r="AX214" s="13" t="s">
        <v>74</v>
      </c>
      <c r="AY214" s="265" t="s">
        <v>146</v>
      </c>
    </row>
    <row r="215" s="11" customFormat="1">
      <c r="B215" s="233"/>
      <c r="C215" s="234"/>
      <c r="D215" s="235" t="s">
        <v>157</v>
      </c>
      <c r="E215" s="236" t="s">
        <v>30</v>
      </c>
      <c r="F215" s="237" t="s">
        <v>283</v>
      </c>
      <c r="G215" s="234"/>
      <c r="H215" s="238">
        <v>5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AT215" s="244" t="s">
        <v>157</v>
      </c>
      <c r="AU215" s="244" t="s">
        <v>155</v>
      </c>
      <c r="AV215" s="11" t="s">
        <v>84</v>
      </c>
      <c r="AW215" s="11" t="s">
        <v>37</v>
      </c>
      <c r="AX215" s="11" t="s">
        <v>74</v>
      </c>
      <c r="AY215" s="244" t="s">
        <v>146</v>
      </c>
    </row>
    <row r="216" s="12" customFormat="1">
      <c r="B216" s="245"/>
      <c r="C216" s="246"/>
      <c r="D216" s="235" t="s">
        <v>157</v>
      </c>
      <c r="E216" s="247" t="s">
        <v>30</v>
      </c>
      <c r="F216" s="248" t="s">
        <v>161</v>
      </c>
      <c r="G216" s="246"/>
      <c r="H216" s="249">
        <v>21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AT216" s="255" t="s">
        <v>157</v>
      </c>
      <c r="AU216" s="255" t="s">
        <v>155</v>
      </c>
      <c r="AV216" s="12" t="s">
        <v>154</v>
      </c>
      <c r="AW216" s="12" t="s">
        <v>37</v>
      </c>
      <c r="AX216" s="12" t="s">
        <v>82</v>
      </c>
      <c r="AY216" s="255" t="s">
        <v>146</v>
      </c>
    </row>
    <row r="217" s="1" customFormat="1" ht="25.5" customHeight="1">
      <c r="B217" s="46"/>
      <c r="C217" s="221" t="s">
        <v>284</v>
      </c>
      <c r="D217" s="221" t="s">
        <v>149</v>
      </c>
      <c r="E217" s="222" t="s">
        <v>285</v>
      </c>
      <c r="F217" s="223" t="s">
        <v>286</v>
      </c>
      <c r="G217" s="224" t="s">
        <v>152</v>
      </c>
      <c r="H217" s="225">
        <v>16.100000000000001</v>
      </c>
      <c r="I217" s="226"/>
      <c r="J217" s="227">
        <f>ROUND(I217*H217,2)</f>
        <v>0</v>
      </c>
      <c r="K217" s="223" t="s">
        <v>153</v>
      </c>
      <c r="L217" s="72"/>
      <c r="M217" s="228" t="s">
        <v>30</v>
      </c>
      <c r="N217" s="229" t="s">
        <v>45</v>
      </c>
      <c r="O217" s="47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AR217" s="24" t="s">
        <v>154</v>
      </c>
      <c r="AT217" s="24" t="s">
        <v>149</v>
      </c>
      <c r="AU217" s="24" t="s">
        <v>155</v>
      </c>
      <c r="AY217" s="24" t="s">
        <v>146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24" t="s">
        <v>82</v>
      </c>
      <c r="BK217" s="232">
        <f>ROUND(I217*H217,2)</f>
        <v>0</v>
      </c>
      <c r="BL217" s="24" t="s">
        <v>154</v>
      </c>
      <c r="BM217" s="24" t="s">
        <v>287</v>
      </c>
    </row>
    <row r="218" s="13" customFormat="1">
      <c r="B218" s="256"/>
      <c r="C218" s="257"/>
      <c r="D218" s="235" t="s">
        <v>157</v>
      </c>
      <c r="E218" s="258" t="s">
        <v>30</v>
      </c>
      <c r="F218" s="259" t="s">
        <v>288</v>
      </c>
      <c r="G218" s="257"/>
      <c r="H218" s="258" t="s">
        <v>30</v>
      </c>
      <c r="I218" s="260"/>
      <c r="J218" s="257"/>
      <c r="K218" s="257"/>
      <c r="L218" s="261"/>
      <c r="M218" s="262"/>
      <c r="N218" s="263"/>
      <c r="O218" s="263"/>
      <c r="P218" s="263"/>
      <c r="Q218" s="263"/>
      <c r="R218" s="263"/>
      <c r="S218" s="263"/>
      <c r="T218" s="264"/>
      <c r="AT218" s="265" t="s">
        <v>157</v>
      </c>
      <c r="AU218" s="265" t="s">
        <v>155</v>
      </c>
      <c r="AV218" s="13" t="s">
        <v>82</v>
      </c>
      <c r="AW218" s="13" t="s">
        <v>37</v>
      </c>
      <c r="AX218" s="13" t="s">
        <v>74</v>
      </c>
      <c r="AY218" s="265" t="s">
        <v>146</v>
      </c>
    </row>
    <row r="219" s="13" customFormat="1">
      <c r="B219" s="256"/>
      <c r="C219" s="257"/>
      <c r="D219" s="235" t="s">
        <v>157</v>
      </c>
      <c r="E219" s="258" t="s">
        <v>30</v>
      </c>
      <c r="F219" s="259" t="s">
        <v>289</v>
      </c>
      <c r="G219" s="257"/>
      <c r="H219" s="258" t="s">
        <v>30</v>
      </c>
      <c r="I219" s="260"/>
      <c r="J219" s="257"/>
      <c r="K219" s="257"/>
      <c r="L219" s="261"/>
      <c r="M219" s="262"/>
      <c r="N219" s="263"/>
      <c r="O219" s="263"/>
      <c r="P219" s="263"/>
      <c r="Q219" s="263"/>
      <c r="R219" s="263"/>
      <c r="S219" s="263"/>
      <c r="T219" s="264"/>
      <c r="AT219" s="265" t="s">
        <v>157</v>
      </c>
      <c r="AU219" s="265" t="s">
        <v>155</v>
      </c>
      <c r="AV219" s="13" t="s">
        <v>82</v>
      </c>
      <c r="AW219" s="13" t="s">
        <v>37</v>
      </c>
      <c r="AX219" s="13" t="s">
        <v>74</v>
      </c>
      <c r="AY219" s="265" t="s">
        <v>146</v>
      </c>
    </row>
    <row r="220" s="11" customFormat="1">
      <c r="B220" s="233"/>
      <c r="C220" s="234"/>
      <c r="D220" s="235" t="s">
        <v>157</v>
      </c>
      <c r="E220" s="236" t="s">
        <v>30</v>
      </c>
      <c r="F220" s="237" t="s">
        <v>290</v>
      </c>
      <c r="G220" s="234"/>
      <c r="H220" s="238">
        <v>3.1000000000000001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AT220" s="244" t="s">
        <v>157</v>
      </c>
      <c r="AU220" s="244" t="s">
        <v>155</v>
      </c>
      <c r="AV220" s="11" t="s">
        <v>84</v>
      </c>
      <c r="AW220" s="11" t="s">
        <v>37</v>
      </c>
      <c r="AX220" s="11" t="s">
        <v>74</v>
      </c>
      <c r="AY220" s="244" t="s">
        <v>146</v>
      </c>
    </row>
    <row r="221" s="14" customFormat="1">
      <c r="B221" s="266"/>
      <c r="C221" s="267"/>
      <c r="D221" s="235" t="s">
        <v>157</v>
      </c>
      <c r="E221" s="268" t="s">
        <v>30</v>
      </c>
      <c r="F221" s="269" t="s">
        <v>271</v>
      </c>
      <c r="G221" s="267"/>
      <c r="H221" s="270">
        <v>3.1000000000000001</v>
      </c>
      <c r="I221" s="271"/>
      <c r="J221" s="267"/>
      <c r="K221" s="267"/>
      <c r="L221" s="272"/>
      <c r="M221" s="273"/>
      <c r="N221" s="274"/>
      <c r="O221" s="274"/>
      <c r="P221" s="274"/>
      <c r="Q221" s="274"/>
      <c r="R221" s="274"/>
      <c r="S221" s="274"/>
      <c r="T221" s="275"/>
      <c r="AT221" s="276" t="s">
        <v>157</v>
      </c>
      <c r="AU221" s="276" t="s">
        <v>155</v>
      </c>
      <c r="AV221" s="14" t="s">
        <v>155</v>
      </c>
      <c r="AW221" s="14" t="s">
        <v>37</v>
      </c>
      <c r="AX221" s="14" t="s">
        <v>74</v>
      </c>
      <c r="AY221" s="276" t="s">
        <v>146</v>
      </c>
    </row>
    <row r="222" s="13" customFormat="1">
      <c r="B222" s="256"/>
      <c r="C222" s="257"/>
      <c r="D222" s="235" t="s">
        <v>157</v>
      </c>
      <c r="E222" s="258" t="s">
        <v>30</v>
      </c>
      <c r="F222" s="259" t="s">
        <v>291</v>
      </c>
      <c r="G222" s="257"/>
      <c r="H222" s="258" t="s">
        <v>30</v>
      </c>
      <c r="I222" s="260"/>
      <c r="J222" s="257"/>
      <c r="K222" s="257"/>
      <c r="L222" s="261"/>
      <c r="M222" s="262"/>
      <c r="N222" s="263"/>
      <c r="O222" s="263"/>
      <c r="P222" s="263"/>
      <c r="Q222" s="263"/>
      <c r="R222" s="263"/>
      <c r="S222" s="263"/>
      <c r="T222" s="264"/>
      <c r="AT222" s="265" t="s">
        <v>157</v>
      </c>
      <c r="AU222" s="265" t="s">
        <v>155</v>
      </c>
      <c r="AV222" s="13" t="s">
        <v>82</v>
      </c>
      <c r="AW222" s="13" t="s">
        <v>37</v>
      </c>
      <c r="AX222" s="13" t="s">
        <v>74</v>
      </c>
      <c r="AY222" s="265" t="s">
        <v>146</v>
      </c>
    </row>
    <row r="223" s="13" customFormat="1">
      <c r="B223" s="256"/>
      <c r="C223" s="257"/>
      <c r="D223" s="235" t="s">
        <v>157</v>
      </c>
      <c r="E223" s="258" t="s">
        <v>30</v>
      </c>
      <c r="F223" s="259" t="s">
        <v>292</v>
      </c>
      <c r="G223" s="257"/>
      <c r="H223" s="258" t="s">
        <v>30</v>
      </c>
      <c r="I223" s="260"/>
      <c r="J223" s="257"/>
      <c r="K223" s="257"/>
      <c r="L223" s="261"/>
      <c r="M223" s="262"/>
      <c r="N223" s="263"/>
      <c r="O223" s="263"/>
      <c r="P223" s="263"/>
      <c r="Q223" s="263"/>
      <c r="R223" s="263"/>
      <c r="S223" s="263"/>
      <c r="T223" s="264"/>
      <c r="AT223" s="265" t="s">
        <v>157</v>
      </c>
      <c r="AU223" s="265" t="s">
        <v>155</v>
      </c>
      <c r="AV223" s="13" t="s">
        <v>82</v>
      </c>
      <c r="AW223" s="13" t="s">
        <v>37</v>
      </c>
      <c r="AX223" s="13" t="s">
        <v>74</v>
      </c>
      <c r="AY223" s="265" t="s">
        <v>146</v>
      </c>
    </row>
    <row r="224" s="13" customFormat="1">
      <c r="B224" s="256"/>
      <c r="C224" s="257"/>
      <c r="D224" s="235" t="s">
        <v>157</v>
      </c>
      <c r="E224" s="258" t="s">
        <v>30</v>
      </c>
      <c r="F224" s="259" t="s">
        <v>227</v>
      </c>
      <c r="G224" s="257"/>
      <c r="H224" s="258" t="s">
        <v>30</v>
      </c>
      <c r="I224" s="260"/>
      <c r="J224" s="257"/>
      <c r="K224" s="257"/>
      <c r="L224" s="261"/>
      <c r="M224" s="262"/>
      <c r="N224" s="263"/>
      <c r="O224" s="263"/>
      <c r="P224" s="263"/>
      <c r="Q224" s="263"/>
      <c r="R224" s="263"/>
      <c r="S224" s="263"/>
      <c r="T224" s="264"/>
      <c r="AT224" s="265" t="s">
        <v>157</v>
      </c>
      <c r="AU224" s="265" t="s">
        <v>155</v>
      </c>
      <c r="AV224" s="13" t="s">
        <v>82</v>
      </c>
      <c r="AW224" s="13" t="s">
        <v>37</v>
      </c>
      <c r="AX224" s="13" t="s">
        <v>74</v>
      </c>
      <c r="AY224" s="265" t="s">
        <v>146</v>
      </c>
    </row>
    <row r="225" s="11" customFormat="1">
      <c r="B225" s="233"/>
      <c r="C225" s="234"/>
      <c r="D225" s="235" t="s">
        <v>157</v>
      </c>
      <c r="E225" s="236" t="s">
        <v>30</v>
      </c>
      <c r="F225" s="237" t="s">
        <v>228</v>
      </c>
      <c r="G225" s="234"/>
      <c r="H225" s="238">
        <v>22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AT225" s="244" t="s">
        <v>157</v>
      </c>
      <c r="AU225" s="244" t="s">
        <v>155</v>
      </c>
      <c r="AV225" s="11" t="s">
        <v>84</v>
      </c>
      <c r="AW225" s="11" t="s">
        <v>37</v>
      </c>
      <c r="AX225" s="11" t="s">
        <v>74</v>
      </c>
      <c r="AY225" s="244" t="s">
        <v>146</v>
      </c>
    </row>
    <row r="226" s="13" customFormat="1">
      <c r="B226" s="256"/>
      <c r="C226" s="257"/>
      <c r="D226" s="235" t="s">
        <v>157</v>
      </c>
      <c r="E226" s="258" t="s">
        <v>30</v>
      </c>
      <c r="F226" s="259" t="s">
        <v>293</v>
      </c>
      <c r="G226" s="257"/>
      <c r="H226" s="258" t="s">
        <v>30</v>
      </c>
      <c r="I226" s="260"/>
      <c r="J226" s="257"/>
      <c r="K226" s="257"/>
      <c r="L226" s="261"/>
      <c r="M226" s="262"/>
      <c r="N226" s="263"/>
      <c r="O226" s="263"/>
      <c r="P226" s="263"/>
      <c r="Q226" s="263"/>
      <c r="R226" s="263"/>
      <c r="S226" s="263"/>
      <c r="T226" s="264"/>
      <c r="AT226" s="265" t="s">
        <v>157</v>
      </c>
      <c r="AU226" s="265" t="s">
        <v>155</v>
      </c>
      <c r="AV226" s="13" t="s">
        <v>82</v>
      </c>
      <c r="AW226" s="13" t="s">
        <v>37</v>
      </c>
      <c r="AX226" s="13" t="s">
        <v>74</v>
      </c>
      <c r="AY226" s="265" t="s">
        <v>146</v>
      </c>
    </row>
    <row r="227" s="11" customFormat="1">
      <c r="B227" s="233"/>
      <c r="C227" s="234"/>
      <c r="D227" s="235" t="s">
        <v>157</v>
      </c>
      <c r="E227" s="236" t="s">
        <v>30</v>
      </c>
      <c r="F227" s="237" t="s">
        <v>294</v>
      </c>
      <c r="G227" s="234"/>
      <c r="H227" s="238">
        <v>-1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AT227" s="244" t="s">
        <v>157</v>
      </c>
      <c r="AU227" s="244" t="s">
        <v>155</v>
      </c>
      <c r="AV227" s="11" t="s">
        <v>84</v>
      </c>
      <c r="AW227" s="11" t="s">
        <v>37</v>
      </c>
      <c r="AX227" s="11" t="s">
        <v>74</v>
      </c>
      <c r="AY227" s="244" t="s">
        <v>146</v>
      </c>
    </row>
    <row r="228" s="13" customFormat="1">
      <c r="B228" s="256"/>
      <c r="C228" s="257"/>
      <c r="D228" s="235" t="s">
        <v>157</v>
      </c>
      <c r="E228" s="258" t="s">
        <v>30</v>
      </c>
      <c r="F228" s="259" t="s">
        <v>295</v>
      </c>
      <c r="G228" s="257"/>
      <c r="H228" s="258" t="s">
        <v>30</v>
      </c>
      <c r="I228" s="260"/>
      <c r="J228" s="257"/>
      <c r="K228" s="257"/>
      <c r="L228" s="261"/>
      <c r="M228" s="262"/>
      <c r="N228" s="263"/>
      <c r="O228" s="263"/>
      <c r="P228" s="263"/>
      <c r="Q228" s="263"/>
      <c r="R228" s="263"/>
      <c r="S228" s="263"/>
      <c r="T228" s="264"/>
      <c r="AT228" s="265" t="s">
        <v>157</v>
      </c>
      <c r="AU228" s="265" t="s">
        <v>155</v>
      </c>
      <c r="AV228" s="13" t="s">
        <v>82</v>
      </c>
      <c r="AW228" s="13" t="s">
        <v>37</v>
      </c>
      <c r="AX228" s="13" t="s">
        <v>74</v>
      </c>
      <c r="AY228" s="265" t="s">
        <v>146</v>
      </c>
    </row>
    <row r="229" s="11" customFormat="1">
      <c r="B229" s="233"/>
      <c r="C229" s="234"/>
      <c r="D229" s="235" t="s">
        <v>157</v>
      </c>
      <c r="E229" s="236" t="s">
        <v>30</v>
      </c>
      <c r="F229" s="237" t="s">
        <v>296</v>
      </c>
      <c r="G229" s="234"/>
      <c r="H229" s="238">
        <v>-3.1000000000000001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AT229" s="244" t="s">
        <v>157</v>
      </c>
      <c r="AU229" s="244" t="s">
        <v>155</v>
      </c>
      <c r="AV229" s="11" t="s">
        <v>84</v>
      </c>
      <c r="AW229" s="11" t="s">
        <v>37</v>
      </c>
      <c r="AX229" s="11" t="s">
        <v>74</v>
      </c>
      <c r="AY229" s="244" t="s">
        <v>146</v>
      </c>
    </row>
    <row r="230" s="13" customFormat="1">
      <c r="B230" s="256"/>
      <c r="C230" s="257"/>
      <c r="D230" s="235" t="s">
        <v>157</v>
      </c>
      <c r="E230" s="258" t="s">
        <v>30</v>
      </c>
      <c r="F230" s="259" t="s">
        <v>297</v>
      </c>
      <c r="G230" s="257"/>
      <c r="H230" s="258" t="s">
        <v>30</v>
      </c>
      <c r="I230" s="260"/>
      <c r="J230" s="257"/>
      <c r="K230" s="257"/>
      <c r="L230" s="261"/>
      <c r="M230" s="262"/>
      <c r="N230" s="263"/>
      <c r="O230" s="263"/>
      <c r="P230" s="263"/>
      <c r="Q230" s="263"/>
      <c r="R230" s="263"/>
      <c r="S230" s="263"/>
      <c r="T230" s="264"/>
      <c r="AT230" s="265" t="s">
        <v>157</v>
      </c>
      <c r="AU230" s="265" t="s">
        <v>155</v>
      </c>
      <c r="AV230" s="13" t="s">
        <v>82</v>
      </c>
      <c r="AW230" s="13" t="s">
        <v>37</v>
      </c>
      <c r="AX230" s="13" t="s">
        <v>74</v>
      </c>
      <c r="AY230" s="265" t="s">
        <v>146</v>
      </c>
    </row>
    <row r="231" s="11" customFormat="1">
      <c r="B231" s="233"/>
      <c r="C231" s="234"/>
      <c r="D231" s="235" t="s">
        <v>157</v>
      </c>
      <c r="E231" s="236" t="s">
        <v>30</v>
      </c>
      <c r="F231" s="237" t="s">
        <v>298</v>
      </c>
      <c r="G231" s="234"/>
      <c r="H231" s="238">
        <v>-4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AT231" s="244" t="s">
        <v>157</v>
      </c>
      <c r="AU231" s="244" t="s">
        <v>155</v>
      </c>
      <c r="AV231" s="11" t="s">
        <v>84</v>
      </c>
      <c r="AW231" s="11" t="s">
        <v>37</v>
      </c>
      <c r="AX231" s="11" t="s">
        <v>74</v>
      </c>
      <c r="AY231" s="244" t="s">
        <v>146</v>
      </c>
    </row>
    <row r="232" s="13" customFormat="1">
      <c r="B232" s="256"/>
      <c r="C232" s="257"/>
      <c r="D232" s="235" t="s">
        <v>157</v>
      </c>
      <c r="E232" s="258" t="s">
        <v>30</v>
      </c>
      <c r="F232" s="259" t="s">
        <v>299</v>
      </c>
      <c r="G232" s="257"/>
      <c r="H232" s="258" t="s">
        <v>30</v>
      </c>
      <c r="I232" s="260"/>
      <c r="J232" s="257"/>
      <c r="K232" s="257"/>
      <c r="L232" s="261"/>
      <c r="M232" s="262"/>
      <c r="N232" s="263"/>
      <c r="O232" s="263"/>
      <c r="P232" s="263"/>
      <c r="Q232" s="263"/>
      <c r="R232" s="263"/>
      <c r="S232" s="263"/>
      <c r="T232" s="264"/>
      <c r="AT232" s="265" t="s">
        <v>157</v>
      </c>
      <c r="AU232" s="265" t="s">
        <v>155</v>
      </c>
      <c r="AV232" s="13" t="s">
        <v>82</v>
      </c>
      <c r="AW232" s="13" t="s">
        <v>37</v>
      </c>
      <c r="AX232" s="13" t="s">
        <v>74</v>
      </c>
      <c r="AY232" s="265" t="s">
        <v>146</v>
      </c>
    </row>
    <row r="233" s="13" customFormat="1">
      <c r="B233" s="256"/>
      <c r="C233" s="257"/>
      <c r="D233" s="235" t="s">
        <v>157</v>
      </c>
      <c r="E233" s="258" t="s">
        <v>30</v>
      </c>
      <c r="F233" s="259" t="s">
        <v>300</v>
      </c>
      <c r="G233" s="257"/>
      <c r="H233" s="258" t="s">
        <v>30</v>
      </c>
      <c r="I233" s="260"/>
      <c r="J233" s="257"/>
      <c r="K233" s="257"/>
      <c r="L233" s="261"/>
      <c r="M233" s="262"/>
      <c r="N233" s="263"/>
      <c r="O233" s="263"/>
      <c r="P233" s="263"/>
      <c r="Q233" s="263"/>
      <c r="R233" s="263"/>
      <c r="S233" s="263"/>
      <c r="T233" s="264"/>
      <c r="AT233" s="265" t="s">
        <v>157</v>
      </c>
      <c r="AU233" s="265" t="s">
        <v>155</v>
      </c>
      <c r="AV233" s="13" t="s">
        <v>82</v>
      </c>
      <c r="AW233" s="13" t="s">
        <v>37</v>
      </c>
      <c r="AX233" s="13" t="s">
        <v>74</v>
      </c>
      <c r="AY233" s="265" t="s">
        <v>146</v>
      </c>
    </row>
    <row r="234" s="11" customFormat="1">
      <c r="B234" s="233"/>
      <c r="C234" s="234"/>
      <c r="D234" s="235" t="s">
        <v>157</v>
      </c>
      <c r="E234" s="236" t="s">
        <v>30</v>
      </c>
      <c r="F234" s="237" t="s">
        <v>301</v>
      </c>
      <c r="G234" s="234"/>
      <c r="H234" s="238">
        <v>-0.80000000000000004</v>
      </c>
      <c r="I234" s="239"/>
      <c r="J234" s="234"/>
      <c r="K234" s="234"/>
      <c r="L234" s="240"/>
      <c r="M234" s="241"/>
      <c r="N234" s="242"/>
      <c r="O234" s="242"/>
      <c r="P234" s="242"/>
      <c r="Q234" s="242"/>
      <c r="R234" s="242"/>
      <c r="S234" s="242"/>
      <c r="T234" s="243"/>
      <c r="AT234" s="244" t="s">
        <v>157</v>
      </c>
      <c r="AU234" s="244" t="s">
        <v>155</v>
      </c>
      <c r="AV234" s="11" t="s">
        <v>84</v>
      </c>
      <c r="AW234" s="11" t="s">
        <v>37</v>
      </c>
      <c r="AX234" s="11" t="s">
        <v>74</v>
      </c>
      <c r="AY234" s="244" t="s">
        <v>146</v>
      </c>
    </row>
    <row r="235" s="13" customFormat="1">
      <c r="B235" s="256"/>
      <c r="C235" s="257"/>
      <c r="D235" s="235" t="s">
        <v>157</v>
      </c>
      <c r="E235" s="258" t="s">
        <v>30</v>
      </c>
      <c r="F235" s="259" t="s">
        <v>302</v>
      </c>
      <c r="G235" s="257"/>
      <c r="H235" s="258" t="s">
        <v>30</v>
      </c>
      <c r="I235" s="260"/>
      <c r="J235" s="257"/>
      <c r="K235" s="257"/>
      <c r="L235" s="261"/>
      <c r="M235" s="262"/>
      <c r="N235" s="263"/>
      <c r="O235" s="263"/>
      <c r="P235" s="263"/>
      <c r="Q235" s="263"/>
      <c r="R235" s="263"/>
      <c r="S235" s="263"/>
      <c r="T235" s="264"/>
      <c r="AT235" s="265" t="s">
        <v>157</v>
      </c>
      <c r="AU235" s="265" t="s">
        <v>155</v>
      </c>
      <c r="AV235" s="13" t="s">
        <v>82</v>
      </c>
      <c r="AW235" s="13" t="s">
        <v>37</v>
      </c>
      <c r="AX235" s="13" t="s">
        <v>74</v>
      </c>
      <c r="AY235" s="265" t="s">
        <v>146</v>
      </c>
    </row>
    <row r="236" s="11" customFormat="1">
      <c r="B236" s="233"/>
      <c r="C236" s="234"/>
      <c r="D236" s="235" t="s">
        <v>157</v>
      </c>
      <c r="E236" s="236" t="s">
        <v>30</v>
      </c>
      <c r="F236" s="237" t="s">
        <v>303</v>
      </c>
      <c r="G236" s="234"/>
      <c r="H236" s="238">
        <v>-0.28799999999999998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AT236" s="244" t="s">
        <v>157</v>
      </c>
      <c r="AU236" s="244" t="s">
        <v>155</v>
      </c>
      <c r="AV236" s="11" t="s">
        <v>84</v>
      </c>
      <c r="AW236" s="11" t="s">
        <v>37</v>
      </c>
      <c r="AX236" s="11" t="s">
        <v>74</v>
      </c>
      <c r="AY236" s="244" t="s">
        <v>146</v>
      </c>
    </row>
    <row r="237" s="11" customFormat="1">
      <c r="B237" s="233"/>
      <c r="C237" s="234"/>
      <c r="D237" s="235" t="s">
        <v>157</v>
      </c>
      <c r="E237" s="236" t="s">
        <v>30</v>
      </c>
      <c r="F237" s="237" t="s">
        <v>304</v>
      </c>
      <c r="G237" s="234"/>
      <c r="H237" s="238">
        <v>-0.045999999999999999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AT237" s="244" t="s">
        <v>157</v>
      </c>
      <c r="AU237" s="244" t="s">
        <v>155</v>
      </c>
      <c r="AV237" s="11" t="s">
        <v>84</v>
      </c>
      <c r="AW237" s="11" t="s">
        <v>37</v>
      </c>
      <c r="AX237" s="11" t="s">
        <v>74</v>
      </c>
      <c r="AY237" s="244" t="s">
        <v>146</v>
      </c>
    </row>
    <row r="238" s="11" customFormat="1">
      <c r="B238" s="233"/>
      <c r="C238" s="234"/>
      <c r="D238" s="235" t="s">
        <v>157</v>
      </c>
      <c r="E238" s="236" t="s">
        <v>30</v>
      </c>
      <c r="F238" s="237" t="s">
        <v>305</v>
      </c>
      <c r="G238" s="234"/>
      <c r="H238" s="238">
        <v>0.23400000000000001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AT238" s="244" t="s">
        <v>157</v>
      </c>
      <c r="AU238" s="244" t="s">
        <v>155</v>
      </c>
      <c r="AV238" s="11" t="s">
        <v>84</v>
      </c>
      <c r="AW238" s="11" t="s">
        <v>37</v>
      </c>
      <c r="AX238" s="11" t="s">
        <v>74</v>
      </c>
      <c r="AY238" s="244" t="s">
        <v>146</v>
      </c>
    </row>
    <row r="239" s="14" customFormat="1">
      <c r="B239" s="266"/>
      <c r="C239" s="267"/>
      <c r="D239" s="235" t="s">
        <v>157</v>
      </c>
      <c r="E239" s="268" t="s">
        <v>30</v>
      </c>
      <c r="F239" s="269" t="s">
        <v>275</v>
      </c>
      <c r="G239" s="267"/>
      <c r="H239" s="270">
        <v>13</v>
      </c>
      <c r="I239" s="271"/>
      <c r="J239" s="267"/>
      <c r="K239" s="267"/>
      <c r="L239" s="272"/>
      <c r="M239" s="273"/>
      <c r="N239" s="274"/>
      <c r="O239" s="274"/>
      <c r="P239" s="274"/>
      <c r="Q239" s="274"/>
      <c r="R239" s="274"/>
      <c r="S239" s="274"/>
      <c r="T239" s="275"/>
      <c r="AT239" s="276" t="s">
        <v>157</v>
      </c>
      <c r="AU239" s="276" t="s">
        <v>155</v>
      </c>
      <c r="AV239" s="14" t="s">
        <v>155</v>
      </c>
      <c r="AW239" s="14" t="s">
        <v>37</v>
      </c>
      <c r="AX239" s="14" t="s">
        <v>74</v>
      </c>
      <c r="AY239" s="276" t="s">
        <v>146</v>
      </c>
    </row>
    <row r="240" s="12" customFormat="1">
      <c r="B240" s="245"/>
      <c r="C240" s="246"/>
      <c r="D240" s="235" t="s">
        <v>157</v>
      </c>
      <c r="E240" s="247" t="s">
        <v>30</v>
      </c>
      <c r="F240" s="248" t="s">
        <v>161</v>
      </c>
      <c r="G240" s="246"/>
      <c r="H240" s="249">
        <v>16.100000000000001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AT240" s="255" t="s">
        <v>157</v>
      </c>
      <c r="AU240" s="255" t="s">
        <v>155</v>
      </c>
      <c r="AV240" s="12" t="s">
        <v>154</v>
      </c>
      <c r="AW240" s="12" t="s">
        <v>37</v>
      </c>
      <c r="AX240" s="12" t="s">
        <v>82</v>
      </c>
      <c r="AY240" s="255" t="s">
        <v>146</v>
      </c>
    </row>
    <row r="241" s="1" customFormat="1" ht="16.5" customHeight="1">
      <c r="B241" s="46"/>
      <c r="C241" s="277" t="s">
        <v>306</v>
      </c>
      <c r="D241" s="277" t="s">
        <v>307</v>
      </c>
      <c r="E241" s="278" t="s">
        <v>308</v>
      </c>
      <c r="F241" s="279" t="s">
        <v>309</v>
      </c>
      <c r="G241" s="280" t="s">
        <v>263</v>
      </c>
      <c r="H241" s="281">
        <v>6.2000000000000002</v>
      </c>
      <c r="I241" s="282"/>
      <c r="J241" s="283">
        <f>ROUND(I241*H241,2)</f>
        <v>0</v>
      </c>
      <c r="K241" s="279" t="s">
        <v>153</v>
      </c>
      <c r="L241" s="284"/>
      <c r="M241" s="285" t="s">
        <v>30</v>
      </c>
      <c r="N241" s="286" t="s">
        <v>45</v>
      </c>
      <c r="O241" s="47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AR241" s="24" t="s">
        <v>208</v>
      </c>
      <c r="AT241" s="24" t="s">
        <v>307</v>
      </c>
      <c r="AU241" s="24" t="s">
        <v>155</v>
      </c>
      <c r="AY241" s="24" t="s">
        <v>146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24" t="s">
        <v>82</v>
      </c>
      <c r="BK241" s="232">
        <f>ROUND(I241*H241,2)</f>
        <v>0</v>
      </c>
      <c r="BL241" s="24" t="s">
        <v>154</v>
      </c>
      <c r="BM241" s="24" t="s">
        <v>310</v>
      </c>
    </row>
    <row r="242" s="13" customFormat="1">
      <c r="B242" s="256"/>
      <c r="C242" s="257"/>
      <c r="D242" s="235" t="s">
        <v>157</v>
      </c>
      <c r="E242" s="258" t="s">
        <v>30</v>
      </c>
      <c r="F242" s="259" t="s">
        <v>311</v>
      </c>
      <c r="G242" s="257"/>
      <c r="H242" s="258" t="s">
        <v>30</v>
      </c>
      <c r="I242" s="260"/>
      <c r="J242" s="257"/>
      <c r="K242" s="257"/>
      <c r="L242" s="261"/>
      <c r="M242" s="262"/>
      <c r="N242" s="263"/>
      <c r="O242" s="263"/>
      <c r="P242" s="263"/>
      <c r="Q242" s="263"/>
      <c r="R242" s="263"/>
      <c r="S242" s="263"/>
      <c r="T242" s="264"/>
      <c r="AT242" s="265" t="s">
        <v>157</v>
      </c>
      <c r="AU242" s="265" t="s">
        <v>155</v>
      </c>
      <c r="AV242" s="13" t="s">
        <v>82</v>
      </c>
      <c r="AW242" s="13" t="s">
        <v>37</v>
      </c>
      <c r="AX242" s="13" t="s">
        <v>74</v>
      </c>
      <c r="AY242" s="265" t="s">
        <v>146</v>
      </c>
    </row>
    <row r="243" s="11" customFormat="1">
      <c r="B243" s="233"/>
      <c r="C243" s="234"/>
      <c r="D243" s="235" t="s">
        <v>157</v>
      </c>
      <c r="E243" s="236" t="s">
        <v>30</v>
      </c>
      <c r="F243" s="237" t="s">
        <v>312</v>
      </c>
      <c r="G243" s="234"/>
      <c r="H243" s="238">
        <v>6.2000000000000002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AT243" s="244" t="s">
        <v>157</v>
      </c>
      <c r="AU243" s="244" t="s">
        <v>155</v>
      </c>
      <c r="AV243" s="11" t="s">
        <v>84</v>
      </c>
      <c r="AW243" s="11" t="s">
        <v>37</v>
      </c>
      <c r="AX243" s="11" t="s">
        <v>82</v>
      </c>
      <c r="AY243" s="244" t="s">
        <v>146</v>
      </c>
    </row>
    <row r="244" s="1" customFormat="1" ht="16.5" customHeight="1">
      <c r="B244" s="46"/>
      <c r="C244" s="221" t="s">
        <v>313</v>
      </c>
      <c r="D244" s="221" t="s">
        <v>149</v>
      </c>
      <c r="E244" s="222" t="s">
        <v>314</v>
      </c>
      <c r="F244" s="223" t="s">
        <v>315</v>
      </c>
      <c r="G244" s="224" t="s">
        <v>152</v>
      </c>
      <c r="H244" s="225">
        <v>13</v>
      </c>
      <c r="I244" s="226"/>
      <c r="J244" s="227">
        <f>ROUND(I244*H244,2)</f>
        <v>0</v>
      </c>
      <c r="K244" s="223" t="s">
        <v>30</v>
      </c>
      <c r="L244" s="72"/>
      <c r="M244" s="228" t="s">
        <v>30</v>
      </c>
      <c r="N244" s="229" t="s">
        <v>45</v>
      </c>
      <c r="O244" s="47"/>
      <c r="P244" s="230">
        <f>O244*H244</f>
        <v>0</v>
      </c>
      <c r="Q244" s="230">
        <v>0</v>
      </c>
      <c r="R244" s="230">
        <f>Q244*H244</f>
        <v>0</v>
      </c>
      <c r="S244" s="230">
        <v>0</v>
      </c>
      <c r="T244" s="231">
        <f>S244*H244</f>
        <v>0</v>
      </c>
      <c r="AR244" s="24" t="s">
        <v>154</v>
      </c>
      <c r="AT244" s="24" t="s">
        <v>149</v>
      </c>
      <c r="AU244" s="24" t="s">
        <v>155</v>
      </c>
      <c r="AY244" s="24" t="s">
        <v>146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24" t="s">
        <v>82</v>
      </c>
      <c r="BK244" s="232">
        <f>ROUND(I244*H244,2)</f>
        <v>0</v>
      </c>
      <c r="BL244" s="24" t="s">
        <v>154</v>
      </c>
      <c r="BM244" s="24" t="s">
        <v>316</v>
      </c>
    </row>
    <row r="245" s="13" customFormat="1">
      <c r="B245" s="256"/>
      <c r="C245" s="257"/>
      <c r="D245" s="235" t="s">
        <v>157</v>
      </c>
      <c r="E245" s="258" t="s">
        <v>30</v>
      </c>
      <c r="F245" s="259" t="s">
        <v>317</v>
      </c>
      <c r="G245" s="257"/>
      <c r="H245" s="258" t="s">
        <v>30</v>
      </c>
      <c r="I245" s="260"/>
      <c r="J245" s="257"/>
      <c r="K245" s="257"/>
      <c r="L245" s="261"/>
      <c r="M245" s="262"/>
      <c r="N245" s="263"/>
      <c r="O245" s="263"/>
      <c r="P245" s="263"/>
      <c r="Q245" s="263"/>
      <c r="R245" s="263"/>
      <c r="S245" s="263"/>
      <c r="T245" s="264"/>
      <c r="AT245" s="265" t="s">
        <v>157</v>
      </c>
      <c r="AU245" s="265" t="s">
        <v>155</v>
      </c>
      <c r="AV245" s="13" t="s">
        <v>82</v>
      </c>
      <c r="AW245" s="13" t="s">
        <v>37</v>
      </c>
      <c r="AX245" s="13" t="s">
        <v>74</v>
      </c>
      <c r="AY245" s="265" t="s">
        <v>146</v>
      </c>
    </row>
    <row r="246" s="13" customFormat="1">
      <c r="B246" s="256"/>
      <c r="C246" s="257"/>
      <c r="D246" s="235" t="s">
        <v>157</v>
      </c>
      <c r="E246" s="258" t="s">
        <v>30</v>
      </c>
      <c r="F246" s="259" t="s">
        <v>318</v>
      </c>
      <c r="G246" s="257"/>
      <c r="H246" s="258" t="s">
        <v>30</v>
      </c>
      <c r="I246" s="260"/>
      <c r="J246" s="257"/>
      <c r="K246" s="257"/>
      <c r="L246" s="261"/>
      <c r="M246" s="262"/>
      <c r="N246" s="263"/>
      <c r="O246" s="263"/>
      <c r="P246" s="263"/>
      <c r="Q246" s="263"/>
      <c r="R246" s="263"/>
      <c r="S246" s="263"/>
      <c r="T246" s="264"/>
      <c r="AT246" s="265" t="s">
        <v>157</v>
      </c>
      <c r="AU246" s="265" t="s">
        <v>155</v>
      </c>
      <c r="AV246" s="13" t="s">
        <v>82</v>
      </c>
      <c r="AW246" s="13" t="s">
        <v>37</v>
      </c>
      <c r="AX246" s="13" t="s">
        <v>74</v>
      </c>
      <c r="AY246" s="265" t="s">
        <v>146</v>
      </c>
    </row>
    <row r="247" s="11" customFormat="1">
      <c r="B247" s="233"/>
      <c r="C247" s="234"/>
      <c r="D247" s="235" t="s">
        <v>157</v>
      </c>
      <c r="E247" s="236" t="s">
        <v>30</v>
      </c>
      <c r="F247" s="237" t="s">
        <v>280</v>
      </c>
      <c r="G247" s="234"/>
      <c r="H247" s="238">
        <v>13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AT247" s="244" t="s">
        <v>157</v>
      </c>
      <c r="AU247" s="244" t="s">
        <v>155</v>
      </c>
      <c r="AV247" s="11" t="s">
        <v>84</v>
      </c>
      <c r="AW247" s="11" t="s">
        <v>37</v>
      </c>
      <c r="AX247" s="11" t="s">
        <v>82</v>
      </c>
      <c r="AY247" s="244" t="s">
        <v>146</v>
      </c>
    </row>
    <row r="248" s="1" customFormat="1" ht="38.25" customHeight="1">
      <c r="B248" s="46"/>
      <c r="C248" s="221" t="s">
        <v>9</v>
      </c>
      <c r="D248" s="221" t="s">
        <v>149</v>
      </c>
      <c r="E248" s="222" t="s">
        <v>319</v>
      </c>
      <c r="F248" s="223" t="s">
        <v>320</v>
      </c>
      <c r="G248" s="224" t="s">
        <v>152</v>
      </c>
      <c r="H248" s="225">
        <v>3</v>
      </c>
      <c r="I248" s="226"/>
      <c r="J248" s="227">
        <f>ROUND(I248*H248,2)</f>
        <v>0</v>
      </c>
      <c r="K248" s="223" t="s">
        <v>153</v>
      </c>
      <c r="L248" s="72"/>
      <c r="M248" s="228" t="s">
        <v>30</v>
      </c>
      <c r="N248" s="229" t="s">
        <v>45</v>
      </c>
      <c r="O248" s="47"/>
      <c r="P248" s="230">
        <f>O248*H248</f>
        <v>0</v>
      </c>
      <c r="Q248" s="230">
        <v>0</v>
      </c>
      <c r="R248" s="230">
        <f>Q248*H248</f>
        <v>0</v>
      </c>
      <c r="S248" s="230">
        <v>0</v>
      </c>
      <c r="T248" s="231">
        <f>S248*H248</f>
        <v>0</v>
      </c>
      <c r="AR248" s="24" t="s">
        <v>154</v>
      </c>
      <c r="AT248" s="24" t="s">
        <v>149</v>
      </c>
      <c r="AU248" s="24" t="s">
        <v>155</v>
      </c>
      <c r="AY248" s="24" t="s">
        <v>146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24" t="s">
        <v>82</v>
      </c>
      <c r="BK248" s="232">
        <f>ROUND(I248*H248,2)</f>
        <v>0</v>
      </c>
      <c r="BL248" s="24" t="s">
        <v>154</v>
      </c>
      <c r="BM248" s="24" t="s">
        <v>321</v>
      </c>
    </row>
    <row r="249" s="13" customFormat="1">
      <c r="B249" s="256"/>
      <c r="C249" s="257"/>
      <c r="D249" s="235" t="s">
        <v>157</v>
      </c>
      <c r="E249" s="258" t="s">
        <v>30</v>
      </c>
      <c r="F249" s="259" t="s">
        <v>322</v>
      </c>
      <c r="G249" s="257"/>
      <c r="H249" s="258" t="s">
        <v>30</v>
      </c>
      <c r="I249" s="260"/>
      <c r="J249" s="257"/>
      <c r="K249" s="257"/>
      <c r="L249" s="261"/>
      <c r="M249" s="262"/>
      <c r="N249" s="263"/>
      <c r="O249" s="263"/>
      <c r="P249" s="263"/>
      <c r="Q249" s="263"/>
      <c r="R249" s="263"/>
      <c r="S249" s="263"/>
      <c r="T249" s="264"/>
      <c r="AT249" s="265" t="s">
        <v>157</v>
      </c>
      <c r="AU249" s="265" t="s">
        <v>155</v>
      </c>
      <c r="AV249" s="13" t="s">
        <v>82</v>
      </c>
      <c r="AW249" s="13" t="s">
        <v>37</v>
      </c>
      <c r="AX249" s="13" t="s">
        <v>74</v>
      </c>
      <c r="AY249" s="265" t="s">
        <v>146</v>
      </c>
    </row>
    <row r="250" s="11" customFormat="1">
      <c r="B250" s="233"/>
      <c r="C250" s="234"/>
      <c r="D250" s="235" t="s">
        <v>157</v>
      </c>
      <c r="E250" s="236" t="s">
        <v>30</v>
      </c>
      <c r="F250" s="237" t="s">
        <v>323</v>
      </c>
      <c r="G250" s="234"/>
      <c r="H250" s="238">
        <v>2.2959999999999998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AT250" s="244" t="s">
        <v>157</v>
      </c>
      <c r="AU250" s="244" t="s">
        <v>155</v>
      </c>
      <c r="AV250" s="11" t="s">
        <v>84</v>
      </c>
      <c r="AW250" s="11" t="s">
        <v>37</v>
      </c>
      <c r="AX250" s="11" t="s">
        <v>74</v>
      </c>
      <c r="AY250" s="244" t="s">
        <v>146</v>
      </c>
    </row>
    <row r="251" s="11" customFormat="1">
      <c r="B251" s="233"/>
      <c r="C251" s="234"/>
      <c r="D251" s="235" t="s">
        <v>157</v>
      </c>
      <c r="E251" s="236" t="s">
        <v>30</v>
      </c>
      <c r="F251" s="237" t="s">
        <v>324</v>
      </c>
      <c r="G251" s="234"/>
      <c r="H251" s="238">
        <v>0.98399999999999999</v>
      </c>
      <c r="I251" s="239"/>
      <c r="J251" s="234"/>
      <c r="K251" s="234"/>
      <c r="L251" s="240"/>
      <c r="M251" s="241"/>
      <c r="N251" s="242"/>
      <c r="O251" s="242"/>
      <c r="P251" s="242"/>
      <c r="Q251" s="242"/>
      <c r="R251" s="242"/>
      <c r="S251" s="242"/>
      <c r="T251" s="243"/>
      <c r="AT251" s="244" t="s">
        <v>157</v>
      </c>
      <c r="AU251" s="244" t="s">
        <v>155</v>
      </c>
      <c r="AV251" s="11" t="s">
        <v>84</v>
      </c>
      <c r="AW251" s="11" t="s">
        <v>37</v>
      </c>
      <c r="AX251" s="11" t="s">
        <v>74</v>
      </c>
      <c r="AY251" s="244" t="s">
        <v>146</v>
      </c>
    </row>
    <row r="252" s="13" customFormat="1">
      <c r="B252" s="256"/>
      <c r="C252" s="257"/>
      <c r="D252" s="235" t="s">
        <v>157</v>
      </c>
      <c r="E252" s="258" t="s">
        <v>30</v>
      </c>
      <c r="F252" s="259" t="s">
        <v>325</v>
      </c>
      <c r="G252" s="257"/>
      <c r="H252" s="258" t="s">
        <v>30</v>
      </c>
      <c r="I252" s="260"/>
      <c r="J252" s="257"/>
      <c r="K252" s="257"/>
      <c r="L252" s="261"/>
      <c r="M252" s="262"/>
      <c r="N252" s="263"/>
      <c r="O252" s="263"/>
      <c r="P252" s="263"/>
      <c r="Q252" s="263"/>
      <c r="R252" s="263"/>
      <c r="S252" s="263"/>
      <c r="T252" s="264"/>
      <c r="AT252" s="265" t="s">
        <v>157</v>
      </c>
      <c r="AU252" s="265" t="s">
        <v>155</v>
      </c>
      <c r="AV252" s="13" t="s">
        <v>82</v>
      </c>
      <c r="AW252" s="13" t="s">
        <v>37</v>
      </c>
      <c r="AX252" s="13" t="s">
        <v>74</v>
      </c>
      <c r="AY252" s="265" t="s">
        <v>146</v>
      </c>
    </row>
    <row r="253" s="11" customFormat="1">
      <c r="B253" s="233"/>
      <c r="C253" s="234"/>
      <c r="D253" s="235" t="s">
        <v>157</v>
      </c>
      <c r="E253" s="236" t="s">
        <v>30</v>
      </c>
      <c r="F253" s="237" t="s">
        <v>326</v>
      </c>
      <c r="G253" s="234"/>
      <c r="H253" s="238">
        <v>0.38400000000000001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AT253" s="244" t="s">
        <v>157</v>
      </c>
      <c r="AU253" s="244" t="s">
        <v>155</v>
      </c>
      <c r="AV253" s="11" t="s">
        <v>84</v>
      </c>
      <c r="AW253" s="11" t="s">
        <v>37</v>
      </c>
      <c r="AX253" s="11" t="s">
        <v>74</v>
      </c>
      <c r="AY253" s="244" t="s">
        <v>146</v>
      </c>
    </row>
    <row r="254" s="11" customFormat="1">
      <c r="B254" s="233"/>
      <c r="C254" s="234"/>
      <c r="D254" s="235" t="s">
        <v>157</v>
      </c>
      <c r="E254" s="236" t="s">
        <v>30</v>
      </c>
      <c r="F254" s="237" t="s">
        <v>327</v>
      </c>
      <c r="G254" s="234"/>
      <c r="H254" s="238">
        <v>0.33600000000000002</v>
      </c>
      <c r="I254" s="239"/>
      <c r="J254" s="234"/>
      <c r="K254" s="234"/>
      <c r="L254" s="240"/>
      <c r="M254" s="241"/>
      <c r="N254" s="242"/>
      <c r="O254" s="242"/>
      <c r="P254" s="242"/>
      <c r="Q254" s="242"/>
      <c r="R254" s="242"/>
      <c r="S254" s="242"/>
      <c r="T254" s="243"/>
      <c r="AT254" s="244" t="s">
        <v>157</v>
      </c>
      <c r="AU254" s="244" t="s">
        <v>155</v>
      </c>
      <c r="AV254" s="11" t="s">
        <v>84</v>
      </c>
      <c r="AW254" s="11" t="s">
        <v>37</v>
      </c>
      <c r="AX254" s="11" t="s">
        <v>74</v>
      </c>
      <c r="AY254" s="244" t="s">
        <v>146</v>
      </c>
    </row>
    <row r="255" s="14" customFormat="1">
      <c r="B255" s="266"/>
      <c r="C255" s="267"/>
      <c r="D255" s="235" t="s">
        <v>157</v>
      </c>
      <c r="E255" s="268" t="s">
        <v>30</v>
      </c>
      <c r="F255" s="269" t="s">
        <v>271</v>
      </c>
      <c r="G255" s="267"/>
      <c r="H255" s="270">
        <v>4</v>
      </c>
      <c r="I255" s="271"/>
      <c r="J255" s="267"/>
      <c r="K255" s="267"/>
      <c r="L255" s="272"/>
      <c r="M255" s="273"/>
      <c r="N255" s="274"/>
      <c r="O255" s="274"/>
      <c r="P255" s="274"/>
      <c r="Q255" s="274"/>
      <c r="R255" s="274"/>
      <c r="S255" s="274"/>
      <c r="T255" s="275"/>
      <c r="AT255" s="276" t="s">
        <v>157</v>
      </c>
      <c r="AU255" s="276" t="s">
        <v>155</v>
      </c>
      <c r="AV255" s="14" t="s">
        <v>155</v>
      </c>
      <c r="AW255" s="14" t="s">
        <v>37</v>
      </c>
      <c r="AX255" s="14" t="s">
        <v>74</v>
      </c>
      <c r="AY255" s="276" t="s">
        <v>146</v>
      </c>
    </row>
    <row r="256" s="13" customFormat="1">
      <c r="B256" s="256"/>
      <c r="C256" s="257"/>
      <c r="D256" s="235" t="s">
        <v>157</v>
      </c>
      <c r="E256" s="258" t="s">
        <v>30</v>
      </c>
      <c r="F256" s="259" t="s">
        <v>328</v>
      </c>
      <c r="G256" s="257"/>
      <c r="H256" s="258" t="s">
        <v>30</v>
      </c>
      <c r="I256" s="260"/>
      <c r="J256" s="257"/>
      <c r="K256" s="257"/>
      <c r="L256" s="261"/>
      <c r="M256" s="262"/>
      <c r="N256" s="263"/>
      <c r="O256" s="263"/>
      <c r="P256" s="263"/>
      <c r="Q256" s="263"/>
      <c r="R256" s="263"/>
      <c r="S256" s="263"/>
      <c r="T256" s="264"/>
      <c r="AT256" s="265" t="s">
        <v>157</v>
      </c>
      <c r="AU256" s="265" t="s">
        <v>155</v>
      </c>
      <c r="AV256" s="13" t="s">
        <v>82</v>
      </c>
      <c r="AW256" s="13" t="s">
        <v>37</v>
      </c>
      <c r="AX256" s="13" t="s">
        <v>74</v>
      </c>
      <c r="AY256" s="265" t="s">
        <v>146</v>
      </c>
    </row>
    <row r="257" s="11" customFormat="1">
      <c r="B257" s="233"/>
      <c r="C257" s="234"/>
      <c r="D257" s="235" t="s">
        <v>157</v>
      </c>
      <c r="E257" s="236" t="s">
        <v>30</v>
      </c>
      <c r="F257" s="237" t="s">
        <v>329</v>
      </c>
      <c r="G257" s="234"/>
      <c r="H257" s="238">
        <v>-1.0449999999999999</v>
      </c>
      <c r="I257" s="239"/>
      <c r="J257" s="234"/>
      <c r="K257" s="234"/>
      <c r="L257" s="240"/>
      <c r="M257" s="241"/>
      <c r="N257" s="242"/>
      <c r="O257" s="242"/>
      <c r="P257" s="242"/>
      <c r="Q257" s="242"/>
      <c r="R257" s="242"/>
      <c r="S257" s="242"/>
      <c r="T257" s="243"/>
      <c r="AT257" s="244" t="s">
        <v>157</v>
      </c>
      <c r="AU257" s="244" t="s">
        <v>155</v>
      </c>
      <c r="AV257" s="11" t="s">
        <v>84</v>
      </c>
      <c r="AW257" s="11" t="s">
        <v>37</v>
      </c>
      <c r="AX257" s="11" t="s">
        <v>74</v>
      </c>
      <c r="AY257" s="244" t="s">
        <v>146</v>
      </c>
    </row>
    <row r="258" s="13" customFormat="1">
      <c r="B258" s="256"/>
      <c r="C258" s="257"/>
      <c r="D258" s="235" t="s">
        <v>157</v>
      </c>
      <c r="E258" s="258" t="s">
        <v>30</v>
      </c>
      <c r="F258" s="259" t="s">
        <v>330</v>
      </c>
      <c r="G258" s="257"/>
      <c r="H258" s="258" t="s">
        <v>30</v>
      </c>
      <c r="I258" s="260"/>
      <c r="J258" s="257"/>
      <c r="K258" s="257"/>
      <c r="L258" s="261"/>
      <c r="M258" s="262"/>
      <c r="N258" s="263"/>
      <c r="O258" s="263"/>
      <c r="P258" s="263"/>
      <c r="Q258" s="263"/>
      <c r="R258" s="263"/>
      <c r="S258" s="263"/>
      <c r="T258" s="264"/>
      <c r="AT258" s="265" t="s">
        <v>157</v>
      </c>
      <c r="AU258" s="265" t="s">
        <v>155</v>
      </c>
      <c r="AV258" s="13" t="s">
        <v>82</v>
      </c>
      <c r="AW258" s="13" t="s">
        <v>37</v>
      </c>
      <c r="AX258" s="13" t="s">
        <v>74</v>
      </c>
      <c r="AY258" s="265" t="s">
        <v>146</v>
      </c>
    </row>
    <row r="259" s="11" customFormat="1">
      <c r="B259" s="233"/>
      <c r="C259" s="234"/>
      <c r="D259" s="235" t="s">
        <v>157</v>
      </c>
      <c r="E259" s="236" t="s">
        <v>30</v>
      </c>
      <c r="F259" s="237" t="s">
        <v>331</v>
      </c>
      <c r="G259" s="234"/>
      <c r="H259" s="238">
        <v>-0.048000000000000001</v>
      </c>
      <c r="I259" s="239"/>
      <c r="J259" s="234"/>
      <c r="K259" s="234"/>
      <c r="L259" s="240"/>
      <c r="M259" s="241"/>
      <c r="N259" s="242"/>
      <c r="O259" s="242"/>
      <c r="P259" s="242"/>
      <c r="Q259" s="242"/>
      <c r="R259" s="242"/>
      <c r="S259" s="242"/>
      <c r="T259" s="243"/>
      <c r="AT259" s="244" t="s">
        <v>157</v>
      </c>
      <c r="AU259" s="244" t="s">
        <v>155</v>
      </c>
      <c r="AV259" s="11" t="s">
        <v>84</v>
      </c>
      <c r="AW259" s="11" t="s">
        <v>37</v>
      </c>
      <c r="AX259" s="11" t="s">
        <v>74</v>
      </c>
      <c r="AY259" s="244" t="s">
        <v>146</v>
      </c>
    </row>
    <row r="260" s="11" customFormat="1">
      <c r="B260" s="233"/>
      <c r="C260" s="234"/>
      <c r="D260" s="235" t="s">
        <v>157</v>
      </c>
      <c r="E260" s="236" t="s">
        <v>30</v>
      </c>
      <c r="F260" s="237" t="s">
        <v>332</v>
      </c>
      <c r="G260" s="234"/>
      <c r="H260" s="238">
        <v>0.092999999999999999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AT260" s="244" t="s">
        <v>157</v>
      </c>
      <c r="AU260" s="244" t="s">
        <v>155</v>
      </c>
      <c r="AV260" s="11" t="s">
        <v>84</v>
      </c>
      <c r="AW260" s="11" t="s">
        <v>37</v>
      </c>
      <c r="AX260" s="11" t="s">
        <v>74</v>
      </c>
      <c r="AY260" s="244" t="s">
        <v>146</v>
      </c>
    </row>
    <row r="261" s="12" customFormat="1">
      <c r="B261" s="245"/>
      <c r="C261" s="246"/>
      <c r="D261" s="235" t="s">
        <v>157</v>
      </c>
      <c r="E261" s="247" t="s">
        <v>30</v>
      </c>
      <c r="F261" s="248" t="s">
        <v>161</v>
      </c>
      <c r="G261" s="246"/>
      <c r="H261" s="249">
        <v>3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AT261" s="255" t="s">
        <v>157</v>
      </c>
      <c r="AU261" s="255" t="s">
        <v>155</v>
      </c>
      <c r="AV261" s="12" t="s">
        <v>154</v>
      </c>
      <c r="AW261" s="12" t="s">
        <v>37</v>
      </c>
      <c r="AX261" s="12" t="s">
        <v>82</v>
      </c>
      <c r="AY261" s="255" t="s">
        <v>146</v>
      </c>
    </row>
    <row r="262" s="1" customFormat="1" ht="16.5" customHeight="1">
      <c r="B262" s="46"/>
      <c r="C262" s="277" t="s">
        <v>333</v>
      </c>
      <c r="D262" s="277" t="s">
        <v>307</v>
      </c>
      <c r="E262" s="278" t="s">
        <v>334</v>
      </c>
      <c r="F262" s="279" t="s">
        <v>335</v>
      </c>
      <c r="G262" s="280" t="s">
        <v>263</v>
      </c>
      <c r="H262" s="281">
        <v>6</v>
      </c>
      <c r="I262" s="282"/>
      <c r="J262" s="283">
        <f>ROUND(I262*H262,2)</f>
        <v>0</v>
      </c>
      <c r="K262" s="279" t="s">
        <v>153</v>
      </c>
      <c r="L262" s="284"/>
      <c r="M262" s="285" t="s">
        <v>30</v>
      </c>
      <c r="N262" s="286" t="s">
        <v>45</v>
      </c>
      <c r="O262" s="47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AR262" s="24" t="s">
        <v>208</v>
      </c>
      <c r="AT262" s="24" t="s">
        <v>307</v>
      </c>
      <c r="AU262" s="24" t="s">
        <v>155</v>
      </c>
      <c r="AY262" s="24" t="s">
        <v>146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24" t="s">
        <v>82</v>
      </c>
      <c r="BK262" s="232">
        <f>ROUND(I262*H262,2)</f>
        <v>0</v>
      </c>
      <c r="BL262" s="24" t="s">
        <v>154</v>
      </c>
      <c r="BM262" s="24" t="s">
        <v>336</v>
      </c>
    </row>
    <row r="263" s="13" customFormat="1">
      <c r="B263" s="256"/>
      <c r="C263" s="257"/>
      <c r="D263" s="235" t="s">
        <v>157</v>
      </c>
      <c r="E263" s="258" t="s">
        <v>30</v>
      </c>
      <c r="F263" s="259" t="s">
        <v>337</v>
      </c>
      <c r="G263" s="257"/>
      <c r="H263" s="258" t="s">
        <v>30</v>
      </c>
      <c r="I263" s="260"/>
      <c r="J263" s="257"/>
      <c r="K263" s="257"/>
      <c r="L263" s="261"/>
      <c r="M263" s="262"/>
      <c r="N263" s="263"/>
      <c r="O263" s="263"/>
      <c r="P263" s="263"/>
      <c r="Q263" s="263"/>
      <c r="R263" s="263"/>
      <c r="S263" s="263"/>
      <c r="T263" s="264"/>
      <c r="AT263" s="265" t="s">
        <v>157</v>
      </c>
      <c r="AU263" s="265" t="s">
        <v>155</v>
      </c>
      <c r="AV263" s="13" t="s">
        <v>82</v>
      </c>
      <c r="AW263" s="13" t="s">
        <v>37</v>
      </c>
      <c r="AX263" s="13" t="s">
        <v>74</v>
      </c>
      <c r="AY263" s="265" t="s">
        <v>146</v>
      </c>
    </row>
    <row r="264" s="11" customFormat="1">
      <c r="B264" s="233"/>
      <c r="C264" s="234"/>
      <c r="D264" s="235" t="s">
        <v>157</v>
      </c>
      <c r="E264" s="236" t="s">
        <v>30</v>
      </c>
      <c r="F264" s="237" t="s">
        <v>338</v>
      </c>
      <c r="G264" s="234"/>
      <c r="H264" s="238">
        <v>6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AT264" s="244" t="s">
        <v>157</v>
      </c>
      <c r="AU264" s="244" t="s">
        <v>155</v>
      </c>
      <c r="AV264" s="11" t="s">
        <v>84</v>
      </c>
      <c r="AW264" s="11" t="s">
        <v>37</v>
      </c>
      <c r="AX264" s="11" t="s">
        <v>82</v>
      </c>
      <c r="AY264" s="244" t="s">
        <v>146</v>
      </c>
    </row>
    <row r="265" s="1" customFormat="1" ht="25.5" customHeight="1">
      <c r="B265" s="46"/>
      <c r="C265" s="221" t="s">
        <v>339</v>
      </c>
      <c r="D265" s="221" t="s">
        <v>149</v>
      </c>
      <c r="E265" s="222" t="s">
        <v>340</v>
      </c>
      <c r="F265" s="223" t="s">
        <v>341</v>
      </c>
      <c r="G265" s="224" t="s">
        <v>211</v>
      </c>
      <c r="H265" s="225">
        <v>20</v>
      </c>
      <c r="I265" s="226"/>
      <c r="J265" s="227">
        <f>ROUND(I265*H265,2)</f>
        <v>0</v>
      </c>
      <c r="K265" s="223" t="s">
        <v>153</v>
      </c>
      <c r="L265" s="72"/>
      <c r="M265" s="228" t="s">
        <v>30</v>
      </c>
      <c r="N265" s="229" t="s">
        <v>45</v>
      </c>
      <c r="O265" s="47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AR265" s="24" t="s">
        <v>154</v>
      </c>
      <c r="AT265" s="24" t="s">
        <v>149</v>
      </c>
      <c r="AU265" s="24" t="s">
        <v>155</v>
      </c>
      <c r="AY265" s="24" t="s">
        <v>146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24" t="s">
        <v>82</v>
      </c>
      <c r="BK265" s="232">
        <f>ROUND(I265*H265,2)</f>
        <v>0</v>
      </c>
      <c r="BL265" s="24" t="s">
        <v>154</v>
      </c>
      <c r="BM265" s="24" t="s">
        <v>342</v>
      </c>
    </row>
    <row r="266" s="13" customFormat="1">
      <c r="B266" s="256"/>
      <c r="C266" s="257"/>
      <c r="D266" s="235" t="s">
        <v>157</v>
      </c>
      <c r="E266" s="258" t="s">
        <v>30</v>
      </c>
      <c r="F266" s="259" t="s">
        <v>343</v>
      </c>
      <c r="G266" s="257"/>
      <c r="H266" s="258" t="s">
        <v>30</v>
      </c>
      <c r="I266" s="260"/>
      <c r="J266" s="257"/>
      <c r="K266" s="257"/>
      <c r="L266" s="261"/>
      <c r="M266" s="262"/>
      <c r="N266" s="263"/>
      <c r="O266" s="263"/>
      <c r="P266" s="263"/>
      <c r="Q266" s="263"/>
      <c r="R266" s="263"/>
      <c r="S266" s="263"/>
      <c r="T266" s="264"/>
      <c r="AT266" s="265" t="s">
        <v>157</v>
      </c>
      <c r="AU266" s="265" t="s">
        <v>155</v>
      </c>
      <c r="AV266" s="13" t="s">
        <v>82</v>
      </c>
      <c r="AW266" s="13" t="s">
        <v>37</v>
      </c>
      <c r="AX266" s="13" t="s">
        <v>74</v>
      </c>
      <c r="AY266" s="265" t="s">
        <v>146</v>
      </c>
    </row>
    <row r="267" s="11" customFormat="1">
      <c r="B267" s="233"/>
      <c r="C267" s="234"/>
      <c r="D267" s="235" t="s">
        <v>157</v>
      </c>
      <c r="E267" s="236" t="s">
        <v>30</v>
      </c>
      <c r="F267" s="237" t="s">
        <v>344</v>
      </c>
      <c r="G267" s="234"/>
      <c r="H267" s="238">
        <v>20</v>
      </c>
      <c r="I267" s="239"/>
      <c r="J267" s="234"/>
      <c r="K267" s="234"/>
      <c r="L267" s="240"/>
      <c r="M267" s="241"/>
      <c r="N267" s="242"/>
      <c r="O267" s="242"/>
      <c r="P267" s="242"/>
      <c r="Q267" s="242"/>
      <c r="R267" s="242"/>
      <c r="S267" s="242"/>
      <c r="T267" s="243"/>
      <c r="AT267" s="244" t="s">
        <v>157</v>
      </c>
      <c r="AU267" s="244" t="s">
        <v>155</v>
      </c>
      <c r="AV267" s="11" t="s">
        <v>84</v>
      </c>
      <c r="AW267" s="11" t="s">
        <v>37</v>
      </c>
      <c r="AX267" s="11" t="s">
        <v>82</v>
      </c>
      <c r="AY267" s="244" t="s">
        <v>146</v>
      </c>
    </row>
    <row r="268" s="1" customFormat="1" ht="25.5" customHeight="1">
      <c r="B268" s="46"/>
      <c r="C268" s="221" t="s">
        <v>345</v>
      </c>
      <c r="D268" s="221" t="s">
        <v>149</v>
      </c>
      <c r="E268" s="222" t="s">
        <v>346</v>
      </c>
      <c r="F268" s="223" t="s">
        <v>347</v>
      </c>
      <c r="G268" s="224" t="s">
        <v>211</v>
      </c>
      <c r="H268" s="225">
        <v>20</v>
      </c>
      <c r="I268" s="226"/>
      <c r="J268" s="227">
        <f>ROUND(I268*H268,2)</f>
        <v>0</v>
      </c>
      <c r="K268" s="223" t="s">
        <v>153</v>
      </c>
      <c r="L268" s="72"/>
      <c r="M268" s="228" t="s">
        <v>30</v>
      </c>
      <c r="N268" s="229" t="s">
        <v>45</v>
      </c>
      <c r="O268" s="47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AR268" s="24" t="s">
        <v>154</v>
      </c>
      <c r="AT268" s="24" t="s">
        <v>149</v>
      </c>
      <c r="AU268" s="24" t="s">
        <v>155</v>
      </c>
      <c r="AY268" s="24" t="s">
        <v>146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24" t="s">
        <v>82</v>
      </c>
      <c r="BK268" s="232">
        <f>ROUND(I268*H268,2)</f>
        <v>0</v>
      </c>
      <c r="BL268" s="24" t="s">
        <v>154</v>
      </c>
      <c r="BM268" s="24" t="s">
        <v>348</v>
      </c>
    </row>
    <row r="269" s="13" customFormat="1">
      <c r="B269" s="256"/>
      <c r="C269" s="257"/>
      <c r="D269" s="235" t="s">
        <v>157</v>
      </c>
      <c r="E269" s="258" t="s">
        <v>30</v>
      </c>
      <c r="F269" s="259" t="s">
        <v>349</v>
      </c>
      <c r="G269" s="257"/>
      <c r="H269" s="258" t="s">
        <v>30</v>
      </c>
      <c r="I269" s="260"/>
      <c r="J269" s="257"/>
      <c r="K269" s="257"/>
      <c r="L269" s="261"/>
      <c r="M269" s="262"/>
      <c r="N269" s="263"/>
      <c r="O269" s="263"/>
      <c r="P269" s="263"/>
      <c r="Q269" s="263"/>
      <c r="R269" s="263"/>
      <c r="S269" s="263"/>
      <c r="T269" s="264"/>
      <c r="AT269" s="265" t="s">
        <v>157</v>
      </c>
      <c r="AU269" s="265" t="s">
        <v>155</v>
      </c>
      <c r="AV269" s="13" t="s">
        <v>82</v>
      </c>
      <c r="AW269" s="13" t="s">
        <v>37</v>
      </c>
      <c r="AX269" s="13" t="s">
        <v>74</v>
      </c>
      <c r="AY269" s="265" t="s">
        <v>146</v>
      </c>
    </row>
    <row r="270" s="13" customFormat="1">
      <c r="B270" s="256"/>
      <c r="C270" s="257"/>
      <c r="D270" s="235" t="s">
        <v>157</v>
      </c>
      <c r="E270" s="258" t="s">
        <v>30</v>
      </c>
      <c r="F270" s="259" t="s">
        <v>350</v>
      </c>
      <c r="G270" s="257"/>
      <c r="H270" s="258" t="s">
        <v>30</v>
      </c>
      <c r="I270" s="260"/>
      <c r="J270" s="257"/>
      <c r="K270" s="257"/>
      <c r="L270" s="261"/>
      <c r="M270" s="262"/>
      <c r="N270" s="263"/>
      <c r="O270" s="263"/>
      <c r="P270" s="263"/>
      <c r="Q270" s="263"/>
      <c r="R270" s="263"/>
      <c r="S270" s="263"/>
      <c r="T270" s="264"/>
      <c r="AT270" s="265" t="s">
        <v>157</v>
      </c>
      <c r="AU270" s="265" t="s">
        <v>155</v>
      </c>
      <c r="AV270" s="13" t="s">
        <v>82</v>
      </c>
      <c r="AW270" s="13" t="s">
        <v>37</v>
      </c>
      <c r="AX270" s="13" t="s">
        <v>74</v>
      </c>
      <c r="AY270" s="265" t="s">
        <v>146</v>
      </c>
    </row>
    <row r="271" s="11" customFormat="1">
      <c r="B271" s="233"/>
      <c r="C271" s="234"/>
      <c r="D271" s="235" t="s">
        <v>157</v>
      </c>
      <c r="E271" s="236" t="s">
        <v>30</v>
      </c>
      <c r="F271" s="237" t="s">
        <v>351</v>
      </c>
      <c r="G271" s="234"/>
      <c r="H271" s="238">
        <v>20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AT271" s="244" t="s">
        <v>157</v>
      </c>
      <c r="AU271" s="244" t="s">
        <v>155</v>
      </c>
      <c r="AV271" s="11" t="s">
        <v>84</v>
      </c>
      <c r="AW271" s="11" t="s">
        <v>37</v>
      </c>
      <c r="AX271" s="11" t="s">
        <v>82</v>
      </c>
      <c r="AY271" s="244" t="s">
        <v>146</v>
      </c>
    </row>
    <row r="272" s="1" customFormat="1" ht="25.5" customHeight="1">
      <c r="B272" s="46"/>
      <c r="C272" s="221" t="s">
        <v>352</v>
      </c>
      <c r="D272" s="221" t="s">
        <v>149</v>
      </c>
      <c r="E272" s="222" t="s">
        <v>353</v>
      </c>
      <c r="F272" s="223" t="s">
        <v>354</v>
      </c>
      <c r="G272" s="224" t="s">
        <v>211</v>
      </c>
      <c r="H272" s="225">
        <v>20</v>
      </c>
      <c r="I272" s="226"/>
      <c r="J272" s="227">
        <f>ROUND(I272*H272,2)</f>
        <v>0</v>
      </c>
      <c r="K272" s="223" t="s">
        <v>153</v>
      </c>
      <c r="L272" s="72"/>
      <c r="M272" s="228" t="s">
        <v>30</v>
      </c>
      <c r="N272" s="229" t="s">
        <v>45</v>
      </c>
      <c r="O272" s="47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AR272" s="24" t="s">
        <v>154</v>
      </c>
      <c r="AT272" s="24" t="s">
        <v>149</v>
      </c>
      <c r="AU272" s="24" t="s">
        <v>155</v>
      </c>
      <c r="AY272" s="24" t="s">
        <v>146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24" t="s">
        <v>82</v>
      </c>
      <c r="BK272" s="232">
        <f>ROUND(I272*H272,2)</f>
        <v>0</v>
      </c>
      <c r="BL272" s="24" t="s">
        <v>154</v>
      </c>
      <c r="BM272" s="24" t="s">
        <v>355</v>
      </c>
    </row>
    <row r="273" s="1" customFormat="1" ht="16.5" customHeight="1">
      <c r="B273" s="46"/>
      <c r="C273" s="277" t="s">
        <v>356</v>
      </c>
      <c r="D273" s="277" t="s">
        <v>307</v>
      </c>
      <c r="E273" s="278" t="s">
        <v>357</v>
      </c>
      <c r="F273" s="279" t="s">
        <v>358</v>
      </c>
      <c r="G273" s="280" t="s">
        <v>359</v>
      </c>
      <c r="H273" s="281">
        <v>0.5</v>
      </c>
      <c r="I273" s="282"/>
      <c r="J273" s="283">
        <f>ROUND(I273*H273,2)</f>
        <v>0</v>
      </c>
      <c r="K273" s="279" t="s">
        <v>153</v>
      </c>
      <c r="L273" s="284"/>
      <c r="M273" s="285" t="s">
        <v>30</v>
      </c>
      <c r="N273" s="286" t="s">
        <v>45</v>
      </c>
      <c r="O273" s="47"/>
      <c r="P273" s="230">
        <f>O273*H273</f>
        <v>0</v>
      </c>
      <c r="Q273" s="230">
        <v>0.001</v>
      </c>
      <c r="R273" s="230">
        <f>Q273*H273</f>
        <v>0.00050000000000000001</v>
      </c>
      <c r="S273" s="230">
        <v>0</v>
      </c>
      <c r="T273" s="231">
        <f>S273*H273</f>
        <v>0</v>
      </c>
      <c r="AR273" s="24" t="s">
        <v>208</v>
      </c>
      <c r="AT273" s="24" t="s">
        <v>307</v>
      </c>
      <c r="AU273" s="24" t="s">
        <v>155</v>
      </c>
      <c r="AY273" s="24" t="s">
        <v>146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24" t="s">
        <v>82</v>
      </c>
      <c r="BK273" s="232">
        <f>ROUND(I273*H273,2)</f>
        <v>0</v>
      </c>
      <c r="BL273" s="24" t="s">
        <v>154</v>
      </c>
      <c r="BM273" s="24" t="s">
        <v>360</v>
      </c>
    </row>
    <row r="274" s="13" customFormat="1">
      <c r="B274" s="256"/>
      <c r="C274" s="257"/>
      <c r="D274" s="235" t="s">
        <v>157</v>
      </c>
      <c r="E274" s="258" t="s">
        <v>30</v>
      </c>
      <c r="F274" s="259" t="s">
        <v>361</v>
      </c>
      <c r="G274" s="257"/>
      <c r="H274" s="258" t="s">
        <v>30</v>
      </c>
      <c r="I274" s="260"/>
      <c r="J274" s="257"/>
      <c r="K274" s="257"/>
      <c r="L274" s="261"/>
      <c r="M274" s="262"/>
      <c r="N274" s="263"/>
      <c r="O274" s="263"/>
      <c r="P274" s="263"/>
      <c r="Q274" s="263"/>
      <c r="R274" s="263"/>
      <c r="S274" s="263"/>
      <c r="T274" s="264"/>
      <c r="AT274" s="265" t="s">
        <v>157</v>
      </c>
      <c r="AU274" s="265" t="s">
        <v>155</v>
      </c>
      <c r="AV274" s="13" t="s">
        <v>82</v>
      </c>
      <c r="AW274" s="13" t="s">
        <v>37</v>
      </c>
      <c r="AX274" s="13" t="s">
        <v>74</v>
      </c>
      <c r="AY274" s="265" t="s">
        <v>146</v>
      </c>
    </row>
    <row r="275" s="13" customFormat="1">
      <c r="B275" s="256"/>
      <c r="C275" s="257"/>
      <c r="D275" s="235" t="s">
        <v>157</v>
      </c>
      <c r="E275" s="258" t="s">
        <v>30</v>
      </c>
      <c r="F275" s="259" t="s">
        <v>362</v>
      </c>
      <c r="G275" s="257"/>
      <c r="H275" s="258" t="s">
        <v>30</v>
      </c>
      <c r="I275" s="260"/>
      <c r="J275" s="257"/>
      <c r="K275" s="257"/>
      <c r="L275" s="261"/>
      <c r="M275" s="262"/>
      <c r="N275" s="263"/>
      <c r="O275" s="263"/>
      <c r="P275" s="263"/>
      <c r="Q275" s="263"/>
      <c r="R275" s="263"/>
      <c r="S275" s="263"/>
      <c r="T275" s="264"/>
      <c r="AT275" s="265" t="s">
        <v>157</v>
      </c>
      <c r="AU275" s="265" t="s">
        <v>155</v>
      </c>
      <c r="AV275" s="13" t="s">
        <v>82</v>
      </c>
      <c r="AW275" s="13" t="s">
        <v>37</v>
      </c>
      <c r="AX275" s="13" t="s">
        <v>74</v>
      </c>
      <c r="AY275" s="265" t="s">
        <v>146</v>
      </c>
    </row>
    <row r="276" s="11" customFormat="1">
      <c r="B276" s="233"/>
      <c r="C276" s="234"/>
      <c r="D276" s="235" t="s">
        <v>157</v>
      </c>
      <c r="E276" s="236" t="s">
        <v>30</v>
      </c>
      <c r="F276" s="237" t="s">
        <v>363</v>
      </c>
      <c r="G276" s="234"/>
      <c r="H276" s="238">
        <v>0.5</v>
      </c>
      <c r="I276" s="239"/>
      <c r="J276" s="234"/>
      <c r="K276" s="234"/>
      <c r="L276" s="240"/>
      <c r="M276" s="241"/>
      <c r="N276" s="242"/>
      <c r="O276" s="242"/>
      <c r="P276" s="242"/>
      <c r="Q276" s="242"/>
      <c r="R276" s="242"/>
      <c r="S276" s="242"/>
      <c r="T276" s="243"/>
      <c r="AT276" s="244" t="s">
        <v>157</v>
      </c>
      <c r="AU276" s="244" t="s">
        <v>155</v>
      </c>
      <c r="AV276" s="11" t="s">
        <v>84</v>
      </c>
      <c r="AW276" s="11" t="s">
        <v>37</v>
      </c>
      <c r="AX276" s="11" t="s">
        <v>82</v>
      </c>
      <c r="AY276" s="244" t="s">
        <v>146</v>
      </c>
    </row>
    <row r="277" s="1" customFormat="1" ht="16.5" customHeight="1">
      <c r="B277" s="46"/>
      <c r="C277" s="221" t="s">
        <v>364</v>
      </c>
      <c r="D277" s="221" t="s">
        <v>149</v>
      </c>
      <c r="E277" s="222" t="s">
        <v>365</v>
      </c>
      <c r="F277" s="223" t="s">
        <v>366</v>
      </c>
      <c r="G277" s="224" t="s">
        <v>152</v>
      </c>
      <c r="H277" s="225">
        <v>0.20000000000000001</v>
      </c>
      <c r="I277" s="226"/>
      <c r="J277" s="227">
        <f>ROUND(I277*H277,2)</f>
        <v>0</v>
      </c>
      <c r="K277" s="223" t="s">
        <v>153</v>
      </c>
      <c r="L277" s="72"/>
      <c r="M277" s="228" t="s">
        <v>30</v>
      </c>
      <c r="N277" s="229" t="s">
        <v>45</v>
      </c>
      <c r="O277" s="47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AR277" s="24" t="s">
        <v>154</v>
      </c>
      <c r="AT277" s="24" t="s">
        <v>149</v>
      </c>
      <c r="AU277" s="24" t="s">
        <v>155</v>
      </c>
      <c r="AY277" s="24" t="s">
        <v>146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24" t="s">
        <v>82</v>
      </c>
      <c r="BK277" s="232">
        <f>ROUND(I277*H277,2)</f>
        <v>0</v>
      </c>
      <c r="BL277" s="24" t="s">
        <v>154</v>
      </c>
      <c r="BM277" s="24" t="s">
        <v>367</v>
      </c>
    </row>
    <row r="278" s="13" customFormat="1">
      <c r="B278" s="256"/>
      <c r="C278" s="257"/>
      <c r="D278" s="235" t="s">
        <v>157</v>
      </c>
      <c r="E278" s="258" t="s">
        <v>30</v>
      </c>
      <c r="F278" s="259" t="s">
        <v>368</v>
      </c>
      <c r="G278" s="257"/>
      <c r="H278" s="258" t="s">
        <v>30</v>
      </c>
      <c r="I278" s="260"/>
      <c r="J278" s="257"/>
      <c r="K278" s="257"/>
      <c r="L278" s="261"/>
      <c r="M278" s="262"/>
      <c r="N278" s="263"/>
      <c r="O278" s="263"/>
      <c r="P278" s="263"/>
      <c r="Q278" s="263"/>
      <c r="R278" s="263"/>
      <c r="S278" s="263"/>
      <c r="T278" s="264"/>
      <c r="AT278" s="265" t="s">
        <v>157</v>
      </c>
      <c r="AU278" s="265" t="s">
        <v>155</v>
      </c>
      <c r="AV278" s="13" t="s">
        <v>82</v>
      </c>
      <c r="AW278" s="13" t="s">
        <v>37</v>
      </c>
      <c r="AX278" s="13" t="s">
        <v>74</v>
      </c>
      <c r="AY278" s="265" t="s">
        <v>146</v>
      </c>
    </row>
    <row r="279" s="11" customFormat="1">
      <c r="B279" s="233"/>
      <c r="C279" s="234"/>
      <c r="D279" s="235" t="s">
        <v>157</v>
      </c>
      <c r="E279" s="236" t="s">
        <v>30</v>
      </c>
      <c r="F279" s="237" t="s">
        <v>369</v>
      </c>
      <c r="G279" s="234"/>
      <c r="H279" s="238">
        <v>0.20000000000000001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AT279" s="244" t="s">
        <v>157</v>
      </c>
      <c r="AU279" s="244" t="s">
        <v>155</v>
      </c>
      <c r="AV279" s="11" t="s">
        <v>84</v>
      </c>
      <c r="AW279" s="11" t="s">
        <v>37</v>
      </c>
      <c r="AX279" s="11" t="s">
        <v>82</v>
      </c>
      <c r="AY279" s="244" t="s">
        <v>146</v>
      </c>
    </row>
    <row r="280" s="1" customFormat="1" ht="16.5" customHeight="1">
      <c r="B280" s="46"/>
      <c r="C280" s="221" t="s">
        <v>370</v>
      </c>
      <c r="D280" s="221" t="s">
        <v>149</v>
      </c>
      <c r="E280" s="222" t="s">
        <v>371</v>
      </c>
      <c r="F280" s="223" t="s">
        <v>372</v>
      </c>
      <c r="G280" s="224" t="s">
        <v>152</v>
      </c>
      <c r="H280" s="225">
        <v>0.20000000000000001</v>
      </c>
      <c r="I280" s="226"/>
      <c r="J280" s="227">
        <f>ROUND(I280*H280,2)</f>
        <v>0</v>
      </c>
      <c r="K280" s="223" t="s">
        <v>153</v>
      </c>
      <c r="L280" s="72"/>
      <c r="M280" s="228" t="s">
        <v>30</v>
      </c>
      <c r="N280" s="229" t="s">
        <v>45</v>
      </c>
      <c r="O280" s="47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AR280" s="24" t="s">
        <v>154</v>
      </c>
      <c r="AT280" s="24" t="s">
        <v>149</v>
      </c>
      <c r="AU280" s="24" t="s">
        <v>155</v>
      </c>
      <c r="AY280" s="24" t="s">
        <v>146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24" t="s">
        <v>82</v>
      </c>
      <c r="BK280" s="232">
        <f>ROUND(I280*H280,2)</f>
        <v>0</v>
      </c>
      <c r="BL280" s="24" t="s">
        <v>154</v>
      </c>
      <c r="BM280" s="24" t="s">
        <v>373</v>
      </c>
    </row>
    <row r="281" s="1" customFormat="1" ht="16.5" customHeight="1">
      <c r="B281" s="46"/>
      <c r="C281" s="221" t="s">
        <v>374</v>
      </c>
      <c r="D281" s="221" t="s">
        <v>149</v>
      </c>
      <c r="E281" s="222" t="s">
        <v>375</v>
      </c>
      <c r="F281" s="223" t="s">
        <v>376</v>
      </c>
      <c r="G281" s="224" t="s">
        <v>211</v>
      </c>
      <c r="H281" s="225">
        <v>20</v>
      </c>
      <c r="I281" s="226"/>
      <c r="J281" s="227">
        <f>ROUND(I281*H281,2)</f>
        <v>0</v>
      </c>
      <c r="K281" s="223" t="s">
        <v>153</v>
      </c>
      <c r="L281" s="72"/>
      <c r="M281" s="228" t="s">
        <v>30</v>
      </c>
      <c r="N281" s="229" t="s">
        <v>45</v>
      </c>
      <c r="O281" s="47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AR281" s="24" t="s">
        <v>154</v>
      </c>
      <c r="AT281" s="24" t="s">
        <v>149</v>
      </c>
      <c r="AU281" s="24" t="s">
        <v>155</v>
      </c>
      <c r="AY281" s="24" t="s">
        <v>146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24" t="s">
        <v>82</v>
      </c>
      <c r="BK281" s="232">
        <f>ROUND(I281*H281,2)</f>
        <v>0</v>
      </c>
      <c r="BL281" s="24" t="s">
        <v>154</v>
      </c>
      <c r="BM281" s="24" t="s">
        <v>377</v>
      </c>
    </row>
    <row r="282" s="10" customFormat="1" ht="22.32" customHeight="1">
      <c r="B282" s="205"/>
      <c r="C282" s="206"/>
      <c r="D282" s="207" t="s">
        <v>73</v>
      </c>
      <c r="E282" s="219" t="s">
        <v>84</v>
      </c>
      <c r="F282" s="219" t="s">
        <v>378</v>
      </c>
      <c r="G282" s="206"/>
      <c r="H282" s="206"/>
      <c r="I282" s="209"/>
      <c r="J282" s="220">
        <f>BK282</f>
        <v>0</v>
      </c>
      <c r="K282" s="206"/>
      <c r="L282" s="211"/>
      <c r="M282" s="212"/>
      <c r="N282" s="213"/>
      <c r="O282" s="213"/>
      <c r="P282" s="214">
        <f>SUM(P283:P309)</f>
        <v>0</v>
      </c>
      <c r="Q282" s="213"/>
      <c r="R282" s="214">
        <f>SUM(R283:R309)</f>
        <v>0.018411</v>
      </c>
      <c r="S282" s="213"/>
      <c r="T282" s="215">
        <f>SUM(T283:T309)</f>
        <v>0</v>
      </c>
      <c r="AR282" s="216" t="s">
        <v>82</v>
      </c>
      <c r="AT282" s="217" t="s">
        <v>73</v>
      </c>
      <c r="AU282" s="217" t="s">
        <v>84</v>
      </c>
      <c r="AY282" s="216" t="s">
        <v>146</v>
      </c>
      <c r="BK282" s="218">
        <f>SUM(BK283:BK309)</f>
        <v>0</v>
      </c>
    </row>
    <row r="283" s="1" customFormat="1" ht="16.5" customHeight="1">
      <c r="B283" s="46"/>
      <c r="C283" s="221" t="s">
        <v>379</v>
      </c>
      <c r="D283" s="221" t="s">
        <v>149</v>
      </c>
      <c r="E283" s="222" t="s">
        <v>380</v>
      </c>
      <c r="F283" s="223" t="s">
        <v>381</v>
      </c>
      <c r="G283" s="224" t="s">
        <v>382</v>
      </c>
      <c r="H283" s="225">
        <v>7.7000000000000002</v>
      </c>
      <c r="I283" s="226"/>
      <c r="J283" s="227">
        <f>ROUND(I283*H283,2)</f>
        <v>0</v>
      </c>
      <c r="K283" s="223" t="s">
        <v>153</v>
      </c>
      <c r="L283" s="72"/>
      <c r="M283" s="228" t="s">
        <v>30</v>
      </c>
      <c r="N283" s="229" t="s">
        <v>45</v>
      </c>
      <c r="O283" s="47"/>
      <c r="P283" s="230">
        <f>O283*H283</f>
        <v>0</v>
      </c>
      <c r="Q283" s="230">
        <v>0.00072999999999999996</v>
      </c>
      <c r="R283" s="230">
        <f>Q283*H283</f>
        <v>0.0056210000000000001</v>
      </c>
      <c r="S283" s="230">
        <v>0</v>
      </c>
      <c r="T283" s="231">
        <f>S283*H283</f>
        <v>0</v>
      </c>
      <c r="AR283" s="24" t="s">
        <v>154</v>
      </c>
      <c r="AT283" s="24" t="s">
        <v>149</v>
      </c>
      <c r="AU283" s="24" t="s">
        <v>155</v>
      </c>
      <c r="AY283" s="24" t="s">
        <v>146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24" t="s">
        <v>82</v>
      </c>
      <c r="BK283" s="232">
        <f>ROUND(I283*H283,2)</f>
        <v>0</v>
      </c>
      <c r="BL283" s="24" t="s">
        <v>154</v>
      </c>
      <c r="BM283" s="24" t="s">
        <v>383</v>
      </c>
    </row>
    <row r="284" s="1" customFormat="1" ht="25.5" customHeight="1">
      <c r="B284" s="46"/>
      <c r="C284" s="221" t="s">
        <v>384</v>
      </c>
      <c r="D284" s="221" t="s">
        <v>149</v>
      </c>
      <c r="E284" s="222" t="s">
        <v>385</v>
      </c>
      <c r="F284" s="223" t="s">
        <v>386</v>
      </c>
      <c r="G284" s="224" t="s">
        <v>152</v>
      </c>
      <c r="H284" s="225">
        <v>0.80000000000000004</v>
      </c>
      <c r="I284" s="226"/>
      <c r="J284" s="227">
        <f>ROUND(I284*H284,2)</f>
        <v>0</v>
      </c>
      <c r="K284" s="223" t="s">
        <v>153</v>
      </c>
      <c r="L284" s="72"/>
      <c r="M284" s="228" t="s">
        <v>30</v>
      </c>
      <c r="N284" s="229" t="s">
        <v>45</v>
      </c>
      <c r="O284" s="47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AR284" s="24" t="s">
        <v>154</v>
      </c>
      <c r="AT284" s="24" t="s">
        <v>149</v>
      </c>
      <c r="AU284" s="24" t="s">
        <v>155</v>
      </c>
      <c r="AY284" s="24" t="s">
        <v>146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24" t="s">
        <v>82</v>
      </c>
      <c r="BK284" s="232">
        <f>ROUND(I284*H284,2)</f>
        <v>0</v>
      </c>
      <c r="BL284" s="24" t="s">
        <v>154</v>
      </c>
      <c r="BM284" s="24" t="s">
        <v>387</v>
      </c>
    </row>
    <row r="285" s="13" customFormat="1">
      <c r="B285" s="256"/>
      <c r="C285" s="257"/>
      <c r="D285" s="235" t="s">
        <v>157</v>
      </c>
      <c r="E285" s="258" t="s">
        <v>30</v>
      </c>
      <c r="F285" s="259" t="s">
        <v>388</v>
      </c>
      <c r="G285" s="257"/>
      <c r="H285" s="258" t="s">
        <v>30</v>
      </c>
      <c r="I285" s="260"/>
      <c r="J285" s="257"/>
      <c r="K285" s="257"/>
      <c r="L285" s="261"/>
      <c r="M285" s="262"/>
      <c r="N285" s="263"/>
      <c r="O285" s="263"/>
      <c r="P285" s="263"/>
      <c r="Q285" s="263"/>
      <c r="R285" s="263"/>
      <c r="S285" s="263"/>
      <c r="T285" s="264"/>
      <c r="AT285" s="265" t="s">
        <v>157</v>
      </c>
      <c r="AU285" s="265" t="s">
        <v>155</v>
      </c>
      <c r="AV285" s="13" t="s">
        <v>82</v>
      </c>
      <c r="AW285" s="13" t="s">
        <v>37</v>
      </c>
      <c r="AX285" s="13" t="s">
        <v>74</v>
      </c>
      <c r="AY285" s="265" t="s">
        <v>146</v>
      </c>
    </row>
    <row r="286" s="13" customFormat="1">
      <c r="B286" s="256"/>
      <c r="C286" s="257"/>
      <c r="D286" s="235" t="s">
        <v>157</v>
      </c>
      <c r="E286" s="258" t="s">
        <v>30</v>
      </c>
      <c r="F286" s="259" t="s">
        <v>389</v>
      </c>
      <c r="G286" s="257"/>
      <c r="H286" s="258" t="s">
        <v>30</v>
      </c>
      <c r="I286" s="260"/>
      <c r="J286" s="257"/>
      <c r="K286" s="257"/>
      <c r="L286" s="261"/>
      <c r="M286" s="262"/>
      <c r="N286" s="263"/>
      <c r="O286" s="263"/>
      <c r="P286" s="263"/>
      <c r="Q286" s="263"/>
      <c r="R286" s="263"/>
      <c r="S286" s="263"/>
      <c r="T286" s="264"/>
      <c r="AT286" s="265" t="s">
        <v>157</v>
      </c>
      <c r="AU286" s="265" t="s">
        <v>155</v>
      </c>
      <c r="AV286" s="13" t="s">
        <v>82</v>
      </c>
      <c r="AW286" s="13" t="s">
        <v>37</v>
      </c>
      <c r="AX286" s="13" t="s">
        <v>74</v>
      </c>
      <c r="AY286" s="265" t="s">
        <v>146</v>
      </c>
    </row>
    <row r="287" s="11" customFormat="1">
      <c r="B287" s="233"/>
      <c r="C287" s="234"/>
      <c r="D287" s="235" t="s">
        <v>157</v>
      </c>
      <c r="E287" s="236" t="s">
        <v>30</v>
      </c>
      <c r="F287" s="237" t="s">
        <v>390</v>
      </c>
      <c r="G287" s="234"/>
      <c r="H287" s="238">
        <v>0.80000000000000004</v>
      </c>
      <c r="I287" s="239"/>
      <c r="J287" s="234"/>
      <c r="K287" s="234"/>
      <c r="L287" s="240"/>
      <c r="M287" s="241"/>
      <c r="N287" s="242"/>
      <c r="O287" s="242"/>
      <c r="P287" s="242"/>
      <c r="Q287" s="242"/>
      <c r="R287" s="242"/>
      <c r="S287" s="242"/>
      <c r="T287" s="243"/>
      <c r="AT287" s="244" t="s">
        <v>157</v>
      </c>
      <c r="AU287" s="244" t="s">
        <v>155</v>
      </c>
      <c r="AV287" s="11" t="s">
        <v>84</v>
      </c>
      <c r="AW287" s="11" t="s">
        <v>37</v>
      </c>
      <c r="AX287" s="11" t="s">
        <v>74</v>
      </c>
      <c r="AY287" s="244" t="s">
        <v>146</v>
      </c>
    </row>
    <row r="288" s="14" customFormat="1">
      <c r="B288" s="266"/>
      <c r="C288" s="267"/>
      <c r="D288" s="235" t="s">
        <v>157</v>
      </c>
      <c r="E288" s="268" t="s">
        <v>30</v>
      </c>
      <c r="F288" s="269" t="s">
        <v>271</v>
      </c>
      <c r="G288" s="267"/>
      <c r="H288" s="270">
        <v>0.80000000000000004</v>
      </c>
      <c r="I288" s="271"/>
      <c r="J288" s="267"/>
      <c r="K288" s="267"/>
      <c r="L288" s="272"/>
      <c r="M288" s="273"/>
      <c r="N288" s="274"/>
      <c r="O288" s="274"/>
      <c r="P288" s="274"/>
      <c r="Q288" s="274"/>
      <c r="R288" s="274"/>
      <c r="S288" s="274"/>
      <c r="T288" s="275"/>
      <c r="AT288" s="276" t="s">
        <v>157</v>
      </c>
      <c r="AU288" s="276" t="s">
        <v>155</v>
      </c>
      <c r="AV288" s="14" t="s">
        <v>155</v>
      </c>
      <c r="AW288" s="14" t="s">
        <v>37</v>
      </c>
      <c r="AX288" s="14" t="s">
        <v>74</v>
      </c>
      <c r="AY288" s="276" t="s">
        <v>146</v>
      </c>
    </row>
    <row r="289" s="13" customFormat="1">
      <c r="B289" s="256"/>
      <c r="C289" s="257"/>
      <c r="D289" s="235" t="s">
        <v>157</v>
      </c>
      <c r="E289" s="258" t="s">
        <v>30</v>
      </c>
      <c r="F289" s="259" t="s">
        <v>391</v>
      </c>
      <c r="G289" s="257"/>
      <c r="H289" s="258" t="s">
        <v>30</v>
      </c>
      <c r="I289" s="260"/>
      <c r="J289" s="257"/>
      <c r="K289" s="257"/>
      <c r="L289" s="261"/>
      <c r="M289" s="262"/>
      <c r="N289" s="263"/>
      <c r="O289" s="263"/>
      <c r="P289" s="263"/>
      <c r="Q289" s="263"/>
      <c r="R289" s="263"/>
      <c r="S289" s="263"/>
      <c r="T289" s="264"/>
      <c r="AT289" s="265" t="s">
        <v>157</v>
      </c>
      <c r="AU289" s="265" t="s">
        <v>155</v>
      </c>
      <c r="AV289" s="13" t="s">
        <v>82</v>
      </c>
      <c r="AW289" s="13" t="s">
        <v>37</v>
      </c>
      <c r="AX289" s="13" t="s">
        <v>74</v>
      </c>
      <c r="AY289" s="265" t="s">
        <v>146</v>
      </c>
    </row>
    <row r="290" s="11" customFormat="1">
      <c r="B290" s="233"/>
      <c r="C290" s="234"/>
      <c r="D290" s="235" t="s">
        <v>157</v>
      </c>
      <c r="E290" s="236" t="s">
        <v>30</v>
      </c>
      <c r="F290" s="237" t="s">
        <v>392</v>
      </c>
      <c r="G290" s="234"/>
      <c r="H290" s="238">
        <v>-0.075999999999999998</v>
      </c>
      <c r="I290" s="239"/>
      <c r="J290" s="234"/>
      <c r="K290" s="234"/>
      <c r="L290" s="240"/>
      <c r="M290" s="241"/>
      <c r="N290" s="242"/>
      <c r="O290" s="242"/>
      <c r="P290" s="242"/>
      <c r="Q290" s="242"/>
      <c r="R290" s="242"/>
      <c r="S290" s="242"/>
      <c r="T290" s="243"/>
      <c r="AT290" s="244" t="s">
        <v>157</v>
      </c>
      <c r="AU290" s="244" t="s">
        <v>155</v>
      </c>
      <c r="AV290" s="11" t="s">
        <v>84</v>
      </c>
      <c r="AW290" s="11" t="s">
        <v>37</v>
      </c>
      <c r="AX290" s="11" t="s">
        <v>74</v>
      </c>
      <c r="AY290" s="244" t="s">
        <v>146</v>
      </c>
    </row>
    <row r="291" s="11" customFormat="1">
      <c r="B291" s="233"/>
      <c r="C291" s="234"/>
      <c r="D291" s="235" t="s">
        <v>157</v>
      </c>
      <c r="E291" s="236" t="s">
        <v>30</v>
      </c>
      <c r="F291" s="237" t="s">
        <v>393</v>
      </c>
      <c r="G291" s="234"/>
      <c r="H291" s="238">
        <v>0.075999999999999998</v>
      </c>
      <c r="I291" s="239"/>
      <c r="J291" s="234"/>
      <c r="K291" s="234"/>
      <c r="L291" s="240"/>
      <c r="M291" s="241"/>
      <c r="N291" s="242"/>
      <c r="O291" s="242"/>
      <c r="P291" s="242"/>
      <c r="Q291" s="242"/>
      <c r="R291" s="242"/>
      <c r="S291" s="242"/>
      <c r="T291" s="243"/>
      <c r="AT291" s="244" t="s">
        <v>157</v>
      </c>
      <c r="AU291" s="244" t="s">
        <v>155</v>
      </c>
      <c r="AV291" s="11" t="s">
        <v>84</v>
      </c>
      <c r="AW291" s="11" t="s">
        <v>37</v>
      </c>
      <c r="AX291" s="11" t="s">
        <v>74</v>
      </c>
      <c r="AY291" s="244" t="s">
        <v>146</v>
      </c>
    </row>
    <row r="292" s="12" customFormat="1">
      <c r="B292" s="245"/>
      <c r="C292" s="246"/>
      <c r="D292" s="235" t="s">
        <v>157</v>
      </c>
      <c r="E292" s="247" t="s">
        <v>30</v>
      </c>
      <c r="F292" s="248" t="s">
        <v>161</v>
      </c>
      <c r="G292" s="246"/>
      <c r="H292" s="249">
        <v>0.80000000000000004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AT292" s="255" t="s">
        <v>157</v>
      </c>
      <c r="AU292" s="255" t="s">
        <v>155</v>
      </c>
      <c r="AV292" s="12" t="s">
        <v>154</v>
      </c>
      <c r="AW292" s="12" t="s">
        <v>37</v>
      </c>
      <c r="AX292" s="12" t="s">
        <v>82</v>
      </c>
      <c r="AY292" s="255" t="s">
        <v>146</v>
      </c>
    </row>
    <row r="293" s="1" customFormat="1" ht="25.5" customHeight="1">
      <c r="B293" s="46"/>
      <c r="C293" s="221" t="s">
        <v>394</v>
      </c>
      <c r="D293" s="221" t="s">
        <v>149</v>
      </c>
      <c r="E293" s="222" t="s">
        <v>395</v>
      </c>
      <c r="F293" s="223" t="s">
        <v>396</v>
      </c>
      <c r="G293" s="224" t="s">
        <v>211</v>
      </c>
      <c r="H293" s="225">
        <v>18</v>
      </c>
      <c r="I293" s="226"/>
      <c r="J293" s="227">
        <f>ROUND(I293*H293,2)</f>
        <v>0</v>
      </c>
      <c r="K293" s="223" t="s">
        <v>153</v>
      </c>
      <c r="L293" s="72"/>
      <c r="M293" s="228" t="s">
        <v>30</v>
      </c>
      <c r="N293" s="229" t="s">
        <v>45</v>
      </c>
      <c r="O293" s="47"/>
      <c r="P293" s="230">
        <f>O293*H293</f>
        <v>0</v>
      </c>
      <c r="Q293" s="230">
        <v>0.00010000000000000001</v>
      </c>
      <c r="R293" s="230">
        <f>Q293*H293</f>
        <v>0.0018000000000000002</v>
      </c>
      <c r="S293" s="230">
        <v>0</v>
      </c>
      <c r="T293" s="231">
        <f>S293*H293</f>
        <v>0</v>
      </c>
      <c r="AR293" s="24" t="s">
        <v>154</v>
      </c>
      <c r="AT293" s="24" t="s">
        <v>149</v>
      </c>
      <c r="AU293" s="24" t="s">
        <v>155</v>
      </c>
      <c r="AY293" s="24" t="s">
        <v>146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24" t="s">
        <v>82</v>
      </c>
      <c r="BK293" s="232">
        <f>ROUND(I293*H293,2)</f>
        <v>0</v>
      </c>
      <c r="BL293" s="24" t="s">
        <v>154</v>
      </c>
      <c r="BM293" s="24" t="s">
        <v>397</v>
      </c>
    </row>
    <row r="294" s="13" customFormat="1">
      <c r="B294" s="256"/>
      <c r="C294" s="257"/>
      <c r="D294" s="235" t="s">
        <v>157</v>
      </c>
      <c r="E294" s="258" t="s">
        <v>30</v>
      </c>
      <c r="F294" s="259" t="s">
        <v>398</v>
      </c>
      <c r="G294" s="257"/>
      <c r="H294" s="258" t="s">
        <v>30</v>
      </c>
      <c r="I294" s="260"/>
      <c r="J294" s="257"/>
      <c r="K294" s="257"/>
      <c r="L294" s="261"/>
      <c r="M294" s="262"/>
      <c r="N294" s="263"/>
      <c r="O294" s="263"/>
      <c r="P294" s="263"/>
      <c r="Q294" s="263"/>
      <c r="R294" s="263"/>
      <c r="S294" s="263"/>
      <c r="T294" s="264"/>
      <c r="AT294" s="265" t="s">
        <v>157</v>
      </c>
      <c r="AU294" s="265" t="s">
        <v>155</v>
      </c>
      <c r="AV294" s="13" t="s">
        <v>82</v>
      </c>
      <c r="AW294" s="13" t="s">
        <v>37</v>
      </c>
      <c r="AX294" s="13" t="s">
        <v>74</v>
      </c>
      <c r="AY294" s="265" t="s">
        <v>146</v>
      </c>
    </row>
    <row r="295" s="13" customFormat="1">
      <c r="B295" s="256"/>
      <c r="C295" s="257"/>
      <c r="D295" s="235" t="s">
        <v>157</v>
      </c>
      <c r="E295" s="258" t="s">
        <v>30</v>
      </c>
      <c r="F295" s="259" t="s">
        <v>399</v>
      </c>
      <c r="G295" s="257"/>
      <c r="H295" s="258" t="s">
        <v>30</v>
      </c>
      <c r="I295" s="260"/>
      <c r="J295" s="257"/>
      <c r="K295" s="257"/>
      <c r="L295" s="261"/>
      <c r="M295" s="262"/>
      <c r="N295" s="263"/>
      <c r="O295" s="263"/>
      <c r="P295" s="263"/>
      <c r="Q295" s="263"/>
      <c r="R295" s="263"/>
      <c r="S295" s="263"/>
      <c r="T295" s="264"/>
      <c r="AT295" s="265" t="s">
        <v>157</v>
      </c>
      <c r="AU295" s="265" t="s">
        <v>155</v>
      </c>
      <c r="AV295" s="13" t="s">
        <v>82</v>
      </c>
      <c r="AW295" s="13" t="s">
        <v>37</v>
      </c>
      <c r="AX295" s="13" t="s">
        <v>74</v>
      </c>
      <c r="AY295" s="265" t="s">
        <v>146</v>
      </c>
    </row>
    <row r="296" s="11" customFormat="1">
      <c r="B296" s="233"/>
      <c r="C296" s="234"/>
      <c r="D296" s="235" t="s">
        <v>157</v>
      </c>
      <c r="E296" s="236" t="s">
        <v>30</v>
      </c>
      <c r="F296" s="237" t="s">
        <v>400</v>
      </c>
      <c r="G296" s="234"/>
      <c r="H296" s="238">
        <v>12</v>
      </c>
      <c r="I296" s="239"/>
      <c r="J296" s="234"/>
      <c r="K296" s="234"/>
      <c r="L296" s="240"/>
      <c r="M296" s="241"/>
      <c r="N296" s="242"/>
      <c r="O296" s="242"/>
      <c r="P296" s="242"/>
      <c r="Q296" s="242"/>
      <c r="R296" s="242"/>
      <c r="S296" s="242"/>
      <c r="T296" s="243"/>
      <c r="AT296" s="244" t="s">
        <v>157</v>
      </c>
      <c r="AU296" s="244" t="s">
        <v>155</v>
      </c>
      <c r="AV296" s="11" t="s">
        <v>84</v>
      </c>
      <c r="AW296" s="11" t="s">
        <v>37</v>
      </c>
      <c r="AX296" s="11" t="s">
        <v>74</v>
      </c>
      <c r="AY296" s="244" t="s">
        <v>146</v>
      </c>
    </row>
    <row r="297" s="14" customFormat="1">
      <c r="B297" s="266"/>
      <c r="C297" s="267"/>
      <c r="D297" s="235" t="s">
        <v>157</v>
      </c>
      <c r="E297" s="268" t="s">
        <v>30</v>
      </c>
      <c r="F297" s="269" t="s">
        <v>271</v>
      </c>
      <c r="G297" s="267"/>
      <c r="H297" s="270">
        <v>12</v>
      </c>
      <c r="I297" s="271"/>
      <c r="J297" s="267"/>
      <c r="K297" s="267"/>
      <c r="L297" s="272"/>
      <c r="M297" s="273"/>
      <c r="N297" s="274"/>
      <c r="O297" s="274"/>
      <c r="P297" s="274"/>
      <c r="Q297" s="274"/>
      <c r="R297" s="274"/>
      <c r="S297" s="274"/>
      <c r="T297" s="275"/>
      <c r="AT297" s="276" t="s">
        <v>157</v>
      </c>
      <c r="AU297" s="276" t="s">
        <v>155</v>
      </c>
      <c r="AV297" s="14" t="s">
        <v>155</v>
      </c>
      <c r="AW297" s="14" t="s">
        <v>37</v>
      </c>
      <c r="AX297" s="14" t="s">
        <v>74</v>
      </c>
      <c r="AY297" s="276" t="s">
        <v>146</v>
      </c>
    </row>
    <row r="298" s="13" customFormat="1">
      <c r="B298" s="256"/>
      <c r="C298" s="257"/>
      <c r="D298" s="235" t="s">
        <v>157</v>
      </c>
      <c r="E298" s="258" t="s">
        <v>30</v>
      </c>
      <c r="F298" s="259" t="s">
        <v>401</v>
      </c>
      <c r="G298" s="257"/>
      <c r="H298" s="258" t="s">
        <v>30</v>
      </c>
      <c r="I298" s="260"/>
      <c r="J298" s="257"/>
      <c r="K298" s="257"/>
      <c r="L298" s="261"/>
      <c r="M298" s="262"/>
      <c r="N298" s="263"/>
      <c r="O298" s="263"/>
      <c r="P298" s="263"/>
      <c r="Q298" s="263"/>
      <c r="R298" s="263"/>
      <c r="S298" s="263"/>
      <c r="T298" s="264"/>
      <c r="AT298" s="265" t="s">
        <v>157</v>
      </c>
      <c r="AU298" s="265" t="s">
        <v>155</v>
      </c>
      <c r="AV298" s="13" t="s">
        <v>82</v>
      </c>
      <c r="AW298" s="13" t="s">
        <v>37</v>
      </c>
      <c r="AX298" s="13" t="s">
        <v>74</v>
      </c>
      <c r="AY298" s="265" t="s">
        <v>146</v>
      </c>
    </row>
    <row r="299" s="11" customFormat="1">
      <c r="B299" s="233"/>
      <c r="C299" s="234"/>
      <c r="D299" s="235" t="s">
        <v>157</v>
      </c>
      <c r="E299" s="236" t="s">
        <v>30</v>
      </c>
      <c r="F299" s="237" t="s">
        <v>402</v>
      </c>
      <c r="G299" s="234"/>
      <c r="H299" s="238">
        <v>6</v>
      </c>
      <c r="I299" s="239"/>
      <c r="J299" s="234"/>
      <c r="K299" s="234"/>
      <c r="L299" s="240"/>
      <c r="M299" s="241"/>
      <c r="N299" s="242"/>
      <c r="O299" s="242"/>
      <c r="P299" s="242"/>
      <c r="Q299" s="242"/>
      <c r="R299" s="242"/>
      <c r="S299" s="242"/>
      <c r="T299" s="243"/>
      <c r="AT299" s="244" t="s">
        <v>157</v>
      </c>
      <c r="AU299" s="244" t="s">
        <v>155</v>
      </c>
      <c r="AV299" s="11" t="s">
        <v>84</v>
      </c>
      <c r="AW299" s="11" t="s">
        <v>37</v>
      </c>
      <c r="AX299" s="11" t="s">
        <v>74</v>
      </c>
      <c r="AY299" s="244" t="s">
        <v>146</v>
      </c>
    </row>
    <row r="300" s="14" customFormat="1">
      <c r="B300" s="266"/>
      <c r="C300" s="267"/>
      <c r="D300" s="235" t="s">
        <v>157</v>
      </c>
      <c r="E300" s="268" t="s">
        <v>30</v>
      </c>
      <c r="F300" s="269" t="s">
        <v>275</v>
      </c>
      <c r="G300" s="267"/>
      <c r="H300" s="270">
        <v>6</v>
      </c>
      <c r="I300" s="271"/>
      <c r="J300" s="267"/>
      <c r="K300" s="267"/>
      <c r="L300" s="272"/>
      <c r="M300" s="273"/>
      <c r="N300" s="274"/>
      <c r="O300" s="274"/>
      <c r="P300" s="274"/>
      <c r="Q300" s="274"/>
      <c r="R300" s="274"/>
      <c r="S300" s="274"/>
      <c r="T300" s="275"/>
      <c r="AT300" s="276" t="s">
        <v>157</v>
      </c>
      <c r="AU300" s="276" t="s">
        <v>155</v>
      </c>
      <c r="AV300" s="14" t="s">
        <v>155</v>
      </c>
      <c r="AW300" s="14" t="s">
        <v>37</v>
      </c>
      <c r="AX300" s="14" t="s">
        <v>74</v>
      </c>
      <c r="AY300" s="276" t="s">
        <v>146</v>
      </c>
    </row>
    <row r="301" s="12" customFormat="1">
      <c r="B301" s="245"/>
      <c r="C301" s="246"/>
      <c r="D301" s="235" t="s">
        <v>157</v>
      </c>
      <c r="E301" s="247" t="s">
        <v>30</v>
      </c>
      <c r="F301" s="248" t="s">
        <v>161</v>
      </c>
      <c r="G301" s="246"/>
      <c r="H301" s="249">
        <v>18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AT301" s="255" t="s">
        <v>157</v>
      </c>
      <c r="AU301" s="255" t="s">
        <v>155</v>
      </c>
      <c r="AV301" s="12" t="s">
        <v>154</v>
      </c>
      <c r="AW301" s="12" t="s">
        <v>37</v>
      </c>
      <c r="AX301" s="12" t="s">
        <v>82</v>
      </c>
      <c r="AY301" s="255" t="s">
        <v>146</v>
      </c>
    </row>
    <row r="302" s="1" customFormat="1" ht="16.5" customHeight="1">
      <c r="B302" s="46"/>
      <c r="C302" s="277" t="s">
        <v>403</v>
      </c>
      <c r="D302" s="277" t="s">
        <v>307</v>
      </c>
      <c r="E302" s="278" t="s">
        <v>404</v>
      </c>
      <c r="F302" s="279" t="s">
        <v>405</v>
      </c>
      <c r="G302" s="280" t="s">
        <v>211</v>
      </c>
      <c r="H302" s="281">
        <v>14</v>
      </c>
      <c r="I302" s="282"/>
      <c r="J302" s="283">
        <f>ROUND(I302*H302,2)</f>
        <v>0</v>
      </c>
      <c r="K302" s="279" t="s">
        <v>153</v>
      </c>
      <c r="L302" s="284"/>
      <c r="M302" s="285" t="s">
        <v>30</v>
      </c>
      <c r="N302" s="286" t="s">
        <v>45</v>
      </c>
      <c r="O302" s="47"/>
      <c r="P302" s="230">
        <f>O302*H302</f>
        <v>0</v>
      </c>
      <c r="Q302" s="230">
        <v>0.00031</v>
      </c>
      <c r="R302" s="230">
        <f>Q302*H302</f>
        <v>0.0043400000000000001</v>
      </c>
      <c r="S302" s="230">
        <v>0</v>
      </c>
      <c r="T302" s="231">
        <f>S302*H302</f>
        <v>0</v>
      </c>
      <c r="AR302" s="24" t="s">
        <v>208</v>
      </c>
      <c r="AT302" s="24" t="s">
        <v>307</v>
      </c>
      <c r="AU302" s="24" t="s">
        <v>155</v>
      </c>
      <c r="AY302" s="24" t="s">
        <v>146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24" t="s">
        <v>82</v>
      </c>
      <c r="BK302" s="232">
        <f>ROUND(I302*H302,2)</f>
        <v>0</v>
      </c>
      <c r="BL302" s="24" t="s">
        <v>154</v>
      </c>
      <c r="BM302" s="24" t="s">
        <v>406</v>
      </c>
    </row>
    <row r="303" s="13" customFormat="1">
      <c r="B303" s="256"/>
      <c r="C303" s="257"/>
      <c r="D303" s="235" t="s">
        <v>157</v>
      </c>
      <c r="E303" s="258" t="s">
        <v>30</v>
      </c>
      <c r="F303" s="259" t="s">
        <v>407</v>
      </c>
      <c r="G303" s="257"/>
      <c r="H303" s="258" t="s">
        <v>30</v>
      </c>
      <c r="I303" s="260"/>
      <c r="J303" s="257"/>
      <c r="K303" s="257"/>
      <c r="L303" s="261"/>
      <c r="M303" s="262"/>
      <c r="N303" s="263"/>
      <c r="O303" s="263"/>
      <c r="P303" s="263"/>
      <c r="Q303" s="263"/>
      <c r="R303" s="263"/>
      <c r="S303" s="263"/>
      <c r="T303" s="264"/>
      <c r="AT303" s="265" t="s">
        <v>157</v>
      </c>
      <c r="AU303" s="265" t="s">
        <v>155</v>
      </c>
      <c r="AV303" s="13" t="s">
        <v>82</v>
      </c>
      <c r="AW303" s="13" t="s">
        <v>37</v>
      </c>
      <c r="AX303" s="13" t="s">
        <v>74</v>
      </c>
      <c r="AY303" s="265" t="s">
        <v>146</v>
      </c>
    </row>
    <row r="304" s="13" customFormat="1">
      <c r="B304" s="256"/>
      <c r="C304" s="257"/>
      <c r="D304" s="235" t="s">
        <v>157</v>
      </c>
      <c r="E304" s="258" t="s">
        <v>30</v>
      </c>
      <c r="F304" s="259" t="s">
        <v>408</v>
      </c>
      <c r="G304" s="257"/>
      <c r="H304" s="258" t="s">
        <v>30</v>
      </c>
      <c r="I304" s="260"/>
      <c r="J304" s="257"/>
      <c r="K304" s="257"/>
      <c r="L304" s="261"/>
      <c r="M304" s="262"/>
      <c r="N304" s="263"/>
      <c r="O304" s="263"/>
      <c r="P304" s="263"/>
      <c r="Q304" s="263"/>
      <c r="R304" s="263"/>
      <c r="S304" s="263"/>
      <c r="T304" s="264"/>
      <c r="AT304" s="265" t="s">
        <v>157</v>
      </c>
      <c r="AU304" s="265" t="s">
        <v>155</v>
      </c>
      <c r="AV304" s="13" t="s">
        <v>82</v>
      </c>
      <c r="AW304" s="13" t="s">
        <v>37</v>
      </c>
      <c r="AX304" s="13" t="s">
        <v>74</v>
      </c>
      <c r="AY304" s="265" t="s">
        <v>146</v>
      </c>
    </row>
    <row r="305" s="11" customFormat="1">
      <c r="B305" s="233"/>
      <c r="C305" s="234"/>
      <c r="D305" s="235" t="s">
        <v>157</v>
      </c>
      <c r="E305" s="236" t="s">
        <v>30</v>
      </c>
      <c r="F305" s="237" t="s">
        <v>409</v>
      </c>
      <c r="G305" s="234"/>
      <c r="H305" s="238">
        <v>14</v>
      </c>
      <c r="I305" s="239"/>
      <c r="J305" s="234"/>
      <c r="K305" s="234"/>
      <c r="L305" s="240"/>
      <c r="M305" s="241"/>
      <c r="N305" s="242"/>
      <c r="O305" s="242"/>
      <c r="P305" s="242"/>
      <c r="Q305" s="242"/>
      <c r="R305" s="242"/>
      <c r="S305" s="242"/>
      <c r="T305" s="243"/>
      <c r="AT305" s="244" t="s">
        <v>157</v>
      </c>
      <c r="AU305" s="244" t="s">
        <v>155</v>
      </c>
      <c r="AV305" s="11" t="s">
        <v>84</v>
      </c>
      <c r="AW305" s="11" t="s">
        <v>37</v>
      </c>
      <c r="AX305" s="11" t="s">
        <v>82</v>
      </c>
      <c r="AY305" s="244" t="s">
        <v>146</v>
      </c>
    </row>
    <row r="306" s="1" customFormat="1" ht="16.5" customHeight="1">
      <c r="B306" s="46"/>
      <c r="C306" s="277" t="s">
        <v>410</v>
      </c>
      <c r="D306" s="277" t="s">
        <v>307</v>
      </c>
      <c r="E306" s="278" t="s">
        <v>411</v>
      </c>
      <c r="F306" s="279" t="s">
        <v>412</v>
      </c>
      <c r="G306" s="280" t="s">
        <v>211</v>
      </c>
      <c r="H306" s="281">
        <v>7</v>
      </c>
      <c r="I306" s="282"/>
      <c r="J306" s="283">
        <f>ROUND(I306*H306,2)</f>
        <v>0</v>
      </c>
      <c r="K306" s="279" t="s">
        <v>30</v>
      </c>
      <c r="L306" s="284"/>
      <c r="M306" s="285" t="s">
        <v>30</v>
      </c>
      <c r="N306" s="286" t="s">
        <v>45</v>
      </c>
      <c r="O306" s="47"/>
      <c r="P306" s="230">
        <f>O306*H306</f>
        <v>0</v>
      </c>
      <c r="Q306" s="230">
        <v>0.00095</v>
      </c>
      <c r="R306" s="230">
        <f>Q306*H306</f>
        <v>0.0066499999999999997</v>
      </c>
      <c r="S306" s="230">
        <v>0</v>
      </c>
      <c r="T306" s="231">
        <f>S306*H306</f>
        <v>0</v>
      </c>
      <c r="AR306" s="24" t="s">
        <v>208</v>
      </c>
      <c r="AT306" s="24" t="s">
        <v>307</v>
      </c>
      <c r="AU306" s="24" t="s">
        <v>155</v>
      </c>
      <c r="AY306" s="24" t="s">
        <v>146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24" t="s">
        <v>82</v>
      </c>
      <c r="BK306" s="232">
        <f>ROUND(I306*H306,2)</f>
        <v>0</v>
      </c>
      <c r="BL306" s="24" t="s">
        <v>154</v>
      </c>
      <c r="BM306" s="24" t="s">
        <v>413</v>
      </c>
    </row>
    <row r="307" s="13" customFormat="1">
      <c r="B307" s="256"/>
      <c r="C307" s="257"/>
      <c r="D307" s="235" t="s">
        <v>157</v>
      </c>
      <c r="E307" s="258" t="s">
        <v>30</v>
      </c>
      <c r="F307" s="259" t="s">
        <v>414</v>
      </c>
      <c r="G307" s="257"/>
      <c r="H307" s="258" t="s">
        <v>30</v>
      </c>
      <c r="I307" s="260"/>
      <c r="J307" s="257"/>
      <c r="K307" s="257"/>
      <c r="L307" s="261"/>
      <c r="M307" s="262"/>
      <c r="N307" s="263"/>
      <c r="O307" s="263"/>
      <c r="P307" s="263"/>
      <c r="Q307" s="263"/>
      <c r="R307" s="263"/>
      <c r="S307" s="263"/>
      <c r="T307" s="264"/>
      <c r="AT307" s="265" t="s">
        <v>157</v>
      </c>
      <c r="AU307" s="265" t="s">
        <v>155</v>
      </c>
      <c r="AV307" s="13" t="s">
        <v>82</v>
      </c>
      <c r="AW307" s="13" t="s">
        <v>37</v>
      </c>
      <c r="AX307" s="13" t="s">
        <v>74</v>
      </c>
      <c r="AY307" s="265" t="s">
        <v>146</v>
      </c>
    </row>
    <row r="308" s="13" customFormat="1">
      <c r="B308" s="256"/>
      <c r="C308" s="257"/>
      <c r="D308" s="235" t="s">
        <v>157</v>
      </c>
      <c r="E308" s="258" t="s">
        <v>30</v>
      </c>
      <c r="F308" s="259" t="s">
        <v>408</v>
      </c>
      <c r="G308" s="257"/>
      <c r="H308" s="258" t="s">
        <v>30</v>
      </c>
      <c r="I308" s="260"/>
      <c r="J308" s="257"/>
      <c r="K308" s="257"/>
      <c r="L308" s="261"/>
      <c r="M308" s="262"/>
      <c r="N308" s="263"/>
      <c r="O308" s="263"/>
      <c r="P308" s="263"/>
      <c r="Q308" s="263"/>
      <c r="R308" s="263"/>
      <c r="S308" s="263"/>
      <c r="T308" s="264"/>
      <c r="AT308" s="265" t="s">
        <v>157</v>
      </c>
      <c r="AU308" s="265" t="s">
        <v>155</v>
      </c>
      <c r="AV308" s="13" t="s">
        <v>82</v>
      </c>
      <c r="AW308" s="13" t="s">
        <v>37</v>
      </c>
      <c r="AX308" s="13" t="s">
        <v>74</v>
      </c>
      <c r="AY308" s="265" t="s">
        <v>146</v>
      </c>
    </row>
    <row r="309" s="11" customFormat="1">
      <c r="B309" s="233"/>
      <c r="C309" s="234"/>
      <c r="D309" s="235" t="s">
        <v>157</v>
      </c>
      <c r="E309" s="236" t="s">
        <v>30</v>
      </c>
      <c r="F309" s="237" t="s">
        <v>415</v>
      </c>
      <c r="G309" s="234"/>
      <c r="H309" s="238">
        <v>7</v>
      </c>
      <c r="I309" s="239"/>
      <c r="J309" s="234"/>
      <c r="K309" s="234"/>
      <c r="L309" s="240"/>
      <c r="M309" s="241"/>
      <c r="N309" s="242"/>
      <c r="O309" s="242"/>
      <c r="P309" s="242"/>
      <c r="Q309" s="242"/>
      <c r="R309" s="242"/>
      <c r="S309" s="242"/>
      <c r="T309" s="243"/>
      <c r="AT309" s="244" t="s">
        <v>157</v>
      </c>
      <c r="AU309" s="244" t="s">
        <v>155</v>
      </c>
      <c r="AV309" s="11" t="s">
        <v>84</v>
      </c>
      <c r="AW309" s="11" t="s">
        <v>37</v>
      </c>
      <c r="AX309" s="11" t="s">
        <v>82</v>
      </c>
      <c r="AY309" s="244" t="s">
        <v>146</v>
      </c>
    </row>
    <row r="310" s="10" customFormat="1" ht="22.32" customHeight="1">
      <c r="B310" s="205"/>
      <c r="C310" s="206"/>
      <c r="D310" s="207" t="s">
        <v>73</v>
      </c>
      <c r="E310" s="219" t="s">
        <v>154</v>
      </c>
      <c r="F310" s="219" t="s">
        <v>416</v>
      </c>
      <c r="G310" s="206"/>
      <c r="H310" s="206"/>
      <c r="I310" s="209"/>
      <c r="J310" s="220">
        <f>BK310</f>
        <v>0</v>
      </c>
      <c r="K310" s="206"/>
      <c r="L310" s="211"/>
      <c r="M310" s="212"/>
      <c r="N310" s="213"/>
      <c r="O310" s="213"/>
      <c r="P310" s="214">
        <f>SUM(P311:P316)</f>
        <v>0</v>
      </c>
      <c r="Q310" s="213"/>
      <c r="R310" s="214">
        <f>SUM(R311:R316)</f>
        <v>0</v>
      </c>
      <c r="S310" s="213"/>
      <c r="T310" s="215">
        <f>SUM(T311:T316)</f>
        <v>0</v>
      </c>
      <c r="AR310" s="216" t="s">
        <v>82</v>
      </c>
      <c r="AT310" s="217" t="s">
        <v>73</v>
      </c>
      <c r="AU310" s="217" t="s">
        <v>84</v>
      </c>
      <c r="AY310" s="216" t="s">
        <v>146</v>
      </c>
      <c r="BK310" s="218">
        <f>SUM(BK311:BK316)</f>
        <v>0</v>
      </c>
    </row>
    <row r="311" s="1" customFormat="1" ht="25.5" customHeight="1">
      <c r="B311" s="46"/>
      <c r="C311" s="221" t="s">
        <v>417</v>
      </c>
      <c r="D311" s="221" t="s">
        <v>149</v>
      </c>
      <c r="E311" s="222" t="s">
        <v>418</v>
      </c>
      <c r="F311" s="223" t="s">
        <v>419</v>
      </c>
      <c r="G311" s="224" t="s">
        <v>152</v>
      </c>
      <c r="H311" s="225">
        <v>1</v>
      </c>
      <c r="I311" s="226"/>
      <c r="J311" s="227">
        <f>ROUND(I311*H311,2)</f>
        <v>0</v>
      </c>
      <c r="K311" s="223" t="s">
        <v>153</v>
      </c>
      <c r="L311" s="72"/>
      <c r="M311" s="228" t="s">
        <v>30</v>
      </c>
      <c r="N311" s="229" t="s">
        <v>45</v>
      </c>
      <c r="O311" s="47"/>
      <c r="P311" s="230">
        <f>O311*H311</f>
        <v>0</v>
      </c>
      <c r="Q311" s="230">
        <v>0</v>
      </c>
      <c r="R311" s="230">
        <f>Q311*H311</f>
        <v>0</v>
      </c>
      <c r="S311" s="230">
        <v>0</v>
      </c>
      <c r="T311" s="231">
        <f>S311*H311</f>
        <v>0</v>
      </c>
      <c r="AR311" s="24" t="s">
        <v>154</v>
      </c>
      <c r="AT311" s="24" t="s">
        <v>149</v>
      </c>
      <c r="AU311" s="24" t="s">
        <v>155</v>
      </c>
      <c r="AY311" s="24" t="s">
        <v>146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24" t="s">
        <v>82</v>
      </c>
      <c r="BK311" s="232">
        <f>ROUND(I311*H311,2)</f>
        <v>0</v>
      </c>
      <c r="BL311" s="24" t="s">
        <v>154</v>
      </c>
      <c r="BM311" s="24" t="s">
        <v>420</v>
      </c>
    </row>
    <row r="312" s="13" customFormat="1">
      <c r="B312" s="256"/>
      <c r="C312" s="257"/>
      <c r="D312" s="235" t="s">
        <v>157</v>
      </c>
      <c r="E312" s="258" t="s">
        <v>30</v>
      </c>
      <c r="F312" s="259" t="s">
        <v>421</v>
      </c>
      <c r="G312" s="257"/>
      <c r="H312" s="258" t="s">
        <v>30</v>
      </c>
      <c r="I312" s="260"/>
      <c r="J312" s="257"/>
      <c r="K312" s="257"/>
      <c r="L312" s="261"/>
      <c r="M312" s="262"/>
      <c r="N312" s="263"/>
      <c r="O312" s="263"/>
      <c r="P312" s="263"/>
      <c r="Q312" s="263"/>
      <c r="R312" s="263"/>
      <c r="S312" s="263"/>
      <c r="T312" s="264"/>
      <c r="AT312" s="265" t="s">
        <v>157</v>
      </c>
      <c r="AU312" s="265" t="s">
        <v>155</v>
      </c>
      <c r="AV312" s="13" t="s">
        <v>82</v>
      </c>
      <c r="AW312" s="13" t="s">
        <v>37</v>
      </c>
      <c r="AX312" s="13" t="s">
        <v>74</v>
      </c>
      <c r="AY312" s="265" t="s">
        <v>146</v>
      </c>
    </row>
    <row r="313" s="11" customFormat="1">
      <c r="B313" s="233"/>
      <c r="C313" s="234"/>
      <c r="D313" s="235" t="s">
        <v>157</v>
      </c>
      <c r="E313" s="236" t="s">
        <v>30</v>
      </c>
      <c r="F313" s="237" t="s">
        <v>422</v>
      </c>
      <c r="G313" s="234"/>
      <c r="H313" s="238">
        <v>0.57199999999999995</v>
      </c>
      <c r="I313" s="239"/>
      <c r="J313" s="234"/>
      <c r="K313" s="234"/>
      <c r="L313" s="240"/>
      <c r="M313" s="241"/>
      <c r="N313" s="242"/>
      <c r="O313" s="242"/>
      <c r="P313" s="242"/>
      <c r="Q313" s="242"/>
      <c r="R313" s="242"/>
      <c r="S313" s="242"/>
      <c r="T313" s="243"/>
      <c r="AT313" s="244" t="s">
        <v>157</v>
      </c>
      <c r="AU313" s="244" t="s">
        <v>155</v>
      </c>
      <c r="AV313" s="11" t="s">
        <v>84</v>
      </c>
      <c r="AW313" s="11" t="s">
        <v>37</v>
      </c>
      <c r="AX313" s="11" t="s">
        <v>74</v>
      </c>
      <c r="AY313" s="244" t="s">
        <v>146</v>
      </c>
    </row>
    <row r="314" s="11" customFormat="1">
      <c r="B314" s="233"/>
      <c r="C314" s="234"/>
      <c r="D314" s="235" t="s">
        <v>157</v>
      </c>
      <c r="E314" s="236" t="s">
        <v>30</v>
      </c>
      <c r="F314" s="237" t="s">
        <v>423</v>
      </c>
      <c r="G314" s="234"/>
      <c r="H314" s="238">
        <v>0.23100000000000001</v>
      </c>
      <c r="I314" s="239"/>
      <c r="J314" s="234"/>
      <c r="K314" s="234"/>
      <c r="L314" s="240"/>
      <c r="M314" s="241"/>
      <c r="N314" s="242"/>
      <c r="O314" s="242"/>
      <c r="P314" s="242"/>
      <c r="Q314" s="242"/>
      <c r="R314" s="242"/>
      <c r="S314" s="242"/>
      <c r="T314" s="243"/>
      <c r="AT314" s="244" t="s">
        <v>157</v>
      </c>
      <c r="AU314" s="244" t="s">
        <v>155</v>
      </c>
      <c r="AV314" s="11" t="s">
        <v>84</v>
      </c>
      <c r="AW314" s="11" t="s">
        <v>37</v>
      </c>
      <c r="AX314" s="11" t="s">
        <v>74</v>
      </c>
      <c r="AY314" s="244" t="s">
        <v>146</v>
      </c>
    </row>
    <row r="315" s="11" customFormat="1">
      <c r="B315" s="233"/>
      <c r="C315" s="234"/>
      <c r="D315" s="235" t="s">
        <v>157</v>
      </c>
      <c r="E315" s="236" t="s">
        <v>30</v>
      </c>
      <c r="F315" s="237" t="s">
        <v>424</v>
      </c>
      <c r="G315" s="234"/>
      <c r="H315" s="238">
        <v>0.19700000000000001</v>
      </c>
      <c r="I315" s="239"/>
      <c r="J315" s="234"/>
      <c r="K315" s="234"/>
      <c r="L315" s="240"/>
      <c r="M315" s="241"/>
      <c r="N315" s="242"/>
      <c r="O315" s="242"/>
      <c r="P315" s="242"/>
      <c r="Q315" s="242"/>
      <c r="R315" s="242"/>
      <c r="S315" s="242"/>
      <c r="T315" s="243"/>
      <c r="AT315" s="244" t="s">
        <v>157</v>
      </c>
      <c r="AU315" s="244" t="s">
        <v>155</v>
      </c>
      <c r="AV315" s="11" t="s">
        <v>84</v>
      </c>
      <c r="AW315" s="11" t="s">
        <v>37</v>
      </c>
      <c r="AX315" s="11" t="s">
        <v>74</v>
      </c>
      <c r="AY315" s="244" t="s">
        <v>146</v>
      </c>
    </row>
    <row r="316" s="12" customFormat="1">
      <c r="B316" s="245"/>
      <c r="C316" s="246"/>
      <c r="D316" s="235" t="s">
        <v>157</v>
      </c>
      <c r="E316" s="247" t="s">
        <v>30</v>
      </c>
      <c r="F316" s="248" t="s">
        <v>161</v>
      </c>
      <c r="G316" s="246"/>
      <c r="H316" s="249">
        <v>1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AT316" s="255" t="s">
        <v>157</v>
      </c>
      <c r="AU316" s="255" t="s">
        <v>155</v>
      </c>
      <c r="AV316" s="12" t="s">
        <v>154</v>
      </c>
      <c r="AW316" s="12" t="s">
        <v>37</v>
      </c>
      <c r="AX316" s="12" t="s">
        <v>82</v>
      </c>
      <c r="AY316" s="255" t="s">
        <v>146</v>
      </c>
    </row>
    <row r="317" s="10" customFormat="1" ht="22.32" customHeight="1">
      <c r="B317" s="205"/>
      <c r="C317" s="206"/>
      <c r="D317" s="207" t="s">
        <v>73</v>
      </c>
      <c r="E317" s="219" t="s">
        <v>425</v>
      </c>
      <c r="F317" s="219" t="s">
        <v>426</v>
      </c>
      <c r="G317" s="206"/>
      <c r="H317" s="206"/>
      <c r="I317" s="209"/>
      <c r="J317" s="220">
        <f>BK317</f>
        <v>0</v>
      </c>
      <c r="K317" s="206"/>
      <c r="L317" s="211"/>
      <c r="M317" s="212"/>
      <c r="N317" s="213"/>
      <c r="O317" s="213"/>
      <c r="P317" s="214">
        <f>SUM(P318:P384)</f>
        <v>0</v>
      </c>
      <c r="Q317" s="213"/>
      <c r="R317" s="214">
        <f>SUM(R318:R384)</f>
        <v>0.49610399999999999</v>
      </c>
      <c r="S317" s="213"/>
      <c r="T317" s="215">
        <f>SUM(T318:T384)</f>
        <v>0</v>
      </c>
      <c r="AR317" s="216" t="s">
        <v>82</v>
      </c>
      <c r="AT317" s="217" t="s">
        <v>73</v>
      </c>
      <c r="AU317" s="217" t="s">
        <v>84</v>
      </c>
      <c r="AY317" s="216" t="s">
        <v>146</v>
      </c>
      <c r="BK317" s="218">
        <f>SUM(BK318:BK384)</f>
        <v>0</v>
      </c>
    </row>
    <row r="318" s="1" customFormat="1" ht="51" customHeight="1">
      <c r="B318" s="46"/>
      <c r="C318" s="221" t="s">
        <v>427</v>
      </c>
      <c r="D318" s="221" t="s">
        <v>149</v>
      </c>
      <c r="E318" s="222" t="s">
        <v>428</v>
      </c>
      <c r="F318" s="223" t="s">
        <v>429</v>
      </c>
      <c r="G318" s="224" t="s">
        <v>211</v>
      </c>
      <c r="H318" s="225">
        <v>6.5</v>
      </c>
      <c r="I318" s="226"/>
      <c r="J318" s="227">
        <f>ROUND(I318*H318,2)</f>
        <v>0</v>
      </c>
      <c r="K318" s="223" t="s">
        <v>30</v>
      </c>
      <c r="L318" s="72"/>
      <c r="M318" s="228" t="s">
        <v>30</v>
      </c>
      <c r="N318" s="229" t="s">
        <v>45</v>
      </c>
      <c r="O318" s="47"/>
      <c r="P318" s="230">
        <f>O318*H318</f>
        <v>0</v>
      </c>
      <c r="Q318" s="230">
        <v>0.0027000000000000001</v>
      </c>
      <c r="R318" s="230">
        <f>Q318*H318</f>
        <v>0.01755</v>
      </c>
      <c r="S318" s="230">
        <v>0</v>
      </c>
      <c r="T318" s="231">
        <f>S318*H318</f>
        <v>0</v>
      </c>
      <c r="AR318" s="24" t="s">
        <v>154</v>
      </c>
      <c r="AT318" s="24" t="s">
        <v>149</v>
      </c>
      <c r="AU318" s="24" t="s">
        <v>155</v>
      </c>
      <c r="AY318" s="24" t="s">
        <v>146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24" t="s">
        <v>82</v>
      </c>
      <c r="BK318" s="232">
        <f>ROUND(I318*H318,2)</f>
        <v>0</v>
      </c>
      <c r="BL318" s="24" t="s">
        <v>154</v>
      </c>
      <c r="BM318" s="24" t="s">
        <v>430</v>
      </c>
    </row>
    <row r="319" s="13" customFormat="1">
      <c r="B319" s="256"/>
      <c r="C319" s="257"/>
      <c r="D319" s="235" t="s">
        <v>157</v>
      </c>
      <c r="E319" s="258" t="s">
        <v>30</v>
      </c>
      <c r="F319" s="259" t="s">
        <v>431</v>
      </c>
      <c r="G319" s="257"/>
      <c r="H319" s="258" t="s">
        <v>30</v>
      </c>
      <c r="I319" s="260"/>
      <c r="J319" s="257"/>
      <c r="K319" s="257"/>
      <c r="L319" s="261"/>
      <c r="M319" s="262"/>
      <c r="N319" s="263"/>
      <c r="O319" s="263"/>
      <c r="P319" s="263"/>
      <c r="Q319" s="263"/>
      <c r="R319" s="263"/>
      <c r="S319" s="263"/>
      <c r="T319" s="264"/>
      <c r="AT319" s="265" t="s">
        <v>157</v>
      </c>
      <c r="AU319" s="265" t="s">
        <v>155</v>
      </c>
      <c r="AV319" s="13" t="s">
        <v>82</v>
      </c>
      <c r="AW319" s="13" t="s">
        <v>37</v>
      </c>
      <c r="AX319" s="13" t="s">
        <v>74</v>
      </c>
      <c r="AY319" s="265" t="s">
        <v>146</v>
      </c>
    </row>
    <row r="320" s="13" customFormat="1">
      <c r="B320" s="256"/>
      <c r="C320" s="257"/>
      <c r="D320" s="235" t="s">
        <v>157</v>
      </c>
      <c r="E320" s="258" t="s">
        <v>30</v>
      </c>
      <c r="F320" s="259" t="s">
        <v>432</v>
      </c>
      <c r="G320" s="257"/>
      <c r="H320" s="258" t="s">
        <v>30</v>
      </c>
      <c r="I320" s="260"/>
      <c r="J320" s="257"/>
      <c r="K320" s="257"/>
      <c r="L320" s="261"/>
      <c r="M320" s="262"/>
      <c r="N320" s="263"/>
      <c r="O320" s="263"/>
      <c r="P320" s="263"/>
      <c r="Q320" s="263"/>
      <c r="R320" s="263"/>
      <c r="S320" s="263"/>
      <c r="T320" s="264"/>
      <c r="AT320" s="265" t="s">
        <v>157</v>
      </c>
      <c r="AU320" s="265" t="s">
        <v>155</v>
      </c>
      <c r="AV320" s="13" t="s">
        <v>82</v>
      </c>
      <c r="AW320" s="13" t="s">
        <v>37</v>
      </c>
      <c r="AX320" s="13" t="s">
        <v>74</v>
      </c>
      <c r="AY320" s="265" t="s">
        <v>146</v>
      </c>
    </row>
    <row r="321" s="11" customFormat="1">
      <c r="B321" s="233"/>
      <c r="C321" s="234"/>
      <c r="D321" s="235" t="s">
        <v>157</v>
      </c>
      <c r="E321" s="236" t="s">
        <v>30</v>
      </c>
      <c r="F321" s="237" t="s">
        <v>433</v>
      </c>
      <c r="G321" s="234"/>
      <c r="H321" s="238">
        <v>6.5</v>
      </c>
      <c r="I321" s="239"/>
      <c r="J321" s="234"/>
      <c r="K321" s="234"/>
      <c r="L321" s="240"/>
      <c r="M321" s="241"/>
      <c r="N321" s="242"/>
      <c r="O321" s="242"/>
      <c r="P321" s="242"/>
      <c r="Q321" s="242"/>
      <c r="R321" s="242"/>
      <c r="S321" s="242"/>
      <c r="T321" s="243"/>
      <c r="AT321" s="244" t="s">
        <v>157</v>
      </c>
      <c r="AU321" s="244" t="s">
        <v>155</v>
      </c>
      <c r="AV321" s="11" t="s">
        <v>84</v>
      </c>
      <c r="AW321" s="11" t="s">
        <v>37</v>
      </c>
      <c r="AX321" s="11" t="s">
        <v>82</v>
      </c>
      <c r="AY321" s="244" t="s">
        <v>146</v>
      </c>
    </row>
    <row r="322" s="1" customFormat="1" ht="51" customHeight="1">
      <c r="B322" s="46"/>
      <c r="C322" s="221" t="s">
        <v>434</v>
      </c>
      <c r="D322" s="221" t="s">
        <v>149</v>
      </c>
      <c r="E322" s="222" t="s">
        <v>435</v>
      </c>
      <c r="F322" s="223" t="s">
        <v>436</v>
      </c>
      <c r="G322" s="224" t="s">
        <v>211</v>
      </c>
      <c r="H322" s="225">
        <v>6.5</v>
      </c>
      <c r="I322" s="226"/>
      <c r="J322" s="227">
        <f>ROUND(I322*H322,2)</f>
        <v>0</v>
      </c>
      <c r="K322" s="223" t="s">
        <v>30</v>
      </c>
      <c r="L322" s="72"/>
      <c r="M322" s="228" t="s">
        <v>30</v>
      </c>
      <c r="N322" s="229" t="s">
        <v>45</v>
      </c>
      <c r="O322" s="47"/>
      <c r="P322" s="230">
        <f>O322*H322</f>
        <v>0</v>
      </c>
      <c r="Q322" s="230">
        <v>0.020480000000000002</v>
      </c>
      <c r="R322" s="230">
        <f>Q322*H322</f>
        <v>0.13312000000000002</v>
      </c>
      <c r="S322" s="230">
        <v>0</v>
      </c>
      <c r="T322" s="231">
        <f>S322*H322</f>
        <v>0</v>
      </c>
      <c r="AR322" s="24" t="s">
        <v>154</v>
      </c>
      <c r="AT322" s="24" t="s">
        <v>149</v>
      </c>
      <c r="AU322" s="24" t="s">
        <v>155</v>
      </c>
      <c r="AY322" s="24" t="s">
        <v>146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24" t="s">
        <v>82</v>
      </c>
      <c r="BK322" s="232">
        <f>ROUND(I322*H322,2)</f>
        <v>0</v>
      </c>
      <c r="BL322" s="24" t="s">
        <v>154</v>
      </c>
      <c r="BM322" s="24" t="s">
        <v>437</v>
      </c>
    </row>
    <row r="323" s="13" customFormat="1">
      <c r="B323" s="256"/>
      <c r="C323" s="257"/>
      <c r="D323" s="235" t="s">
        <v>157</v>
      </c>
      <c r="E323" s="258" t="s">
        <v>30</v>
      </c>
      <c r="F323" s="259" t="s">
        <v>438</v>
      </c>
      <c r="G323" s="257"/>
      <c r="H323" s="258" t="s">
        <v>30</v>
      </c>
      <c r="I323" s="260"/>
      <c r="J323" s="257"/>
      <c r="K323" s="257"/>
      <c r="L323" s="261"/>
      <c r="M323" s="262"/>
      <c r="N323" s="263"/>
      <c r="O323" s="263"/>
      <c r="P323" s="263"/>
      <c r="Q323" s="263"/>
      <c r="R323" s="263"/>
      <c r="S323" s="263"/>
      <c r="T323" s="264"/>
      <c r="AT323" s="265" t="s">
        <v>157</v>
      </c>
      <c r="AU323" s="265" t="s">
        <v>155</v>
      </c>
      <c r="AV323" s="13" t="s">
        <v>82</v>
      </c>
      <c r="AW323" s="13" t="s">
        <v>37</v>
      </c>
      <c r="AX323" s="13" t="s">
        <v>74</v>
      </c>
      <c r="AY323" s="265" t="s">
        <v>146</v>
      </c>
    </row>
    <row r="324" s="11" customFormat="1">
      <c r="B324" s="233"/>
      <c r="C324" s="234"/>
      <c r="D324" s="235" t="s">
        <v>157</v>
      </c>
      <c r="E324" s="236" t="s">
        <v>30</v>
      </c>
      <c r="F324" s="237" t="s">
        <v>433</v>
      </c>
      <c r="G324" s="234"/>
      <c r="H324" s="238">
        <v>6.5</v>
      </c>
      <c r="I324" s="239"/>
      <c r="J324" s="234"/>
      <c r="K324" s="234"/>
      <c r="L324" s="240"/>
      <c r="M324" s="241"/>
      <c r="N324" s="242"/>
      <c r="O324" s="242"/>
      <c r="P324" s="242"/>
      <c r="Q324" s="242"/>
      <c r="R324" s="242"/>
      <c r="S324" s="242"/>
      <c r="T324" s="243"/>
      <c r="AT324" s="244" t="s">
        <v>157</v>
      </c>
      <c r="AU324" s="244" t="s">
        <v>155</v>
      </c>
      <c r="AV324" s="11" t="s">
        <v>84</v>
      </c>
      <c r="AW324" s="11" t="s">
        <v>37</v>
      </c>
      <c r="AX324" s="11" t="s">
        <v>82</v>
      </c>
      <c r="AY324" s="244" t="s">
        <v>146</v>
      </c>
    </row>
    <row r="325" s="1" customFormat="1" ht="38.25" customHeight="1">
      <c r="B325" s="46"/>
      <c r="C325" s="221" t="s">
        <v>439</v>
      </c>
      <c r="D325" s="221" t="s">
        <v>149</v>
      </c>
      <c r="E325" s="222" t="s">
        <v>440</v>
      </c>
      <c r="F325" s="223" t="s">
        <v>441</v>
      </c>
      <c r="G325" s="224" t="s">
        <v>211</v>
      </c>
      <c r="H325" s="225">
        <v>6.5</v>
      </c>
      <c r="I325" s="226"/>
      <c r="J325" s="227">
        <f>ROUND(I325*H325,2)</f>
        <v>0</v>
      </c>
      <c r="K325" s="223" t="s">
        <v>153</v>
      </c>
      <c r="L325" s="72"/>
      <c r="M325" s="228" t="s">
        <v>30</v>
      </c>
      <c r="N325" s="229" t="s">
        <v>45</v>
      </c>
      <c r="O325" s="47"/>
      <c r="P325" s="230">
        <f>O325*H325</f>
        <v>0</v>
      </c>
      <c r="Q325" s="230">
        <v>0.0079000000000000008</v>
      </c>
      <c r="R325" s="230">
        <f>Q325*H325</f>
        <v>0.051350000000000007</v>
      </c>
      <c r="S325" s="230">
        <v>0</v>
      </c>
      <c r="T325" s="231">
        <f>S325*H325</f>
        <v>0</v>
      </c>
      <c r="AR325" s="24" t="s">
        <v>154</v>
      </c>
      <c r="AT325" s="24" t="s">
        <v>149</v>
      </c>
      <c r="AU325" s="24" t="s">
        <v>155</v>
      </c>
      <c r="AY325" s="24" t="s">
        <v>146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24" t="s">
        <v>82</v>
      </c>
      <c r="BK325" s="232">
        <f>ROUND(I325*H325,2)</f>
        <v>0</v>
      </c>
      <c r="BL325" s="24" t="s">
        <v>154</v>
      </c>
      <c r="BM325" s="24" t="s">
        <v>442</v>
      </c>
    </row>
    <row r="326" s="13" customFormat="1">
      <c r="B326" s="256"/>
      <c r="C326" s="257"/>
      <c r="D326" s="235" t="s">
        <v>157</v>
      </c>
      <c r="E326" s="258" t="s">
        <v>30</v>
      </c>
      <c r="F326" s="259" t="s">
        <v>443</v>
      </c>
      <c r="G326" s="257"/>
      <c r="H326" s="258" t="s">
        <v>30</v>
      </c>
      <c r="I326" s="260"/>
      <c r="J326" s="257"/>
      <c r="K326" s="257"/>
      <c r="L326" s="261"/>
      <c r="M326" s="262"/>
      <c r="N326" s="263"/>
      <c r="O326" s="263"/>
      <c r="P326" s="263"/>
      <c r="Q326" s="263"/>
      <c r="R326" s="263"/>
      <c r="S326" s="263"/>
      <c r="T326" s="264"/>
      <c r="AT326" s="265" t="s">
        <v>157</v>
      </c>
      <c r="AU326" s="265" t="s">
        <v>155</v>
      </c>
      <c r="AV326" s="13" t="s">
        <v>82</v>
      </c>
      <c r="AW326" s="13" t="s">
        <v>37</v>
      </c>
      <c r="AX326" s="13" t="s">
        <v>74</v>
      </c>
      <c r="AY326" s="265" t="s">
        <v>146</v>
      </c>
    </row>
    <row r="327" s="13" customFormat="1">
      <c r="B327" s="256"/>
      <c r="C327" s="257"/>
      <c r="D327" s="235" t="s">
        <v>157</v>
      </c>
      <c r="E327" s="258" t="s">
        <v>30</v>
      </c>
      <c r="F327" s="259" t="s">
        <v>444</v>
      </c>
      <c r="G327" s="257"/>
      <c r="H327" s="258" t="s">
        <v>30</v>
      </c>
      <c r="I327" s="260"/>
      <c r="J327" s="257"/>
      <c r="K327" s="257"/>
      <c r="L327" s="261"/>
      <c r="M327" s="262"/>
      <c r="N327" s="263"/>
      <c r="O327" s="263"/>
      <c r="P327" s="263"/>
      <c r="Q327" s="263"/>
      <c r="R327" s="263"/>
      <c r="S327" s="263"/>
      <c r="T327" s="264"/>
      <c r="AT327" s="265" t="s">
        <v>157</v>
      </c>
      <c r="AU327" s="265" t="s">
        <v>155</v>
      </c>
      <c r="AV327" s="13" t="s">
        <v>82</v>
      </c>
      <c r="AW327" s="13" t="s">
        <v>37</v>
      </c>
      <c r="AX327" s="13" t="s">
        <v>74</v>
      </c>
      <c r="AY327" s="265" t="s">
        <v>146</v>
      </c>
    </row>
    <row r="328" s="11" customFormat="1">
      <c r="B328" s="233"/>
      <c r="C328" s="234"/>
      <c r="D328" s="235" t="s">
        <v>157</v>
      </c>
      <c r="E328" s="236" t="s">
        <v>30</v>
      </c>
      <c r="F328" s="237" t="s">
        <v>433</v>
      </c>
      <c r="G328" s="234"/>
      <c r="H328" s="238">
        <v>6.5</v>
      </c>
      <c r="I328" s="239"/>
      <c r="J328" s="234"/>
      <c r="K328" s="234"/>
      <c r="L328" s="240"/>
      <c r="M328" s="241"/>
      <c r="N328" s="242"/>
      <c r="O328" s="242"/>
      <c r="P328" s="242"/>
      <c r="Q328" s="242"/>
      <c r="R328" s="242"/>
      <c r="S328" s="242"/>
      <c r="T328" s="243"/>
      <c r="AT328" s="244" t="s">
        <v>157</v>
      </c>
      <c r="AU328" s="244" t="s">
        <v>155</v>
      </c>
      <c r="AV328" s="11" t="s">
        <v>84</v>
      </c>
      <c r="AW328" s="11" t="s">
        <v>37</v>
      </c>
      <c r="AX328" s="11" t="s">
        <v>82</v>
      </c>
      <c r="AY328" s="244" t="s">
        <v>146</v>
      </c>
    </row>
    <row r="329" s="1" customFormat="1" ht="25.5" customHeight="1">
      <c r="B329" s="46"/>
      <c r="C329" s="221" t="s">
        <v>445</v>
      </c>
      <c r="D329" s="221" t="s">
        <v>149</v>
      </c>
      <c r="E329" s="222" t="s">
        <v>446</v>
      </c>
      <c r="F329" s="223" t="s">
        <v>447</v>
      </c>
      <c r="G329" s="224" t="s">
        <v>211</v>
      </c>
      <c r="H329" s="225">
        <v>6.5</v>
      </c>
      <c r="I329" s="226"/>
      <c r="J329" s="227">
        <f>ROUND(I329*H329,2)</f>
        <v>0</v>
      </c>
      <c r="K329" s="223" t="s">
        <v>153</v>
      </c>
      <c r="L329" s="72"/>
      <c r="M329" s="228" t="s">
        <v>30</v>
      </c>
      <c r="N329" s="229" t="s">
        <v>45</v>
      </c>
      <c r="O329" s="47"/>
      <c r="P329" s="230">
        <f>O329*H329</f>
        <v>0</v>
      </c>
      <c r="Q329" s="230">
        <v>0.0082500000000000004</v>
      </c>
      <c r="R329" s="230">
        <f>Q329*H329</f>
        <v>0.053625000000000006</v>
      </c>
      <c r="S329" s="230">
        <v>0</v>
      </c>
      <c r="T329" s="231">
        <f>S329*H329</f>
        <v>0</v>
      </c>
      <c r="AR329" s="24" t="s">
        <v>154</v>
      </c>
      <c r="AT329" s="24" t="s">
        <v>149</v>
      </c>
      <c r="AU329" s="24" t="s">
        <v>155</v>
      </c>
      <c r="AY329" s="24" t="s">
        <v>146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24" t="s">
        <v>82</v>
      </c>
      <c r="BK329" s="232">
        <f>ROUND(I329*H329,2)</f>
        <v>0</v>
      </c>
      <c r="BL329" s="24" t="s">
        <v>154</v>
      </c>
      <c r="BM329" s="24" t="s">
        <v>448</v>
      </c>
    </row>
    <row r="330" s="13" customFormat="1">
      <c r="B330" s="256"/>
      <c r="C330" s="257"/>
      <c r="D330" s="235" t="s">
        <v>157</v>
      </c>
      <c r="E330" s="258" t="s">
        <v>30</v>
      </c>
      <c r="F330" s="259" t="s">
        <v>449</v>
      </c>
      <c r="G330" s="257"/>
      <c r="H330" s="258" t="s">
        <v>30</v>
      </c>
      <c r="I330" s="260"/>
      <c r="J330" s="257"/>
      <c r="K330" s="257"/>
      <c r="L330" s="261"/>
      <c r="M330" s="262"/>
      <c r="N330" s="263"/>
      <c r="O330" s="263"/>
      <c r="P330" s="263"/>
      <c r="Q330" s="263"/>
      <c r="R330" s="263"/>
      <c r="S330" s="263"/>
      <c r="T330" s="264"/>
      <c r="AT330" s="265" t="s">
        <v>157</v>
      </c>
      <c r="AU330" s="265" t="s">
        <v>155</v>
      </c>
      <c r="AV330" s="13" t="s">
        <v>82</v>
      </c>
      <c r="AW330" s="13" t="s">
        <v>37</v>
      </c>
      <c r="AX330" s="13" t="s">
        <v>74</v>
      </c>
      <c r="AY330" s="265" t="s">
        <v>146</v>
      </c>
    </row>
    <row r="331" s="13" customFormat="1">
      <c r="B331" s="256"/>
      <c r="C331" s="257"/>
      <c r="D331" s="235" t="s">
        <v>157</v>
      </c>
      <c r="E331" s="258" t="s">
        <v>30</v>
      </c>
      <c r="F331" s="259" t="s">
        <v>450</v>
      </c>
      <c r="G331" s="257"/>
      <c r="H331" s="258" t="s">
        <v>30</v>
      </c>
      <c r="I331" s="260"/>
      <c r="J331" s="257"/>
      <c r="K331" s="257"/>
      <c r="L331" s="261"/>
      <c r="M331" s="262"/>
      <c r="N331" s="263"/>
      <c r="O331" s="263"/>
      <c r="P331" s="263"/>
      <c r="Q331" s="263"/>
      <c r="R331" s="263"/>
      <c r="S331" s="263"/>
      <c r="T331" s="264"/>
      <c r="AT331" s="265" t="s">
        <v>157</v>
      </c>
      <c r="AU331" s="265" t="s">
        <v>155</v>
      </c>
      <c r="AV331" s="13" t="s">
        <v>82</v>
      </c>
      <c r="AW331" s="13" t="s">
        <v>37</v>
      </c>
      <c r="AX331" s="13" t="s">
        <v>74</v>
      </c>
      <c r="AY331" s="265" t="s">
        <v>146</v>
      </c>
    </row>
    <row r="332" s="13" customFormat="1">
      <c r="B332" s="256"/>
      <c r="C332" s="257"/>
      <c r="D332" s="235" t="s">
        <v>157</v>
      </c>
      <c r="E332" s="258" t="s">
        <v>30</v>
      </c>
      <c r="F332" s="259" t="s">
        <v>451</v>
      </c>
      <c r="G332" s="257"/>
      <c r="H332" s="258" t="s">
        <v>30</v>
      </c>
      <c r="I332" s="260"/>
      <c r="J332" s="257"/>
      <c r="K332" s="257"/>
      <c r="L332" s="261"/>
      <c r="M332" s="262"/>
      <c r="N332" s="263"/>
      <c r="O332" s="263"/>
      <c r="P332" s="263"/>
      <c r="Q332" s="263"/>
      <c r="R332" s="263"/>
      <c r="S332" s="263"/>
      <c r="T332" s="264"/>
      <c r="AT332" s="265" t="s">
        <v>157</v>
      </c>
      <c r="AU332" s="265" t="s">
        <v>155</v>
      </c>
      <c r="AV332" s="13" t="s">
        <v>82</v>
      </c>
      <c r="AW332" s="13" t="s">
        <v>37</v>
      </c>
      <c r="AX332" s="13" t="s">
        <v>74</v>
      </c>
      <c r="AY332" s="265" t="s">
        <v>146</v>
      </c>
    </row>
    <row r="333" s="13" customFormat="1">
      <c r="B333" s="256"/>
      <c r="C333" s="257"/>
      <c r="D333" s="235" t="s">
        <v>157</v>
      </c>
      <c r="E333" s="258" t="s">
        <v>30</v>
      </c>
      <c r="F333" s="259" t="s">
        <v>452</v>
      </c>
      <c r="G333" s="257"/>
      <c r="H333" s="258" t="s">
        <v>30</v>
      </c>
      <c r="I333" s="260"/>
      <c r="J333" s="257"/>
      <c r="K333" s="257"/>
      <c r="L333" s="261"/>
      <c r="M333" s="262"/>
      <c r="N333" s="263"/>
      <c r="O333" s="263"/>
      <c r="P333" s="263"/>
      <c r="Q333" s="263"/>
      <c r="R333" s="263"/>
      <c r="S333" s="263"/>
      <c r="T333" s="264"/>
      <c r="AT333" s="265" t="s">
        <v>157</v>
      </c>
      <c r="AU333" s="265" t="s">
        <v>155</v>
      </c>
      <c r="AV333" s="13" t="s">
        <v>82</v>
      </c>
      <c r="AW333" s="13" t="s">
        <v>37</v>
      </c>
      <c r="AX333" s="13" t="s">
        <v>74</v>
      </c>
      <c r="AY333" s="265" t="s">
        <v>146</v>
      </c>
    </row>
    <row r="334" s="13" customFormat="1">
      <c r="B334" s="256"/>
      <c r="C334" s="257"/>
      <c r="D334" s="235" t="s">
        <v>157</v>
      </c>
      <c r="E334" s="258" t="s">
        <v>30</v>
      </c>
      <c r="F334" s="259" t="s">
        <v>453</v>
      </c>
      <c r="G334" s="257"/>
      <c r="H334" s="258" t="s">
        <v>30</v>
      </c>
      <c r="I334" s="260"/>
      <c r="J334" s="257"/>
      <c r="K334" s="257"/>
      <c r="L334" s="261"/>
      <c r="M334" s="262"/>
      <c r="N334" s="263"/>
      <c r="O334" s="263"/>
      <c r="P334" s="263"/>
      <c r="Q334" s="263"/>
      <c r="R334" s="263"/>
      <c r="S334" s="263"/>
      <c r="T334" s="264"/>
      <c r="AT334" s="265" t="s">
        <v>157</v>
      </c>
      <c r="AU334" s="265" t="s">
        <v>155</v>
      </c>
      <c r="AV334" s="13" t="s">
        <v>82</v>
      </c>
      <c r="AW334" s="13" t="s">
        <v>37</v>
      </c>
      <c r="AX334" s="13" t="s">
        <v>74</v>
      </c>
      <c r="AY334" s="265" t="s">
        <v>146</v>
      </c>
    </row>
    <row r="335" s="11" customFormat="1">
      <c r="B335" s="233"/>
      <c r="C335" s="234"/>
      <c r="D335" s="235" t="s">
        <v>157</v>
      </c>
      <c r="E335" s="236" t="s">
        <v>30</v>
      </c>
      <c r="F335" s="237" t="s">
        <v>433</v>
      </c>
      <c r="G335" s="234"/>
      <c r="H335" s="238">
        <v>6.5</v>
      </c>
      <c r="I335" s="239"/>
      <c r="J335" s="234"/>
      <c r="K335" s="234"/>
      <c r="L335" s="240"/>
      <c r="M335" s="241"/>
      <c r="N335" s="242"/>
      <c r="O335" s="242"/>
      <c r="P335" s="242"/>
      <c r="Q335" s="242"/>
      <c r="R335" s="242"/>
      <c r="S335" s="242"/>
      <c r="T335" s="243"/>
      <c r="AT335" s="244" t="s">
        <v>157</v>
      </c>
      <c r="AU335" s="244" t="s">
        <v>155</v>
      </c>
      <c r="AV335" s="11" t="s">
        <v>84</v>
      </c>
      <c r="AW335" s="11" t="s">
        <v>37</v>
      </c>
      <c r="AX335" s="11" t="s">
        <v>82</v>
      </c>
      <c r="AY335" s="244" t="s">
        <v>146</v>
      </c>
    </row>
    <row r="336" s="1" customFormat="1" ht="16.5" customHeight="1">
      <c r="B336" s="46"/>
      <c r="C336" s="277" t="s">
        <v>454</v>
      </c>
      <c r="D336" s="277" t="s">
        <v>307</v>
      </c>
      <c r="E336" s="278" t="s">
        <v>455</v>
      </c>
      <c r="F336" s="279" t="s">
        <v>456</v>
      </c>
      <c r="G336" s="280" t="s">
        <v>211</v>
      </c>
      <c r="H336" s="281">
        <v>7</v>
      </c>
      <c r="I336" s="282"/>
      <c r="J336" s="283">
        <f>ROUND(I336*H336,2)</f>
        <v>0</v>
      </c>
      <c r="K336" s="279" t="s">
        <v>153</v>
      </c>
      <c r="L336" s="284"/>
      <c r="M336" s="285" t="s">
        <v>30</v>
      </c>
      <c r="N336" s="286" t="s">
        <v>45</v>
      </c>
      <c r="O336" s="47"/>
      <c r="P336" s="230">
        <f>O336*H336</f>
        <v>0</v>
      </c>
      <c r="Q336" s="230">
        <v>0.0011999999999999999</v>
      </c>
      <c r="R336" s="230">
        <f>Q336*H336</f>
        <v>0.0083999999999999995</v>
      </c>
      <c r="S336" s="230">
        <v>0</v>
      </c>
      <c r="T336" s="231">
        <f>S336*H336</f>
        <v>0</v>
      </c>
      <c r="AR336" s="24" t="s">
        <v>208</v>
      </c>
      <c r="AT336" s="24" t="s">
        <v>307</v>
      </c>
      <c r="AU336" s="24" t="s">
        <v>155</v>
      </c>
      <c r="AY336" s="24" t="s">
        <v>146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24" t="s">
        <v>82</v>
      </c>
      <c r="BK336" s="232">
        <f>ROUND(I336*H336,2)</f>
        <v>0</v>
      </c>
      <c r="BL336" s="24" t="s">
        <v>154</v>
      </c>
      <c r="BM336" s="24" t="s">
        <v>457</v>
      </c>
    </row>
    <row r="337" s="13" customFormat="1">
      <c r="B337" s="256"/>
      <c r="C337" s="257"/>
      <c r="D337" s="235" t="s">
        <v>157</v>
      </c>
      <c r="E337" s="258" t="s">
        <v>30</v>
      </c>
      <c r="F337" s="259" t="s">
        <v>458</v>
      </c>
      <c r="G337" s="257"/>
      <c r="H337" s="258" t="s">
        <v>30</v>
      </c>
      <c r="I337" s="260"/>
      <c r="J337" s="257"/>
      <c r="K337" s="257"/>
      <c r="L337" s="261"/>
      <c r="M337" s="262"/>
      <c r="N337" s="263"/>
      <c r="O337" s="263"/>
      <c r="P337" s="263"/>
      <c r="Q337" s="263"/>
      <c r="R337" s="263"/>
      <c r="S337" s="263"/>
      <c r="T337" s="264"/>
      <c r="AT337" s="265" t="s">
        <v>157</v>
      </c>
      <c r="AU337" s="265" t="s">
        <v>155</v>
      </c>
      <c r="AV337" s="13" t="s">
        <v>82</v>
      </c>
      <c r="AW337" s="13" t="s">
        <v>37</v>
      </c>
      <c r="AX337" s="13" t="s">
        <v>74</v>
      </c>
      <c r="AY337" s="265" t="s">
        <v>146</v>
      </c>
    </row>
    <row r="338" s="11" customFormat="1">
      <c r="B338" s="233"/>
      <c r="C338" s="234"/>
      <c r="D338" s="235" t="s">
        <v>157</v>
      </c>
      <c r="E338" s="236" t="s">
        <v>30</v>
      </c>
      <c r="F338" s="237" t="s">
        <v>459</v>
      </c>
      <c r="G338" s="234"/>
      <c r="H338" s="238">
        <v>7</v>
      </c>
      <c r="I338" s="239"/>
      <c r="J338" s="234"/>
      <c r="K338" s="234"/>
      <c r="L338" s="240"/>
      <c r="M338" s="241"/>
      <c r="N338" s="242"/>
      <c r="O338" s="242"/>
      <c r="P338" s="242"/>
      <c r="Q338" s="242"/>
      <c r="R338" s="242"/>
      <c r="S338" s="242"/>
      <c r="T338" s="243"/>
      <c r="AT338" s="244" t="s">
        <v>157</v>
      </c>
      <c r="AU338" s="244" t="s">
        <v>155</v>
      </c>
      <c r="AV338" s="11" t="s">
        <v>84</v>
      </c>
      <c r="AW338" s="11" t="s">
        <v>37</v>
      </c>
      <c r="AX338" s="11" t="s">
        <v>82</v>
      </c>
      <c r="AY338" s="244" t="s">
        <v>146</v>
      </c>
    </row>
    <row r="339" s="1" customFormat="1" ht="38.25" customHeight="1">
      <c r="B339" s="46"/>
      <c r="C339" s="221" t="s">
        <v>460</v>
      </c>
      <c r="D339" s="221" t="s">
        <v>149</v>
      </c>
      <c r="E339" s="222" t="s">
        <v>461</v>
      </c>
      <c r="F339" s="223" t="s">
        <v>462</v>
      </c>
      <c r="G339" s="224" t="s">
        <v>382</v>
      </c>
      <c r="H339" s="225">
        <v>11</v>
      </c>
      <c r="I339" s="226"/>
      <c r="J339" s="227">
        <f>ROUND(I339*H339,2)</f>
        <v>0</v>
      </c>
      <c r="K339" s="223" t="s">
        <v>153</v>
      </c>
      <c r="L339" s="72"/>
      <c r="M339" s="228" t="s">
        <v>30</v>
      </c>
      <c r="N339" s="229" t="s">
        <v>45</v>
      </c>
      <c r="O339" s="47"/>
      <c r="P339" s="230">
        <f>O339*H339</f>
        <v>0</v>
      </c>
      <c r="Q339" s="230">
        <v>0.00331</v>
      </c>
      <c r="R339" s="230">
        <f>Q339*H339</f>
        <v>0.036409999999999998</v>
      </c>
      <c r="S339" s="230">
        <v>0</v>
      </c>
      <c r="T339" s="231">
        <f>S339*H339</f>
        <v>0</v>
      </c>
      <c r="AR339" s="24" t="s">
        <v>154</v>
      </c>
      <c r="AT339" s="24" t="s">
        <v>149</v>
      </c>
      <c r="AU339" s="24" t="s">
        <v>155</v>
      </c>
      <c r="AY339" s="24" t="s">
        <v>146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24" t="s">
        <v>82</v>
      </c>
      <c r="BK339" s="232">
        <f>ROUND(I339*H339,2)</f>
        <v>0</v>
      </c>
      <c r="BL339" s="24" t="s">
        <v>154</v>
      </c>
      <c r="BM339" s="24" t="s">
        <v>463</v>
      </c>
    </row>
    <row r="340" s="13" customFormat="1">
      <c r="B340" s="256"/>
      <c r="C340" s="257"/>
      <c r="D340" s="235" t="s">
        <v>157</v>
      </c>
      <c r="E340" s="258" t="s">
        <v>30</v>
      </c>
      <c r="F340" s="259" t="s">
        <v>464</v>
      </c>
      <c r="G340" s="257"/>
      <c r="H340" s="258" t="s">
        <v>30</v>
      </c>
      <c r="I340" s="260"/>
      <c r="J340" s="257"/>
      <c r="K340" s="257"/>
      <c r="L340" s="261"/>
      <c r="M340" s="262"/>
      <c r="N340" s="263"/>
      <c r="O340" s="263"/>
      <c r="P340" s="263"/>
      <c r="Q340" s="263"/>
      <c r="R340" s="263"/>
      <c r="S340" s="263"/>
      <c r="T340" s="264"/>
      <c r="AT340" s="265" t="s">
        <v>157</v>
      </c>
      <c r="AU340" s="265" t="s">
        <v>155</v>
      </c>
      <c r="AV340" s="13" t="s">
        <v>82</v>
      </c>
      <c r="AW340" s="13" t="s">
        <v>37</v>
      </c>
      <c r="AX340" s="13" t="s">
        <v>74</v>
      </c>
      <c r="AY340" s="265" t="s">
        <v>146</v>
      </c>
    </row>
    <row r="341" s="11" customFormat="1">
      <c r="B341" s="233"/>
      <c r="C341" s="234"/>
      <c r="D341" s="235" t="s">
        <v>157</v>
      </c>
      <c r="E341" s="236" t="s">
        <v>30</v>
      </c>
      <c r="F341" s="237" t="s">
        <v>465</v>
      </c>
      <c r="G341" s="234"/>
      <c r="H341" s="238">
        <v>4.7999999999999998</v>
      </c>
      <c r="I341" s="239"/>
      <c r="J341" s="234"/>
      <c r="K341" s="234"/>
      <c r="L341" s="240"/>
      <c r="M341" s="241"/>
      <c r="N341" s="242"/>
      <c r="O341" s="242"/>
      <c r="P341" s="242"/>
      <c r="Q341" s="242"/>
      <c r="R341" s="242"/>
      <c r="S341" s="242"/>
      <c r="T341" s="243"/>
      <c r="AT341" s="244" t="s">
        <v>157</v>
      </c>
      <c r="AU341" s="244" t="s">
        <v>155</v>
      </c>
      <c r="AV341" s="11" t="s">
        <v>84</v>
      </c>
      <c r="AW341" s="11" t="s">
        <v>37</v>
      </c>
      <c r="AX341" s="11" t="s">
        <v>74</v>
      </c>
      <c r="AY341" s="244" t="s">
        <v>146</v>
      </c>
    </row>
    <row r="342" s="11" customFormat="1">
      <c r="B342" s="233"/>
      <c r="C342" s="234"/>
      <c r="D342" s="235" t="s">
        <v>157</v>
      </c>
      <c r="E342" s="236" t="s">
        <v>30</v>
      </c>
      <c r="F342" s="237" t="s">
        <v>466</v>
      </c>
      <c r="G342" s="234"/>
      <c r="H342" s="238">
        <v>0.69999999999999996</v>
      </c>
      <c r="I342" s="239"/>
      <c r="J342" s="234"/>
      <c r="K342" s="234"/>
      <c r="L342" s="240"/>
      <c r="M342" s="241"/>
      <c r="N342" s="242"/>
      <c r="O342" s="242"/>
      <c r="P342" s="242"/>
      <c r="Q342" s="242"/>
      <c r="R342" s="242"/>
      <c r="S342" s="242"/>
      <c r="T342" s="243"/>
      <c r="AT342" s="244" t="s">
        <v>157</v>
      </c>
      <c r="AU342" s="244" t="s">
        <v>155</v>
      </c>
      <c r="AV342" s="11" t="s">
        <v>84</v>
      </c>
      <c r="AW342" s="11" t="s">
        <v>37</v>
      </c>
      <c r="AX342" s="11" t="s">
        <v>74</v>
      </c>
      <c r="AY342" s="244" t="s">
        <v>146</v>
      </c>
    </row>
    <row r="343" s="14" customFormat="1">
      <c r="B343" s="266"/>
      <c r="C343" s="267"/>
      <c r="D343" s="235" t="s">
        <v>157</v>
      </c>
      <c r="E343" s="268" t="s">
        <v>30</v>
      </c>
      <c r="F343" s="269" t="s">
        <v>271</v>
      </c>
      <c r="G343" s="267"/>
      <c r="H343" s="270">
        <v>5.5</v>
      </c>
      <c r="I343" s="271"/>
      <c r="J343" s="267"/>
      <c r="K343" s="267"/>
      <c r="L343" s="272"/>
      <c r="M343" s="273"/>
      <c r="N343" s="274"/>
      <c r="O343" s="274"/>
      <c r="P343" s="274"/>
      <c r="Q343" s="274"/>
      <c r="R343" s="274"/>
      <c r="S343" s="274"/>
      <c r="T343" s="275"/>
      <c r="AT343" s="276" t="s">
        <v>157</v>
      </c>
      <c r="AU343" s="276" t="s">
        <v>155</v>
      </c>
      <c r="AV343" s="14" t="s">
        <v>155</v>
      </c>
      <c r="AW343" s="14" t="s">
        <v>37</v>
      </c>
      <c r="AX343" s="14" t="s">
        <v>74</v>
      </c>
      <c r="AY343" s="276" t="s">
        <v>146</v>
      </c>
    </row>
    <row r="344" s="13" customFormat="1">
      <c r="B344" s="256"/>
      <c r="C344" s="257"/>
      <c r="D344" s="235" t="s">
        <v>157</v>
      </c>
      <c r="E344" s="258" t="s">
        <v>30</v>
      </c>
      <c r="F344" s="259" t="s">
        <v>467</v>
      </c>
      <c r="G344" s="257"/>
      <c r="H344" s="258" t="s">
        <v>30</v>
      </c>
      <c r="I344" s="260"/>
      <c r="J344" s="257"/>
      <c r="K344" s="257"/>
      <c r="L344" s="261"/>
      <c r="M344" s="262"/>
      <c r="N344" s="263"/>
      <c r="O344" s="263"/>
      <c r="P344" s="263"/>
      <c r="Q344" s="263"/>
      <c r="R344" s="263"/>
      <c r="S344" s="263"/>
      <c r="T344" s="264"/>
      <c r="AT344" s="265" t="s">
        <v>157</v>
      </c>
      <c r="AU344" s="265" t="s">
        <v>155</v>
      </c>
      <c r="AV344" s="13" t="s">
        <v>82</v>
      </c>
      <c r="AW344" s="13" t="s">
        <v>37</v>
      </c>
      <c r="AX344" s="13" t="s">
        <v>74</v>
      </c>
      <c r="AY344" s="265" t="s">
        <v>146</v>
      </c>
    </row>
    <row r="345" s="11" customFormat="1">
      <c r="B345" s="233"/>
      <c r="C345" s="234"/>
      <c r="D345" s="235" t="s">
        <v>157</v>
      </c>
      <c r="E345" s="236" t="s">
        <v>30</v>
      </c>
      <c r="F345" s="237" t="s">
        <v>468</v>
      </c>
      <c r="G345" s="234"/>
      <c r="H345" s="238">
        <v>4.5999999999999996</v>
      </c>
      <c r="I345" s="239"/>
      <c r="J345" s="234"/>
      <c r="K345" s="234"/>
      <c r="L345" s="240"/>
      <c r="M345" s="241"/>
      <c r="N345" s="242"/>
      <c r="O345" s="242"/>
      <c r="P345" s="242"/>
      <c r="Q345" s="242"/>
      <c r="R345" s="242"/>
      <c r="S345" s="242"/>
      <c r="T345" s="243"/>
      <c r="AT345" s="244" t="s">
        <v>157</v>
      </c>
      <c r="AU345" s="244" t="s">
        <v>155</v>
      </c>
      <c r="AV345" s="11" t="s">
        <v>84</v>
      </c>
      <c r="AW345" s="11" t="s">
        <v>37</v>
      </c>
      <c r="AX345" s="11" t="s">
        <v>74</v>
      </c>
      <c r="AY345" s="244" t="s">
        <v>146</v>
      </c>
    </row>
    <row r="346" s="11" customFormat="1">
      <c r="B346" s="233"/>
      <c r="C346" s="234"/>
      <c r="D346" s="235" t="s">
        <v>157</v>
      </c>
      <c r="E346" s="236" t="s">
        <v>30</v>
      </c>
      <c r="F346" s="237" t="s">
        <v>469</v>
      </c>
      <c r="G346" s="234"/>
      <c r="H346" s="238">
        <v>0.90000000000000002</v>
      </c>
      <c r="I346" s="239"/>
      <c r="J346" s="234"/>
      <c r="K346" s="234"/>
      <c r="L346" s="240"/>
      <c r="M346" s="241"/>
      <c r="N346" s="242"/>
      <c r="O346" s="242"/>
      <c r="P346" s="242"/>
      <c r="Q346" s="242"/>
      <c r="R346" s="242"/>
      <c r="S346" s="242"/>
      <c r="T346" s="243"/>
      <c r="AT346" s="244" t="s">
        <v>157</v>
      </c>
      <c r="AU346" s="244" t="s">
        <v>155</v>
      </c>
      <c r="AV346" s="11" t="s">
        <v>84</v>
      </c>
      <c r="AW346" s="11" t="s">
        <v>37</v>
      </c>
      <c r="AX346" s="11" t="s">
        <v>74</v>
      </c>
      <c r="AY346" s="244" t="s">
        <v>146</v>
      </c>
    </row>
    <row r="347" s="14" customFormat="1">
      <c r="B347" s="266"/>
      <c r="C347" s="267"/>
      <c r="D347" s="235" t="s">
        <v>157</v>
      </c>
      <c r="E347" s="268" t="s">
        <v>30</v>
      </c>
      <c r="F347" s="269" t="s">
        <v>275</v>
      </c>
      <c r="G347" s="267"/>
      <c r="H347" s="270">
        <v>5.5</v>
      </c>
      <c r="I347" s="271"/>
      <c r="J347" s="267"/>
      <c r="K347" s="267"/>
      <c r="L347" s="272"/>
      <c r="M347" s="273"/>
      <c r="N347" s="274"/>
      <c r="O347" s="274"/>
      <c r="P347" s="274"/>
      <c r="Q347" s="274"/>
      <c r="R347" s="274"/>
      <c r="S347" s="274"/>
      <c r="T347" s="275"/>
      <c r="AT347" s="276" t="s">
        <v>157</v>
      </c>
      <c r="AU347" s="276" t="s">
        <v>155</v>
      </c>
      <c r="AV347" s="14" t="s">
        <v>155</v>
      </c>
      <c r="AW347" s="14" t="s">
        <v>37</v>
      </c>
      <c r="AX347" s="14" t="s">
        <v>74</v>
      </c>
      <c r="AY347" s="276" t="s">
        <v>146</v>
      </c>
    </row>
    <row r="348" s="12" customFormat="1">
      <c r="B348" s="245"/>
      <c r="C348" s="246"/>
      <c r="D348" s="235" t="s">
        <v>157</v>
      </c>
      <c r="E348" s="247" t="s">
        <v>30</v>
      </c>
      <c r="F348" s="248" t="s">
        <v>161</v>
      </c>
      <c r="G348" s="246"/>
      <c r="H348" s="249">
        <v>11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AT348" s="255" t="s">
        <v>157</v>
      </c>
      <c r="AU348" s="255" t="s">
        <v>155</v>
      </c>
      <c r="AV348" s="12" t="s">
        <v>154</v>
      </c>
      <c r="AW348" s="12" t="s">
        <v>37</v>
      </c>
      <c r="AX348" s="12" t="s">
        <v>82</v>
      </c>
      <c r="AY348" s="255" t="s">
        <v>146</v>
      </c>
    </row>
    <row r="349" s="1" customFormat="1" ht="16.5" customHeight="1">
      <c r="B349" s="46"/>
      <c r="C349" s="277" t="s">
        <v>470</v>
      </c>
      <c r="D349" s="277" t="s">
        <v>307</v>
      </c>
      <c r="E349" s="278" t="s">
        <v>471</v>
      </c>
      <c r="F349" s="279" t="s">
        <v>472</v>
      </c>
      <c r="G349" s="280" t="s">
        <v>211</v>
      </c>
      <c r="H349" s="281">
        <v>3.2999999999999998</v>
      </c>
      <c r="I349" s="282"/>
      <c r="J349" s="283">
        <f>ROUND(I349*H349,2)</f>
        <v>0</v>
      </c>
      <c r="K349" s="279" t="s">
        <v>153</v>
      </c>
      <c r="L349" s="284"/>
      <c r="M349" s="285" t="s">
        <v>30</v>
      </c>
      <c r="N349" s="286" t="s">
        <v>45</v>
      </c>
      <c r="O349" s="47"/>
      <c r="P349" s="230">
        <f>O349*H349</f>
        <v>0</v>
      </c>
      <c r="Q349" s="230">
        <v>0.00059999999999999995</v>
      </c>
      <c r="R349" s="230">
        <f>Q349*H349</f>
        <v>0.0019799999999999996</v>
      </c>
      <c r="S349" s="230">
        <v>0</v>
      </c>
      <c r="T349" s="231">
        <f>S349*H349</f>
        <v>0</v>
      </c>
      <c r="AR349" s="24" t="s">
        <v>208</v>
      </c>
      <c r="AT349" s="24" t="s">
        <v>307</v>
      </c>
      <c r="AU349" s="24" t="s">
        <v>155</v>
      </c>
      <c r="AY349" s="24" t="s">
        <v>146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24" t="s">
        <v>82</v>
      </c>
      <c r="BK349" s="232">
        <f>ROUND(I349*H349,2)</f>
        <v>0</v>
      </c>
      <c r="BL349" s="24" t="s">
        <v>154</v>
      </c>
      <c r="BM349" s="24" t="s">
        <v>473</v>
      </c>
    </row>
    <row r="350" s="13" customFormat="1">
      <c r="B350" s="256"/>
      <c r="C350" s="257"/>
      <c r="D350" s="235" t="s">
        <v>157</v>
      </c>
      <c r="E350" s="258" t="s">
        <v>30</v>
      </c>
      <c r="F350" s="259" t="s">
        <v>474</v>
      </c>
      <c r="G350" s="257"/>
      <c r="H350" s="258" t="s">
        <v>30</v>
      </c>
      <c r="I350" s="260"/>
      <c r="J350" s="257"/>
      <c r="K350" s="257"/>
      <c r="L350" s="261"/>
      <c r="M350" s="262"/>
      <c r="N350" s="263"/>
      <c r="O350" s="263"/>
      <c r="P350" s="263"/>
      <c r="Q350" s="263"/>
      <c r="R350" s="263"/>
      <c r="S350" s="263"/>
      <c r="T350" s="264"/>
      <c r="AT350" s="265" t="s">
        <v>157</v>
      </c>
      <c r="AU350" s="265" t="s">
        <v>155</v>
      </c>
      <c r="AV350" s="13" t="s">
        <v>82</v>
      </c>
      <c r="AW350" s="13" t="s">
        <v>37</v>
      </c>
      <c r="AX350" s="13" t="s">
        <v>74</v>
      </c>
      <c r="AY350" s="265" t="s">
        <v>146</v>
      </c>
    </row>
    <row r="351" s="11" customFormat="1">
      <c r="B351" s="233"/>
      <c r="C351" s="234"/>
      <c r="D351" s="235" t="s">
        <v>157</v>
      </c>
      <c r="E351" s="236" t="s">
        <v>30</v>
      </c>
      <c r="F351" s="237" t="s">
        <v>475</v>
      </c>
      <c r="G351" s="234"/>
      <c r="H351" s="238">
        <v>3.2999999999999998</v>
      </c>
      <c r="I351" s="239"/>
      <c r="J351" s="234"/>
      <c r="K351" s="234"/>
      <c r="L351" s="240"/>
      <c r="M351" s="241"/>
      <c r="N351" s="242"/>
      <c r="O351" s="242"/>
      <c r="P351" s="242"/>
      <c r="Q351" s="242"/>
      <c r="R351" s="242"/>
      <c r="S351" s="242"/>
      <c r="T351" s="243"/>
      <c r="AT351" s="244" t="s">
        <v>157</v>
      </c>
      <c r="AU351" s="244" t="s">
        <v>155</v>
      </c>
      <c r="AV351" s="11" t="s">
        <v>84</v>
      </c>
      <c r="AW351" s="11" t="s">
        <v>37</v>
      </c>
      <c r="AX351" s="11" t="s">
        <v>82</v>
      </c>
      <c r="AY351" s="244" t="s">
        <v>146</v>
      </c>
    </row>
    <row r="352" s="1" customFormat="1" ht="25.5" customHeight="1">
      <c r="B352" s="46"/>
      <c r="C352" s="221" t="s">
        <v>476</v>
      </c>
      <c r="D352" s="221" t="s">
        <v>149</v>
      </c>
      <c r="E352" s="222" t="s">
        <v>477</v>
      </c>
      <c r="F352" s="223" t="s">
        <v>478</v>
      </c>
      <c r="G352" s="224" t="s">
        <v>211</v>
      </c>
      <c r="H352" s="225">
        <v>10</v>
      </c>
      <c r="I352" s="226"/>
      <c r="J352" s="227">
        <f>ROUND(I352*H352,2)</f>
        <v>0</v>
      </c>
      <c r="K352" s="223" t="s">
        <v>153</v>
      </c>
      <c r="L352" s="72"/>
      <c r="M352" s="228" t="s">
        <v>30</v>
      </c>
      <c r="N352" s="229" t="s">
        <v>45</v>
      </c>
      <c r="O352" s="47"/>
      <c r="P352" s="230">
        <f>O352*H352</f>
        <v>0</v>
      </c>
      <c r="Q352" s="230">
        <v>6.0000000000000002E-05</v>
      </c>
      <c r="R352" s="230">
        <f>Q352*H352</f>
        <v>0.00060000000000000006</v>
      </c>
      <c r="S352" s="230">
        <v>0</v>
      </c>
      <c r="T352" s="231">
        <f>S352*H352</f>
        <v>0</v>
      </c>
      <c r="AR352" s="24" t="s">
        <v>154</v>
      </c>
      <c r="AT352" s="24" t="s">
        <v>149</v>
      </c>
      <c r="AU352" s="24" t="s">
        <v>155</v>
      </c>
      <c r="AY352" s="24" t="s">
        <v>146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24" t="s">
        <v>82</v>
      </c>
      <c r="BK352" s="232">
        <f>ROUND(I352*H352,2)</f>
        <v>0</v>
      </c>
      <c r="BL352" s="24" t="s">
        <v>154</v>
      </c>
      <c r="BM352" s="24" t="s">
        <v>479</v>
      </c>
    </row>
    <row r="353" s="13" customFormat="1">
      <c r="B353" s="256"/>
      <c r="C353" s="257"/>
      <c r="D353" s="235" t="s">
        <v>157</v>
      </c>
      <c r="E353" s="258" t="s">
        <v>30</v>
      </c>
      <c r="F353" s="259" t="s">
        <v>480</v>
      </c>
      <c r="G353" s="257"/>
      <c r="H353" s="258" t="s">
        <v>30</v>
      </c>
      <c r="I353" s="260"/>
      <c r="J353" s="257"/>
      <c r="K353" s="257"/>
      <c r="L353" s="261"/>
      <c r="M353" s="262"/>
      <c r="N353" s="263"/>
      <c r="O353" s="263"/>
      <c r="P353" s="263"/>
      <c r="Q353" s="263"/>
      <c r="R353" s="263"/>
      <c r="S353" s="263"/>
      <c r="T353" s="264"/>
      <c r="AT353" s="265" t="s">
        <v>157</v>
      </c>
      <c r="AU353" s="265" t="s">
        <v>155</v>
      </c>
      <c r="AV353" s="13" t="s">
        <v>82</v>
      </c>
      <c r="AW353" s="13" t="s">
        <v>37</v>
      </c>
      <c r="AX353" s="13" t="s">
        <v>74</v>
      </c>
      <c r="AY353" s="265" t="s">
        <v>146</v>
      </c>
    </row>
    <row r="354" s="11" customFormat="1">
      <c r="B354" s="233"/>
      <c r="C354" s="234"/>
      <c r="D354" s="235" t="s">
        <v>157</v>
      </c>
      <c r="E354" s="236" t="s">
        <v>30</v>
      </c>
      <c r="F354" s="237" t="s">
        <v>481</v>
      </c>
      <c r="G354" s="234"/>
      <c r="H354" s="238">
        <v>10</v>
      </c>
      <c r="I354" s="239"/>
      <c r="J354" s="234"/>
      <c r="K354" s="234"/>
      <c r="L354" s="240"/>
      <c r="M354" s="241"/>
      <c r="N354" s="242"/>
      <c r="O354" s="242"/>
      <c r="P354" s="242"/>
      <c r="Q354" s="242"/>
      <c r="R354" s="242"/>
      <c r="S354" s="242"/>
      <c r="T354" s="243"/>
      <c r="AT354" s="244" t="s">
        <v>157</v>
      </c>
      <c r="AU354" s="244" t="s">
        <v>155</v>
      </c>
      <c r="AV354" s="11" t="s">
        <v>84</v>
      </c>
      <c r="AW354" s="11" t="s">
        <v>37</v>
      </c>
      <c r="AX354" s="11" t="s">
        <v>82</v>
      </c>
      <c r="AY354" s="244" t="s">
        <v>146</v>
      </c>
    </row>
    <row r="355" s="1" customFormat="1" ht="25.5" customHeight="1">
      <c r="B355" s="46"/>
      <c r="C355" s="221" t="s">
        <v>482</v>
      </c>
      <c r="D355" s="221" t="s">
        <v>149</v>
      </c>
      <c r="E355" s="222" t="s">
        <v>483</v>
      </c>
      <c r="F355" s="223" t="s">
        <v>484</v>
      </c>
      <c r="G355" s="224" t="s">
        <v>382</v>
      </c>
      <c r="H355" s="225">
        <v>5</v>
      </c>
      <c r="I355" s="226"/>
      <c r="J355" s="227">
        <f>ROUND(I355*H355,2)</f>
        <v>0</v>
      </c>
      <c r="K355" s="223" t="s">
        <v>153</v>
      </c>
      <c r="L355" s="72"/>
      <c r="M355" s="228" t="s">
        <v>30</v>
      </c>
      <c r="N355" s="229" t="s">
        <v>45</v>
      </c>
      <c r="O355" s="47"/>
      <c r="P355" s="230">
        <f>O355*H355</f>
        <v>0</v>
      </c>
      <c r="Q355" s="230">
        <v>6.0000000000000002E-05</v>
      </c>
      <c r="R355" s="230">
        <f>Q355*H355</f>
        <v>0.00030000000000000003</v>
      </c>
      <c r="S355" s="230">
        <v>0</v>
      </c>
      <c r="T355" s="231">
        <f>S355*H355</f>
        <v>0</v>
      </c>
      <c r="AR355" s="24" t="s">
        <v>154</v>
      </c>
      <c r="AT355" s="24" t="s">
        <v>149</v>
      </c>
      <c r="AU355" s="24" t="s">
        <v>155</v>
      </c>
      <c r="AY355" s="24" t="s">
        <v>146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24" t="s">
        <v>82</v>
      </c>
      <c r="BK355" s="232">
        <f>ROUND(I355*H355,2)</f>
        <v>0</v>
      </c>
      <c r="BL355" s="24" t="s">
        <v>154</v>
      </c>
      <c r="BM355" s="24" t="s">
        <v>485</v>
      </c>
    </row>
    <row r="356" s="13" customFormat="1">
      <c r="B356" s="256"/>
      <c r="C356" s="257"/>
      <c r="D356" s="235" t="s">
        <v>157</v>
      </c>
      <c r="E356" s="258" t="s">
        <v>30</v>
      </c>
      <c r="F356" s="259" t="s">
        <v>486</v>
      </c>
      <c r="G356" s="257"/>
      <c r="H356" s="258" t="s">
        <v>30</v>
      </c>
      <c r="I356" s="260"/>
      <c r="J356" s="257"/>
      <c r="K356" s="257"/>
      <c r="L356" s="261"/>
      <c r="M356" s="262"/>
      <c r="N356" s="263"/>
      <c r="O356" s="263"/>
      <c r="P356" s="263"/>
      <c r="Q356" s="263"/>
      <c r="R356" s="263"/>
      <c r="S356" s="263"/>
      <c r="T356" s="264"/>
      <c r="AT356" s="265" t="s">
        <v>157</v>
      </c>
      <c r="AU356" s="265" t="s">
        <v>155</v>
      </c>
      <c r="AV356" s="13" t="s">
        <v>82</v>
      </c>
      <c r="AW356" s="13" t="s">
        <v>37</v>
      </c>
      <c r="AX356" s="13" t="s">
        <v>74</v>
      </c>
      <c r="AY356" s="265" t="s">
        <v>146</v>
      </c>
    </row>
    <row r="357" s="11" customFormat="1">
      <c r="B357" s="233"/>
      <c r="C357" s="234"/>
      <c r="D357" s="235" t="s">
        <v>157</v>
      </c>
      <c r="E357" s="236" t="s">
        <v>30</v>
      </c>
      <c r="F357" s="237" t="s">
        <v>487</v>
      </c>
      <c r="G357" s="234"/>
      <c r="H357" s="238">
        <v>5</v>
      </c>
      <c r="I357" s="239"/>
      <c r="J357" s="234"/>
      <c r="K357" s="234"/>
      <c r="L357" s="240"/>
      <c r="M357" s="241"/>
      <c r="N357" s="242"/>
      <c r="O357" s="242"/>
      <c r="P357" s="242"/>
      <c r="Q357" s="242"/>
      <c r="R357" s="242"/>
      <c r="S357" s="242"/>
      <c r="T357" s="243"/>
      <c r="AT357" s="244" t="s">
        <v>157</v>
      </c>
      <c r="AU357" s="244" t="s">
        <v>155</v>
      </c>
      <c r="AV357" s="11" t="s">
        <v>84</v>
      </c>
      <c r="AW357" s="11" t="s">
        <v>37</v>
      </c>
      <c r="AX357" s="11" t="s">
        <v>82</v>
      </c>
      <c r="AY357" s="244" t="s">
        <v>146</v>
      </c>
    </row>
    <row r="358" s="1" customFormat="1" ht="16.5" customHeight="1">
      <c r="B358" s="46"/>
      <c r="C358" s="277" t="s">
        <v>488</v>
      </c>
      <c r="D358" s="277" t="s">
        <v>307</v>
      </c>
      <c r="E358" s="278" t="s">
        <v>489</v>
      </c>
      <c r="F358" s="279" t="s">
        <v>490</v>
      </c>
      <c r="G358" s="280" t="s">
        <v>382</v>
      </c>
      <c r="H358" s="281">
        <v>5.2999999999999998</v>
      </c>
      <c r="I358" s="282"/>
      <c r="J358" s="283">
        <f>ROUND(I358*H358,2)</f>
        <v>0</v>
      </c>
      <c r="K358" s="279" t="s">
        <v>153</v>
      </c>
      <c r="L358" s="284"/>
      <c r="M358" s="285" t="s">
        <v>30</v>
      </c>
      <c r="N358" s="286" t="s">
        <v>45</v>
      </c>
      <c r="O358" s="47"/>
      <c r="P358" s="230">
        <f>O358*H358</f>
        <v>0</v>
      </c>
      <c r="Q358" s="230">
        <v>0.00020000000000000001</v>
      </c>
      <c r="R358" s="230">
        <f>Q358*H358</f>
        <v>0.00106</v>
      </c>
      <c r="S358" s="230">
        <v>0</v>
      </c>
      <c r="T358" s="231">
        <f>S358*H358</f>
        <v>0</v>
      </c>
      <c r="AR358" s="24" t="s">
        <v>208</v>
      </c>
      <c r="AT358" s="24" t="s">
        <v>307</v>
      </c>
      <c r="AU358" s="24" t="s">
        <v>155</v>
      </c>
      <c r="AY358" s="24" t="s">
        <v>146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24" t="s">
        <v>82</v>
      </c>
      <c r="BK358" s="232">
        <f>ROUND(I358*H358,2)</f>
        <v>0</v>
      </c>
      <c r="BL358" s="24" t="s">
        <v>154</v>
      </c>
      <c r="BM358" s="24" t="s">
        <v>491</v>
      </c>
    </row>
    <row r="359" s="13" customFormat="1">
      <c r="B359" s="256"/>
      <c r="C359" s="257"/>
      <c r="D359" s="235" t="s">
        <v>157</v>
      </c>
      <c r="E359" s="258" t="s">
        <v>30</v>
      </c>
      <c r="F359" s="259" t="s">
        <v>486</v>
      </c>
      <c r="G359" s="257"/>
      <c r="H359" s="258" t="s">
        <v>30</v>
      </c>
      <c r="I359" s="260"/>
      <c r="J359" s="257"/>
      <c r="K359" s="257"/>
      <c r="L359" s="261"/>
      <c r="M359" s="262"/>
      <c r="N359" s="263"/>
      <c r="O359" s="263"/>
      <c r="P359" s="263"/>
      <c r="Q359" s="263"/>
      <c r="R359" s="263"/>
      <c r="S359" s="263"/>
      <c r="T359" s="264"/>
      <c r="AT359" s="265" t="s">
        <v>157</v>
      </c>
      <c r="AU359" s="265" t="s">
        <v>155</v>
      </c>
      <c r="AV359" s="13" t="s">
        <v>82</v>
      </c>
      <c r="AW359" s="13" t="s">
        <v>37</v>
      </c>
      <c r="AX359" s="13" t="s">
        <v>74</v>
      </c>
      <c r="AY359" s="265" t="s">
        <v>146</v>
      </c>
    </row>
    <row r="360" s="11" customFormat="1">
      <c r="B360" s="233"/>
      <c r="C360" s="234"/>
      <c r="D360" s="235" t="s">
        <v>157</v>
      </c>
      <c r="E360" s="236" t="s">
        <v>30</v>
      </c>
      <c r="F360" s="237" t="s">
        <v>492</v>
      </c>
      <c r="G360" s="234"/>
      <c r="H360" s="238">
        <v>5.2999999999999998</v>
      </c>
      <c r="I360" s="239"/>
      <c r="J360" s="234"/>
      <c r="K360" s="234"/>
      <c r="L360" s="240"/>
      <c r="M360" s="241"/>
      <c r="N360" s="242"/>
      <c r="O360" s="242"/>
      <c r="P360" s="242"/>
      <c r="Q360" s="242"/>
      <c r="R360" s="242"/>
      <c r="S360" s="242"/>
      <c r="T360" s="243"/>
      <c r="AT360" s="244" t="s">
        <v>157</v>
      </c>
      <c r="AU360" s="244" t="s">
        <v>155</v>
      </c>
      <c r="AV360" s="11" t="s">
        <v>84</v>
      </c>
      <c r="AW360" s="11" t="s">
        <v>37</v>
      </c>
      <c r="AX360" s="11" t="s">
        <v>82</v>
      </c>
      <c r="AY360" s="244" t="s">
        <v>146</v>
      </c>
    </row>
    <row r="361" s="1" customFormat="1" ht="25.5" customHeight="1">
      <c r="B361" s="46"/>
      <c r="C361" s="221" t="s">
        <v>493</v>
      </c>
      <c r="D361" s="221" t="s">
        <v>149</v>
      </c>
      <c r="E361" s="222" t="s">
        <v>494</v>
      </c>
      <c r="F361" s="223" t="s">
        <v>495</v>
      </c>
      <c r="G361" s="224" t="s">
        <v>382</v>
      </c>
      <c r="H361" s="225">
        <v>5</v>
      </c>
      <c r="I361" s="226"/>
      <c r="J361" s="227">
        <f>ROUND(I361*H361,2)</f>
        <v>0</v>
      </c>
      <c r="K361" s="223" t="s">
        <v>153</v>
      </c>
      <c r="L361" s="72"/>
      <c r="M361" s="228" t="s">
        <v>30</v>
      </c>
      <c r="N361" s="229" t="s">
        <v>45</v>
      </c>
      <c r="O361" s="47"/>
      <c r="P361" s="230">
        <f>O361*H361</f>
        <v>0</v>
      </c>
      <c r="Q361" s="230">
        <v>0.00025000000000000001</v>
      </c>
      <c r="R361" s="230">
        <f>Q361*H361</f>
        <v>0.00125</v>
      </c>
      <c r="S361" s="230">
        <v>0</v>
      </c>
      <c r="T361" s="231">
        <f>S361*H361</f>
        <v>0</v>
      </c>
      <c r="AR361" s="24" t="s">
        <v>154</v>
      </c>
      <c r="AT361" s="24" t="s">
        <v>149</v>
      </c>
      <c r="AU361" s="24" t="s">
        <v>155</v>
      </c>
      <c r="AY361" s="24" t="s">
        <v>146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24" t="s">
        <v>82</v>
      </c>
      <c r="BK361" s="232">
        <f>ROUND(I361*H361,2)</f>
        <v>0</v>
      </c>
      <c r="BL361" s="24" t="s">
        <v>154</v>
      </c>
      <c r="BM361" s="24" t="s">
        <v>496</v>
      </c>
    </row>
    <row r="362" s="13" customFormat="1">
      <c r="B362" s="256"/>
      <c r="C362" s="257"/>
      <c r="D362" s="235" t="s">
        <v>157</v>
      </c>
      <c r="E362" s="258" t="s">
        <v>30</v>
      </c>
      <c r="F362" s="259" t="s">
        <v>497</v>
      </c>
      <c r="G362" s="257"/>
      <c r="H362" s="258" t="s">
        <v>30</v>
      </c>
      <c r="I362" s="260"/>
      <c r="J362" s="257"/>
      <c r="K362" s="257"/>
      <c r="L362" s="261"/>
      <c r="M362" s="262"/>
      <c r="N362" s="263"/>
      <c r="O362" s="263"/>
      <c r="P362" s="263"/>
      <c r="Q362" s="263"/>
      <c r="R362" s="263"/>
      <c r="S362" s="263"/>
      <c r="T362" s="264"/>
      <c r="AT362" s="265" t="s">
        <v>157</v>
      </c>
      <c r="AU362" s="265" t="s">
        <v>155</v>
      </c>
      <c r="AV362" s="13" t="s">
        <v>82</v>
      </c>
      <c r="AW362" s="13" t="s">
        <v>37</v>
      </c>
      <c r="AX362" s="13" t="s">
        <v>74</v>
      </c>
      <c r="AY362" s="265" t="s">
        <v>146</v>
      </c>
    </row>
    <row r="363" s="11" customFormat="1">
      <c r="B363" s="233"/>
      <c r="C363" s="234"/>
      <c r="D363" s="235" t="s">
        <v>157</v>
      </c>
      <c r="E363" s="236" t="s">
        <v>30</v>
      </c>
      <c r="F363" s="237" t="s">
        <v>498</v>
      </c>
      <c r="G363" s="234"/>
      <c r="H363" s="238">
        <v>5</v>
      </c>
      <c r="I363" s="239"/>
      <c r="J363" s="234"/>
      <c r="K363" s="234"/>
      <c r="L363" s="240"/>
      <c r="M363" s="241"/>
      <c r="N363" s="242"/>
      <c r="O363" s="242"/>
      <c r="P363" s="242"/>
      <c r="Q363" s="242"/>
      <c r="R363" s="242"/>
      <c r="S363" s="242"/>
      <c r="T363" s="243"/>
      <c r="AT363" s="244" t="s">
        <v>157</v>
      </c>
      <c r="AU363" s="244" t="s">
        <v>155</v>
      </c>
      <c r="AV363" s="11" t="s">
        <v>84</v>
      </c>
      <c r="AW363" s="11" t="s">
        <v>37</v>
      </c>
      <c r="AX363" s="11" t="s">
        <v>82</v>
      </c>
      <c r="AY363" s="244" t="s">
        <v>146</v>
      </c>
    </row>
    <row r="364" s="1" customFormat="1" ht="16.5" customHeight="1">
      <c r="B364" s="46"/>
      <c r="C364" s="277" t="s">
        <v>499</v>
      </c>
      <c r="D364" s="277" t="s">
        <v>307</v>
      </c>
      <c r="E364" s="278" t="s">
        <v>500</v>
      </c>
      <c r="F364" s="279" t="s">
        <v>501</v>
      </c>
      <c r="G364" s="280" t="s">
        <v>382</v>
      </c>
      <c r="H364" s="281">
        <v>5.2999999999999998</v>
      </c>
      <c r="I364" s="282"/>
      <c r="J364" s="283">
        <f>ROUND(I364*H364,2)</f>
        <v>0</v>
      </c>
      <c r="K364" s="279" t="s">
        <v>153</v>
      </c>
      <c r="L364" s="284"/>
      <c r="M364" s="285" t="s">
        <v>30</v>
      </c>
      <c r="N364" s="286" t="s">
        <v>45</v>
      </c>
      <c r="O364" s="47"/>
      <c r="P364" s="230">
        <f>O364*H364</f>
        <v>0</v>
      </c>
      <c r="Q364" s="230">
        <v>3.0000000000000001E-05</v>
      </c>
      <c r="R364" s="230">
        <f>Q364*H364</f>
        <v>0.00015899999999999999</v>
      </c>
      <c r="S364" s="230">
        <v>0</v>
      </c>
      <c r="T364" s="231">
        <f>S364*H364</f>
        <v>0</v>
      </c>
      <c r="AR364" s="24" t="s">
        <v>208</v>
      </c>
      <c r="AT364" s="24" t="s">
        <v>307</v>
      </c>
      <c r="AU364" s="24" t="s">
        <v>155</v>
      </c>
      <c r="AY364" s="24" t="s">
        <v>146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24" t="s">
        <v>82</v>
      </c>
      <c r="BK364" s="232">
        <f>ROUND(I364*H364,2)</f>
        <v>0</v>
      </c>
      <c r="BL364" s="24" t="s">
        <v>154</v>
      </c>
      <c r="BM364" s="24" t="s">
        <v>502</v>
      </c>
    </row>
    <row r="365" s="11" customFormat="1">
      <c r="B365" s="233"/>
      <c r="C365" s="234"/>
      <c r="D365" s="235" t="s">
        <v>157</v>
      </c>
      <c r="E365" s="236" t="s">
        <v>30</v>
      </c>
      <c r="F365" s="237" t="s">
        <v>492</v>
      </c>
      <c r="G365" s="234"/>
      <c r="H365" s="238">
        <v>5.2999999999999998</v>
      </c>
      <c r="I365" s="239"/>
      <c r="J365" s="234"/>
      <c r="K365" s="234"/>
      <c r="L365" s="240"/>
      <c r="M365" s="241"/>
      <c r="N365" s="242"/>
      <c r="O365" s="242"/>
      <c r="P365" s="242"/>
      <c r="Q365" s="242"/>
      <c r="R365" s="242"/>
      <c r="S365" s="242"/>
      <c r="T365" s="243"/>
      <c r="AT365" s="244" t="s">
        <v>157</v>
      </c>
      <c r="AU365" s="244" t="s">
        <v>155</v>
      </c>
      <c r="AV365" s="11" t="s">
        <v>84</v>
      </c>
      <c r="AW365" s="11" t="s">
        <v>37</v>
      </c>
      <c r="AX365" s="11" t="s">
        <v>82</v>
      </c>
      <c r="AY365" s="244" t="s">
        <v>146</v>
      </c>
    </row>
    <row r="366" s="1" customFormat="1" ht="25.5" customHeight="1">
      <c r="B366" s="46"/>
      <c r="C366" s="221" t="s">
        <v>503</v>
      </c>
      <c r="D366" s="221" t="s">
        <v>149</v>
      </c>
      <c r="E366" s="222" t="s">
        <v>504</v>
      </c>
      <c r="F366" s="223" t="s">
        <v>505</v>
      </c>
      <c r="G366" s="224" t="s">
        <v>211</v>
      </c>
      <c r="H366" s="225">
        <v>10</v>
      </c>
      <c r="I366" s="226"/>
      <c r="J366" s="227">
        <f>ROUND(I366*H366,2)</f>
        <v>0</v>
      </c>
      <c r="K366" s="223" t="s">
        <v>30</v>
      </c>
      <c r="L366" s="72"/>
      <c r="M366" s="228" t="s">
        <v>30</v>
      </c>
      <c r="N366" s="229" t="s">
        <v>45</v>
      </c>
      <c r="O366" s="47"/>
      <c r="P366" s="230">
        <f>O366*H366</f>
        <v>0</v>
      </c>
      <c r="Q366" s="230">
        <v>0.00628</v>
      </c>
      <c r="R366" s="230">
        <f>Q366*H366</f>
        <v>0.062799999999999995</v>
      </c>
      <c r="S366" s="230">
        <v>0</v>
      </c>
      <c r="T366" s="231">
        <f>S366*H366</f>
        <v>0</v>
      </c>
      <c r="AR366" s="24" t="s">
        <v>154</v>
      </c>
      <c r="AT366" s="24" t="s">
        <v>149</v>
      </c>
      <c r="AU366" s="24" t="s">
        <v>155</v>
      </c>
      <c r="AY366" s="24" t="s">
        <v>146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24" t="s">
        <v>82</v>
      </c>
      <c r="BK366" s="232">
        <f>ROUND(I366*H366,2)</f>
        <v>0</v>
      </c>
      <c r="BL366" s="24" t="s">
        <v>154</v>
      </c>
      <c r="BM366" s="24" t="s">
        <v>506</v>
      </c>
    </row>
    <row r="367" s="13" customFormat="1">
      <c r="B367" s="256"/>
      <c r="C367" s="257"/>
      <c r="D367" s="235" t="s">
        <v>157</v>
      </c>
      <c r="E367" s="258" t="s">
        <v>30</v>
      </c>
      <c r="F367" s="259" t="s">
        <v>480</v>
      </c>
      <c r="G367" s="257"/>
      <c r="H367" s="258" t="s">
        <v>30</v>
      </c>
      <c r="I367" s="260"/>
      <c r="J367" s="257"/>
      <c r="K367" s="257"/>
      <c r="L367" s="261"/>
      <c r="M367" s="262"/>
      <c r="N367" s="263"/>
      <c r="O367" s="263"/>
      <c r="P367" s="263"/>
      <c r="Q367" s="263"/>
      <c r="R367" s="263"/>
      <c r="S367" s="263"/>
      <c r="T367" s="264"/>
      <c r="AT367" s="265" t="s">
        <v>157</v>
      </c>
      <c r="AU367" s="265" t="s">
        <v>155</v>
      </c>
      <c r="AV367" s="13" t="s">
        <v>82</v>
      </c>
      <c r="AW367" s="13" t="s">
        <v>37</v>
      </c>
      <c r="AX367" s="13" t="s">
        <v>74</v>
      </c>
      <c r="AY367" s="265" t="s">
        <v>146</v>
      </c>
    </row>
    <row r="368" s="11" customFormat="1">
      <c r="B368" s="233"/>
      <c r="C368" s="234"/>
      <c r="D368" s="235" t="s">
        <v>157</v>
      </c>
      <c r="E368" s="236" t="s">
        <v>30</v>
      </c>
      <c r="F368" s="237" t="s">
        <v>481</v>
      </c>
      <c r="G368" s="234"/>
      <c r="H368" s="238">
        <v>10</v>
      </c>
      <c r="I368" s="239"/>
      <c r="J368" s="234"/>
      <c r="K368" s="234"/>
      <c r="L368" s="240"/>
      <c r="M368" s="241"/>
      <c r="N368" s="242"/>
      <c r="O368" s="242"/>
      <c r="P368" s="242"/>
      <c r="Q368" s="242"/>
      <c r="R368" s="242"/>
      <c r="S368" s="242"/>
      <c r="T368" s="243"/>
      <c r="AT368" s="244" t="s">
        <v>157</v>
      </c>
      <c r="AU368" s="244" t="s">
        <v>155</v>
      </c>
      <c r="AV368" s="11" t="s">
        <v>84</v>
      </c>
      <c r="AW368" s="11" t="s">
        <v>37</v>
      </c>
      <c r="AX368" s="11" t="s">
        <v>82</v>
      </c>
      <c r="AY368" s="244" t="s">
        <v>146</v>
      </c>
    </row>
    <row r="369" s="1" customFormat="1" ht="25.5" customHeight="1">
      <c r="B369" s="46"/>
      <c r="C369" s="221" t="s">
        <v>507</v>
      </c>
      <c r="D369" s="221" t="s">
        <v>149</v>
      </c>
      <c r="E369" s="222" t="s">
        <v>508</v>
      </c>
      <c r="F369" s="223" t="s">
        <v>509</v>
      </c>
      <c r="G369" s="224" t="s">
        <v>211</v>
      </c>
      <c r="H369" s="225">
        <v>3</v>
      </c>
      <c r="I369" s="226"/>
      <c r="J369" s="227">
        <f>ROUND(I369*H369,2)</f>
        <v>0</v>
      </c>
      <c r="K369" s="223" t="s">
        <v>30</v>
      </c>
      <c r="L369" s="72"/>
      <c r="M369" s="228" t="s">
        <v>30</v>
      </c>
      <c r="N369" s="229" t="s">
        <v>45</v>
      </c>
      <c r="O369" s="47"/>
      <c r="P369" s="230">
        <f>O369*H369</f>
        <v>0</v>
      </c>
      <c r="Q369" s="230">
        <v>0.042180000000000002</v>
      </c>
      <c r="R369" s="230">
        <f>Q369*H369</f>
        <v>0.12654000000000001</v>
      </c>
      <c r="S369" s="230">
        <v>0</v>
      </c>
      <c r="T369" s="231">
        <f>S369*H369</f>
        <v>0</v>
      </c>
      <c r="AR369" s="24" t="s">
        <v>154</v>
      </c>
      <c r="AT369" s="24" t="s">
        <v>149</v>
      </c>
      <c r="AU369" s="24" t="s">
        <v>155</v>
      </c>
      <c r="AY369" s="24" t="s">
        <v>146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24" t="s">
        <v>82</v>
      </c>
      <c r="BK369" s="232">
        <f>ROUND(I369*H369,2)</f>
        <v>0</v>
      </c>
      <c r="BL369" s="24" t="s">
        <v>154</v>
      </c>
      <c r="BM369" s="24" t="s">
        <v>510</v>
      </c>
    </row>
    <row r="370" s="13" customFormat="1">
      <c r="B370" s="256"/>
      <c r="C370" s="257"/>
      <c r="D370" s="235" t="s">
        <v>157</v>
      </c>
      <c r="E370" s="258" t="s">
        <v>30</v>
      </c>
      <c r="F370" s="259" t="s">
        <v>511</v>
      </c>
      <c r="G370" s="257"/>
      <c r="H370" s="258" t="s">
        <v>30</v>
      </c>
      <c r="I370" s="260"/>
      <c r="J370" s="257"/>
      <c r="K370" s="257"/>
      <c r="L370" s="261"/>
      <c r="M370" s="262"/>
      <c r="N370" s="263"/>
      <c r="O370" s="263"/>
      <c r="P370" s="263"/>
      <c r="Q370" s="263"/>
      <c r="R370" s="263"/>
      <c r="S370" s="263"/>
      <c r="T370" s="264"/>
      <c r="AT370" s="265" t="s">
        <v>157</v>
      </c>
      <c r="AU370" s="265" t="s">
        <v>155</v>
      </c>
      <c r="AV370" s="13" t="s">
        <v>82</v>
      </c>
      <c r="AW370" s="13" t="s">
        <v>37</v>
      </c>
      <c r="AX370" s="13" t="s">
        <v>74</v>
      </c>
      <c r="AY370" s="265" t="s">
        <v>146</v>
      </c>
    </row>
    <row r="371" s="11" customFormat="1">
      <c r="B371" s="233"/>
      <c r="C371" s="234"/>
      <c r="D371" s="235" t="s">
        <v>157</v>
      </c>
      <c r="E371" s="236" t="s">
        <v>30</v>
      </c>
      <c r="F371" s="237" t="s">
        <v>512</v>
      </c>
      <c r="G371" s="234"/>
      <c r="H371" s="238">
        <v>1.5</v>
      </c>
      <c r="I371" s="239"/>
      <c r="J371" s="234"/>
      <c r="K371" s="234"/>
      <c r="L371" s="240"/>
      <c r="M371" s="241"/>
      <c r="N371" s="242"/>
      <c r="O371" s="242"/>
      <c r="P371" s="242"/>
      <c r="Q371" s="242"/>
      <c r="R371" s="242"/>
      <c r="S371" s="242"/>
      <c r="T371" s="243"/>
      <c r="AT371" s="244" t="s">
        <v>157</v>
      </c>
      <c r="AU371" s="244" t="s">
        <v>155</v>
      </c>
      <c r="AV371" s="11" t="s">
        <v>84</v>
      </c>
      <c r="AW371" s="11" t="s">
        <v>37</v>
      </c>
      <c r="AX371" s="11" t="s">
        <v>74</v>
      </c>
      <c r="AY371" s="244" t="s">
        <v>146</v>
      </c>
    </row>
    <row r="372" s="13" customFormat="1">
      <c r="B372" s="256"/>
      <c r="C372" s="257"/>
      <c r="D372" s="235" t="s">
        <v>157</v>
      </c>
      <c r="E372" s="258" t="s">
        <v>30</v>
      </c>
      <c r="F372" s="259" t="s">
        <v>513</v>
      </c>
      <c r="G372" s="257"/>
      <c r="H372" s="258" t="s">
        <v>30</v>
      </c>
      <c r="I372" s="260"/>
      <c r="J372" s="257"/>
      <c r="K372" s="257"/>
      <c r="L372" s="261"/>
      <c r="M372" s="262"/>
      <c r="N372" s="263"/>
      <c r="O372" s="263"/>
      <c r="P372" s="263"/>
      <c r="Q372" s="263"/>
      <c r="R372" s="263"/>
      <c r="S372" s="263"/>
      <c r="T372" s="264"/>
      <c r="AT372" s="265" t="s">
        <v>157</v>
      </c>
      <c r="AU372" s="265" t="s">
        <v>155</v>
      </c>
      <c r="AV372" s="13" t="s">
        <v>82</v>
      </c>
      <c r="AW372" s="13" t="s">
        <v>37</v>
      </c>
      <c r="AX372" s="13" t="s">
        <v>74</v>
      </c>
      <c r="AY372" s="265" t="s">
        <v>146</v>
      </c>
    </row>
    <row r="373" s="11" customFormat="1">
      <c r="B373" s="233"/>
      <c r="C373" s="234"/>
      <c r="D373" s="235" t="s">
        <v>157</v>
      </c>
      <c r="E373" s="236" t="s">
        <v>30</v>
      </c>
      <c r="F373" s="237" t="s">
        <v>512</v>
      </c>
      <c r="G373" s="234"/>
      <c r="H373" s="238">
        <v>1.5</v>
      </c>
      <c r="I373" s="239"/>
      <c r="J373" s="234"/>
      <c r="K373" s="234"/>
      <c r="L373" s="240"/>
      <c r="M373" s="241"/>
      <c r="N373" s="242"/>
      <c r="O373" s="242"/>
      <c r="P373" s="242"/>
      <c r="Q373" s="242"/>
      <c r="R373" s="242"/>
      <c r="S373" s="242"/>
      <c r="T373" s="243"/>
      <c r="AT373" s="244" t="s">
        <v>157</v>
      </c>
      <c r="AU373" s="244" t="s">
        <v>155</v>
      </c>
      <c r="AV373" s="11" t="s">
        <v>84</v>
      </c>
      <c r="AW373" s="11" t="s">
        <v>37</v>
      </c>
      <c r="AX373" s="11" t="s">
        <v>74</v>
      </c>
      <c r="AY373" s="244" t="s">
        <v>146</v>
      </c>
    </row>
    <row r="374" s="12" customFormat="1">
      <c r="B374" s="245"/>
      <c r="C374" s="246"/>
      <c r="D374" s="235" t="s">
        <v>157</v>
      </c>
      <c r="E374" s="247" t="s">
        <v>30</v>
      </c>
      <c r="F374" s="248" t="s">
        <v>161</v>
      </c>
      <c r="G374" s="246"/>
      <c r="H374" s="249">
        <v>3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AT374" s="255" t="s">
        <v>157</v>
      </c>
      <c r="AU374" s="255" t="s">
        <v>155</v>
      </c>
      <c r="AV374" s="12" t="s">
        <v>154</v>
      </c>
      <c r="AW374" s="12" t="s">
        <v>37</v>
      </c>
      <c r="AX374" s="12" t="s">
        <v>82</v>
      </c>
      <c r="AY374" s="255" t="s">
        <v>146</v>
      </c>
    </row>
    <row r="375" s="1" customFormat="1" ht="16.5" customHeight="1">
      <c r="B375" s="46"/>
      <c r="C375" s="221" t="s">
        <v>514</v>
      </c>
      <c r="D375" s="221" t="s">
        <v>149</v>
      </c>
      <c r="E375" s="222" t="s">
        <v>515</v>
      </c>
      <c r="F375" s="223" t="s">
        <v>516</v>
      </c>
      <c r="G375" s="224" t="s">
        <v>382</v>
      </c>
      <c r="H375" s="225">
        <v>10.5</v>
      </c>
      <c r="I375" s="226"/>
      <c r="J375" s="227">
        <f>ROUND(I375*H375,2)</f>
        <v>0</v>
      </c>
      <c r="K375" s="223" t="s">
        <v>153</v>
      </c>
      <c r="L375" s="72"/>
      <c r="M375" s="228" t="s">
        <v>30</v>
      </c>
      <c r="N375" s="229" t="s">
        <v>45</v>
      </c>
      <c r="O375" s="47"/>
      <c r="P375" s="230">
        <f>O375*H375</f>
        <v>0</v>
      </c>
      <c r="Q375" s="230">
        <v>0</v>
      </c>
      <c r="R375" s="230">
        <f>Q375*H375</f>
        <v>0</v>
      </c>
      <c r="S375" s="230">
        <v>0</v>
      </c>
      <c r="T375" s="231">
        <f>S375*H375</f>
        <v>0</v>
      </c>
      <c r="AR375" s="24" t="s">
        <v>154</v>
      </c>
      <c r="AT375" s="24" t="s">
        <v>149</v>
      </c>
      <c r="AU375" s="24" t="s">
        <v>155</v>
      </c>
      <c r="AY375" s="24" t="s">
        <v>146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24" t="s">
        <v>82</v>
      </c>
      <c r="BK375" s="232">
        <f>ROUND(I375*H375,2)</f>
        <v>0</v>
      </c>
      <c r="BL375" s="24" t="s">
        <v>154</v>
      </c>
      <c r="BM375" s="24" t="s">
        <v>517</v>
      </c>
    </row>
    <row r="376" s="13" customFormat="1">
      <c r="B376" s="256"/>
      <c r="C376" s="257"/>
      <c r="D376" s="235" t="s">
        <v>157</v>
      </c>
      <c r="E376" s="258" t="s">
        <v>30</v>
      </c>
      <c r="F376" s="259" t="s">
        <v>518</v>
      </c>
      <c r="G376" s="257"/>
      <c r="H376" s="258" t="s">
        <v>30</v>
      </c>
      <c r="I376" s="260"/>
      <c r="J376" s="257"/>
      <c r="K376" s="257"/>
      <c r="L376" s="261"/>
      <c r="M376" s="262"/>
      <c r="N376" s="263"/>
      <c r="O376" s="263"/>
      <c r="P376" s="263"/>
      <c r="Q376" s="263"/>
      <c r="R376" s="263"/>
      <c r="S376" s="263"/>
      <c r="T376" s="264"/>
      <c r="AT376" s="265" t="s">
        <v>157</v>
      </c>
      <c r="AU376" s="265" t="s">
        <v>155</v>
      </c>
      <c r="AV376" s="13" t="s">
        <v>82</v>
      </c>
      <c r="AW376" s="13" t="s">
        <v>37</v>
      </c>
      <c r="AX376" s="13" t="s">
        <v>74</v>
      </c>
      <c r="AY376" s="265" t="s">
        <v>146</v>
      </c>
    </row>
    <row r="377" s="13" customFormat="1">
      <c r="B377" s="256"/>
      <c r="C377" s="257"/>
      <c r="D377" s="235" t="s">
        <v>157</v>
      </c>
      <c r="E377" s="258" t="s">
        <v>30</v>
      </c>
      <c r="F377" s="259" t="s">
        <v>519</v>
      </c>
      <c r="G377" s="257"/>
      <c r="H377" s="258" t="s">
        <v>30</v>
      </c>
      <c r="I377" s="260"/>
      <c r="J377" s="257"/>
      <c r="K377" s="257"/>
      <c r="L377" s="261"/>
      <c r="M377" s="262"/>
      <c r="N377" s="263"/>
      <c r="O377" s="263"/>
      <c r="P377" s="263"/>
      <c r="Q377" s="263"/>
      <c r="R377" s="263"/>
      <c r="S377" s="263"/>
      <c r="T377" s="264"/>
      <c r="AT377" s="265" t="s">
        <v>157</v>
      </c>
      <c r="AU377" s="265" t="s">
        <v>155</v>
      </c>
      <c r="AV377" s="13" t="s">
        <v>82</v>
      </c>
      <c r="AW377" s="13" t="s">
        <v>37</v>
      </c>
      <c r="AX377" s="13" t="s">
        <v>74</v>
      </c>
      <c r="AY377" s="265" t="s">
        <v>146</v>
      </c>
    </row>
    <row r="378" s="11" customFormat="1">
      <c r="B378" s="233"/>
      <c r="C378" s="234"/>
      <c r="D378" s="235" t="s">
        <v>157</v>
      </c>
      <c r="E378" s="236" t="s">
        <v>30</v>
      </c>
      <c r="F378" s="237" t="s">
        <v>520</v>
      </c>
      <c r="G378" s="234"/>
      <c r="H378" s="238">
        <v>9.4000000000000004</v>
      </c>
      <c r="I378" s="239"/>
      <c r="J378" s="234"/>
      <c r="K378" s="234"/>
      <c r="L378" s="240"/>
      <c r="M378" s="241"/>
      <c r="N378" s="242"/>
      <c r="O378" s="242"/>
      <c r="P378" s="242"/>
      <c r="Q378" s="242"/>
      <c r="R378" s="242"/>
      <c r="S378" s="242"/>
      <c r="T378" s="243"/>
      <c r="AT378" s="244" t="s">
        <v>157</v>
      </c>
      <c r="AU378" s="244" t="s">
        <v>155</v>
      </c>
      <c r="AV378" s="11" t="s">
        <v>84</v>
      </c>
      <c r="AW378" s="11" t="s">
        <v>37</v>
      </c>
      <c r="AX378" s="11" t="s">
        <v>74</v>
      </c>
      <c r="AY378" s="244" t="s">
        <v>146</v>
      </c>
    </row>
    <row r="379" s="11" customFormat="1">
      <c r="B379" s="233"/>
      <c r="C379" s="234"/>
      <c r="D379" s="235" t="s">
        <v>157</v>
      </c>
      <c r="E379" s="236" t="s">
        <v>30</v>
      </c>
      <c r="F379" s="237" t="s">
        <v>521</v>
      </c>
      <c r="G379" s="234"/>
      <c r="H379" s="238">
        <v>1.1000000000000001</v>
      </c>
      <c r="I379" s="239"/>
      <c r="J379" s="234"/>
      <c r="K379" s="234"/>
      <c r="L379" s="240"/>
      <c r="M379" s="241"/>
      <c r="N379" s="242"/>
      <c r="O379" s="242"/>
      <c r="P379" s="242"/>
      <c r="Q379" s="242"/>
      <c r="R379" s="242"/>
      <c r="S379" s="242"/>
      <c r="T379" s="243"/>
      <c r="AT379" s="244" t="s">
        <v>157</v>
      </c>
      <c r="AU379" s="244" t="s">
        <v>155</v>
      </c>
      <c r="AV379" s="11" t="s">
        <v>84</v>
      </c>
      <c r="AW379" s="11" t="s">
        <v>37</v>
      </c>
      <c r="AX379" s="11" t="s">
        <v>74</v>
      </c>
      <c r="AY379" s="244" t="s">
        <v>146</v>
      </c>
    </row>
    <row r="380" s="12" customFormat="1">
      <c r="B380" s="245"/>
      <c r="C380" s="246"/>
      <c r="D380" s="235" t="s">
        <v>157</v>
      </c>
      <c r="E380" s="247" t="s">
        <v>30</v>
      </c>
      <c r="F380" s="248" t="s">
        <v>161</v>
      </c>
      <c r="G380" s="246"/>
      <c r="H380" s="249">
        <v>10.5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AT380" s="255" t="s">
        <v>157</v>
      </c>
      <c r="AU380" s="255" t="s">
        <v>155</v>
      </c>
      <c r="AV380" s="12" t="s">
        <v>154</v>
      </c>
      <c r="AW380" s="12" t="s">
        <v>37</v>
      </c>
      <c r="AX380" s="12" t="s">
        <v>82</v>
      </c>
      <c r="AY380" s="255" t="s">
        <v>146</v>
      </c>
    </row>
    <row r="381" s="1" customFormat="1" ht="16.5" customHeight="1">
      <c r="B381" s="46"/>
      <c r="C381" s="277" t="s">
        <v>522</v>
      </c>
      <c r="D381" s="277" t="s">
        <v>307</v>
      </c>
      <c r="E381" s="278" t="s">
        <v>523</v>
      </c>
      <c r="F381" s="279" t="s">
        <v>524</v>
      </c>
      <c r="G381" s="280" t="s">
        <v>382</v>
      </c>
      <c r="H381" s="281">
        <v>12</v>
      </c>
      <c r="I381" s="282"/>
      <c r="J381" s="283">
        <f>ROUND(I381*H381,2)</f>
        <v>0</v>
      </c>
      <c r="K381" s="279" t="s">
        <v>153</v>
      </c>
      <c r="L381" s="284"/>
      <c r="M381" s="285" t="s">
        <v>30</v>
      </c>
      <c r="N381" s="286" t="s">
        <v>45</v>
      </c>
      <c r="O381" s="47"/>
      <c r="P381" s="230">
        <f>O381*H381</f>
        <v>0</v>
      </c>
      <c r="Q381" s="230">
        <v>4.0000000000000003E-05</v>
      </c>
      <c r="R381" s="230">
        <f>Q381*H381</f>
        <v>0.00048000000000000007</v>
      </c>
      <c r="S381" s="230">
        <v>0</v>
      </c>
      <c r="T381" s="231">
        <f>S381*H381</f>
        <v>0</v>
      </c>
      <c r="AR381" s="24" t="s">
        <v>208</v>
      </c>
      <c r="AT381" s="24" t="s">
        <v>307</v>
      </c>
      <c r="AU381" s="24" t="s">
        <v>155</v>
      </c>
      <c r="AY381" s="24" t="s">
        <v>146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24" t="s">
        <v>82</v>
      </c>
      <c r="BK381" s="232">
        <f>ROUND(I381*H381,2)</f>
        <v>0</v>
      </c>
      <c r="BL381" s="24" t="s">
        <v>154</v>
      </c>
      <c r="BM381" s="24" t="s">
        <v>525</v>
      </c>
    </row>
    <row r="382" s="13" customFormat="1">
      <c r="B382" s="256"/>
      <c r="C382" s="257"/>
      <c r="D382" s="235" t="s">
        <v>157</v>
      </c>
      <c r="E382" s="258" t="s">
        <v>30</v>
      </c>
      <c r="F382" s="259" t="s">
        <v>526</v>
      </c>
      <c r="G382" s="257"/>
      <c r="H382" s="258" t="s">
        <v>30</v>
      </c>
      <c r="I382" s="260"/>
      <c r="J382" s="257"/>
      <c r="K382" s="257"/>
      <c r="L382" s="261"/>
      <c r="M382" s="262"/>
      <c r="N382" s="263"/>
      <c r="O382" s="263"/>
      <c r="P382" s="263"/>
      <c r="Q382" s="263"/>
      <c r="R382" s="263"/>
      <c r="S382" s="263"/>
      <c r="T382" s="264"/>
      <c r="AT382" s="265" t="s">
        <v>157</v>
      </c>
      <c r="AU382" s="265" t="s">
        <v>155</v>
      </c>
      <c r="AV382" s="13" t="s">
        <v>82</v>
      </c>
      <c r="AW382" s="13" t="s">
        <v>37</v>
      </c>
      <c r="AX382" s="13" t="s">
        <v>74</v>
      </c>
      <c r="AY382" s="265" t="s">
        <v>146</v>
      </c>
    </row>
    <row r="383" s="11" customFormat="1">
      <c r="B383" s="233"/>
      <c r="C383" s="234"/>
      <c r="D383" s="235" t="s">
        <v>157</v>
      </c>
      <c r="E383" s="236" t="s">
        <v>30</v>
      </c>
      <c r="F383" s="237" t="s">
        <v>527</v>
      </c>
      <c r="G383" s="234"/>
      <c r="H383" s="238">
        <v>12</v>
      </c>
      <c r="I383" s="239"/>
      <c r="J383" s="234"/>
      <c r="K383" s="234"/>
      <c r="L383" s="240"/>
      <c r="M383" s="241"/>
      <c r="N383" s="242"/>
      <c r="O383" s="242"/>
      <c r="P383" s="242"/>
      <c r="Q383" s="242"/>
      <c r="R383" s="242"/>
      <c r="S383" s="242"/>
      <c r="T383" s="243"/>
      <c r="AT383" s="244" t="s">
        <v>157</v>
      </c>
      <c r="AU383" s="244" t="s">
        <v>155</v>
      </c>
      <c r="AV383" s="11" t="s">
        <v>84</v>
      </c>
      <c r="AW383" s="11" t="s">
        <v>37</v>
      </c>
      <c r="AX383" s="11" t="s">
        <v>82</v>
      </c>
      <c r="AY383" s="244" t="s">
        <v>146</v>
      </c>
    </row>
    <row r="384" s="1" customFormat="1" ht="25.5" customHeight="1">
      <c r="B384" s="46"/>
      <c r="C384" s="221" t="s">
        <v>528</v>
      </c>
      <c r="D384" s="221" t="s">
        <v>149</v>
      </c>
      <c r="E384" s="222" t="s">
        <v>529</v>
      </c>
      <c r="F384" s="223" t="s">
        <v>530</v>
      </c>
      <c r="G384" s="224" t="s">
        <v>211</v>
      </c>
      <c r="H384" s="225">
        <v>4</v>
      </c>
      <c r="I384" s="226"/>
      <c r="J384" s="227">
        <f>ROUND(I384*H384,2)</f>
        <v>0</v>
      </c>
      <c r="K384" s="223" t="s">
        <v>153</v>
      </c>
      <c r="L384" s="72"/>
      <c r="M384" s="228" t="s">
        <v>30</v>
      </c>
      <c r="N384" s="229" t="s">
        <v>45</v>
      </c>
      <c r="O384" s="47"/>
      <c r="P384" s="230">
        <f>O384*H384</f>
        <v>0</v>
      </c>
      <c r="Q384" s="230">
        <v>0.00012</v>
      </c>
      <c r="R384" s="230">
        <f>Q384*H384</f>
        <v>0.00048000000000000001</v>
      </c>
      <c r="S384" s="230">
        <v>0</v>
      </c>
      <c r="T384" s="231">
        <f>S384*H384</f>
        <v>0</v>
      </c>
      <c r="AR384" s="24" t="s">
        <v>154</v>
      </c>
      <c r="AT384" s="24" t="s">
        <v>149</v>
      </c>
      <c r="AU384" s="24" t="s">
        <v>155</v>
      </c>
      <c r="AY384" s="24" t="s">
        <v>146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24" t="s">
        <v>82</v>
      </c>
      <c r="BK384" s="232">
        <f>ROUND(I384*H384,2)</f>
        <v>0</v>
      </c>
      <c r="BL384" s="24" t="s">
        <v>154</v>
      </c>
      <c r="BM384" s="24" t="s">
        <v>531</v>
      </c>
    </row>
    <row r="385" s="10" customFormat="1" ht="22.32" customHeight="1">
      <c r="B385" s="205"/>
      <c r="C385" s="206"/>
      <c r="D385" s="207" t="s">
        <v>73</v>
      </c>
      <c r="E385" s="219" t="s">
        <v>532</v>
      </c>
      <c r="F385" s="219" t="s">
        <v>533</v>
      </c>
      <c r="G385" s="206"/>
      <c r="H385" s="206"/>
      <c r="I385" s="209"/>
      <c r="J385" s="220">
        <f>BK385</f>
        <v>0</v>
      </c>
      <c r="K385" s="206"/>
      <c r="L385" s="211"/>
      <c r="M385" s="212"/>
      <c r="N385" s="213"/>
      <c r="O385" s="213"/>
      <c r="P385" s="214">
        <f>SUM(P386:P394)</f>
        <v>0</v>
      </c>
      <c r="Q385" s="213"/>
      <c r="R385" s="214">
        <f>SUM(R386:R394)</f>
        <v>0.43799999999999994</v>
      </c>
      <c r="S385" s="213"/>
      <c r="T385" s="215">
        <f>SUM(T386:T394)</f>
        <v>0</v>
      </c>
      <c r="AR385" s="216" t="s">
        <v>82</v>
      </c>
      <c r="AT385" s="217" t="s">
        <v>73</v>
      </c>
      <c r="AU385" s="217" t="s">
        <v>84</v>
      </c>
      <c r="AY385" s="216" t="s">
        <v>146</v>
      </c>
      <c r="BK385" s="218">
        <f>SUM(BK386:BK394)</f>
        <v>0</v>
      </c>
    </row>
    <row r="386" s="1" customFormat="1" ht="16.5" customHeight="1">
      <c r="B386" s="46"/>
      <c r="C386" s="221" t="s">
        <v>534</v>
      </c>
      <c r="D386" s="221" t="s">
        <v>149</v>
      </c>
      <c r="E386" s="222" t="s">
        <v>535</v>
      </c>
      <c r="F386" s="223" t="s">
        <v>536</v>
      </c>
      <c r="G386" s="224" t="s">
        <v>211</v>
      </c>
      <c r="H386" s="225">
        <v>1</v>
      </c>
      <c r="I386" s="226"/>
      <c r="J386" s="227">
        <f>ROUND(I386*H386,2)</f>
        <v>0</v>
      </c>
      <c r="K386" s="223" t="s">
        <v>30</v>
      </c>
      <c r="L386" s="72"/>
      <c r="M386" s="228" t="s">
        <v>30</v>
      </c>
      <c r="N386" s="229" t="s">
        <v>45</v>
      </c>
      <c r="O386" s="47"/>
      <c r="P386" s="230">
        <f>O386*H386</f>
        <v>0</v>
      </c>
      <c r="Q386" s="230">
        <v>0.075999999999999998</v>
      </c>
      <c r="R386" s="230">
        <f>Q386*H386</f>
        <v>0.075999999999999998</v>
      </c>
      <c r="S386" s="230">
        <v>0</v>
      </c>
      <c r="T386" s="231">
        <f>S386*H386</f>
        <v>0</v>
      </c>
      <c r="AR386" s="24" t="s">
        <v>154</v>
      </c>
      <c r="AT386" s="24" t="s">
        <v>149</v>
      </c>
      <c r="AU386" s="24" t="s">
        <v>155</v>
      </c>
      <c r="AY386" s="24" t="s">
        <v>146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24" t="s">
        <v>82</v>
      </c>
      <c r="BK386" s="232">
        <f>ROUND(I386*H386,2)</f>
        <v>0</v>
      </c>
      <c r="BL386" s="24" t="s">
        <v>154</v>
      </c>
      <c r="BM386" s="24" t="s">
        <v>537</v>
      </c>
    </row>
    <row r="387" s="13" customFormat="1">
      <c r="B387" s="256"/>
      <c r="C387" s="257"/>
      <c r="D387" s="235" t="s">
        <v>157</v>
      </c>
      <c r="E387" s="258" t="s">
        <v>30</v>
      </c>
      <c r="F387" s="259" t="s">
        <v>538</v>
      </c>
      <c r="G387" s="257"/>
      <c r="H387" s="258" t="s">
        <v>30</v>
      </c>
      <c r="I387" s="260"/>
      <c r="J387" s="257"/>
      <c r="K387" s="257"/>
      <c r="L387" s="261"/>
      <c r="M387" s="262"/>
      <c r="N387" s="263"/>
      <c r="O387" s="263"/>
      <c r="P387" s="263"/>
      <c r="Q387" s="263"/>
      <c r="R387" s="263"/>
      <c r="S387" s="263"/>
      <c r="T387" s="264"/>
      <c r="AT387" s="265" t="s">
        <v>157</v>
      </c>
      <c r="AU387" s="265" t="s">
        <v>155</v>
      </c>
      <c r="AV387" s="13" t="s">
        <v>82</v>
      </c>
      <c r="AW387" s="13" t="s">
        <v>37</v>
      </c>
      <c r="AX387" s="13" t="s">
        <v>74</v>
      </c>
      <c r="AY387" s="265" t="s">
        <v>146</v>
      </c>
    </row>
    <row r="388" s="11" customFormat="1">
      <c r="B388" s="233"/>
      <c r="C388" s="234"/>
      <c r="D388" s="235" t="s">
        <v>157</v>
      </c>
      <c r="E388" s="236" t="s">
        <v>30</v>
      </c>
      <c r="F388" s="237" t="s">
        <v>539</v>
      </c>
      <c r="G388" s="234"/>
      <c r="H388" s="238">
        <v>1</v>
      </c>
      <c r="I388" s="239"/>
      <c r="J388" s="234"/>
      <c r="K388" s="234"/>
      <c r="L388" s="240"/>
      <c r="M388" s="241"/>
      <c r="N388" s="242"/>
      <c r="O388" s="242"/>
      <c r="P388" s="242"/>
      <c r="Q388" s="242"/>
      <c r="R388" s="242"/>
      <c r="S388" s="242"/>
      <c r="T388" s="243"/>
      <c r="AT388" s="244" t="s">
        <v>157</v>
      </c>
      <c r="AU388" s="244" t="s">
        <v>155</v>
      </c>
      <c r="AV388" s="11" t="s">
        <v>84</v>
      </c>
      <c r="AW388" s="11" t="s">
        <v>37</v>
      </c>
      <c r="AX388" s="11" t="s">
        <v>82</v>
      </c>
      <c r="AY388" s="244" t="s">
        <v>146</v>
      </c>
    </row>
    <row r="389" s="1" customFormat="1" ht="25.5" customHeight="1">
      <c r="B389" s="46"/>
      <c r="C389" s="221" t="s">
        <v>540</v>
      </c>
      <c r="D389" s="221" t="s">
        <v>149</v>
      </c>
      <c r="E389" s="222" t="s">
        <v>541</v>
      </c>
      <c r="F389" s="223" t="s">
        <v>542</v>
      </c>
      <c r="G389" s="224" t="s">
        <v>543</v>
      </c>
      <c r="H389" s="225">
        <v>2</v>
      </c>
      <c r="I389" s="226"/>
      <c r="J389" s="227">
        <f>ROUND(I389*H389,2)</f>
        <v>0</v>
      </c>
      <c r="K389" s="223" t="s">
        <v>30</v>
      </c>
      <c r="L389" s="72"/>
      <c r="M389" s="228" t="s">
        <v>30</v>
      </c>
      <c r="N389" s="229" t="s">
        <v>45</v>
      </c>
      <c r="O389" s="47"/>
      <c r="P389" s="230">
        <f>O389*H389</f>
        <v>0</v>
      </c>
      <c r="Q389" s="230">
        <v>0.01</v>
      </c>
      <c r="R389" s="230">
        <f>Q389*H389</f>
        <v>0.02</v>
      </c>
      <c r="S389" s="230">
        <v>0</v>
      </c>
      <c r="T389" s="231">
        <f>S389*H389</f>
        <v>0</v>
      </c>
      <c r="AR389" s="24" t="s">
        <v>154</v>
      </c>
      <c r="AT389" s="24" t="s">
        <v>149</v>
      </c>
      <c r="AU389" s="24" t="s">
        <v>155</v>
      </c>
      <c r="AY389" s="24" t="s">
        <v>146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24" t="s">
        <v>82</v>
      </c>
      <c r="BK389" s="232">
        <f>ROUND(I389*H389,2)</f>
        <v>0</v>
      </c>
      <c r="BL389" s="24" t="s">
        <v>154</v>
      </c>
      <c r="BM389" s="24" t="s">
        <v>544</v>
      </c>
    </row>
    <row r="390" s="13" customFormat="1">
      <c r="B390" s="256"/>
      <c r="C390" s="257"/>
      <c r="D390" s="235" t="s">
        <v>157</v>
      </c>
      <c r="E390" s="258" t="s">
        <v>30</v>
      </c>
      <c r="F390" s="259" t="s">
        <v>545</v>
      </c>
      <c r="G390" s="257"/>
      <c r="H390" s="258" t="s">
        <v>30</v>
      </c>
      <c r="I390" s="260"/>
      <c r="J390" s="257"/>
      <c r="K390" s="257"/>
      <c r="L390" s="261"/>
      <c r="M390" s="262"/>
      <c r="N390" s="263"/>
      <c r="O390" s="263"/>
      <c r="P390" s="263"/>
      <c r="Q390" s="263"/>
      <c r="R390" s="263"/>
      <c r="S390" s="263"/>
      <c r="T390" s="264"/>
      <c r="AT390" s="265" t="s">
        <v>157</v>
      </c>
      <c r="AU390" s="265" t="s">
        <v>155</v>
      </c>
      <c r="AV390" s="13" t="s">
        <v>82</v>
      </c>
      <c r="AW390" s="13" t="s">
        <v>37</v>
      </c>
      <c r="AX390" s="13" t="s">
        <v>74</v>
      </c>
      <c r="AY390" s="265" t="s">
        <v>146</v>
      </c>
    </row>
    <row r="391" s="11" customFormat="1">
      <c r="B391" s="233"/>
      <c r="C391" s="234"/>
      <c r="D391" s="235" t="s">
        <v>157</v>
      </c>
      <c r="E391" s="236" t="s">
        <v>30</v>
      </c>
      <c r="F391" s="237" t="s">
        <v>84</v>
      </c>
      <c r="G391" s="234"/>
      <c r="H391" s="238">
        <v>2</v>
      </c>
      <c r="I391" s="239"/>
      <c r="J391" s="234"/>
      <c r="K391" s="234"/>
      <c r="L391" s="240"/>
      <c r="M391" s="241"/>
      <c r="N391" s="242"/>
      <c r="O391" s="242"/>
      <c r="P391" s="242"/>
      <c r="Q391" s="242"/>
      <c r="R391" s="242"/>
      <c r="S391" s="242"/>
      <c r="T391" s="243"/>
      <c r="AT391" s="244" t="s">
        <v>157</v>
      </c>
      <c r="AU391" s="244" t="s">
        <v>155</v>
      </c>
      <c r="AV391" s="11" t="s">
        <v>84</v>
      </c>
      <c r="AW391" s="11" t="s">
        <v>37</v>
      </c>
      <c r="AX391" s="11" t="s">
        <v>82</v>
      </c>
      <c r="AY391" s="244" t="s">
        <v>146</v>
      </c>
    </row>
    <row r="392" s="1" customFormat="1" ht="16.5" customHeight="1">
      <c r="B392" s="46"/>
      <c r="C392" s="221" t="s">
        <v>546</v>
      </c>
      <c r="D392" s="221" t="s">
        <v>149</v>
      </c>
      <c r="E392" s="222" t="s">
        <v>547</v>
      </c>
      <c r="F392" s="223" t="s">
        <v>548</v>
      </c>
      <c r="G392" s="224" t="s">
        <v>211</v>
      </c>
      <c r="H392" s="225">
        <v>4.5</v>
      </c>
      <c r="I392" s="226"/>
      <c r="J392" s="227">
        <f>ROUND(I392*H392,2)</f>
        <v>0</v>
      </c>
      <c r="K392" s="223" t="s">
        <v>30</v>
      </c>
      <c r="L392" s="72"/>
      <c r="M392" s="228" t="s">
        <v>30</v>
      </c>
      <c r="N392" s="229" t="s">
        <v>45</v>
      </c>
      <c r="O392" s="47"/>
      <c r="P392" s="230">
        <f>O392*H392</f>
        <v>0</v>
      </c>
      <c r="Q392" s="230">
        <v>0.075999999999999998</v>
      </c>
      <c r="R392" s="230">
        <f>Q392*H392</f>
        <v>0.34199999999999997</v>
      </c>
      <c r="S392" s="230">
        <v>0</v>
      </c>
      <c r="T392" s="231">
        <f>S392*H392</f>
        <v>0</v>
      </c>
      <c r="AR392" s="24" t="s">
        <v>154</v>
      </c>
      <c r="AT392" s="24" t="s">
        <v>149</v>
      </c>
      <c r="AU392" s="24" t="s">
        <v>155</v>
      </c>
      <c r="AY392" s="24" t="s">
        <v>146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24" t="s">
        <v>82</v>
      </c>
      <c r="BK392" s="232">
        <f>ROUND(I392*H392,2)</f>
        <v>0</v>
      </c>
      <c r="BL392" s="24" t="s">
        <v>154</v>
      </c>
      <c r="BM392" s="24" t="s">
        <v>549</v>
      </c>
    </row>
    <row r="393" s="13" customFormat="1">
      <c r="B393" s="256"/>
      <c r="C393" s="257"/>
      <c r="D393" s="235" t="s">
        <v>157</v>
      </c>
      <c r="E393" s="258" t="s">
        <v>30</v>
      </c>
      <c r="F393" s="259" t="s">
        <v>550</v>
      </c>
      <c r="G393" s="257"/>
      <c r="H393" s="258" t="s">
        <v>30</v>
      </c>
      <c r="I393" s="260"/>
      <c r="J393" s="257"/>
      <c r="K393" s="257"/>
      <c r="L393" s="261"/>
      <c r="M393" s="262"/>
      <c r="N393" s="263"/>
      <c r="O393" s="263"/>
      <c r="P393" s="263"/>
      <c r="Q393" s="263"/>
      <c r="R393" s="263"/>
      <c r="S393" s="263"/>
      <c r="T393" s="264"/>
      <c r="AT393" s="265" t="s">
        <v>157</v>
      </c>
      <c r="AU393" s="265" t="s">
        <v>155</v>
      </c>
      <c r="AV393" s="13" t="s">
        <v>82</v>
      </c>
      <c r="AW393" s="13" t="s">
        <v>37</v>
      </c>
      <c r="AX393" s="13" t="s">
        <v>74</v>
      </c>
      <c r="AY393" s="265" t="s">
        <v>146</v>
      </c>
    </row>
    <row r="394" s="11" customFormat="1">
      <c r="B394" s="233"/>
      <c r="C394" s="234"/>
      <c r="D394" s="235" t="s">
        <v>157</v>
      </c>
      <c r="E394" s="236" t="s">
        <v>30</v>
      </c>
      <c r="F394" s="237" t="s">
        <v>551</v>
      </c>
      <c r="G394" s="234"/>
      <c r="H394" s="238">
        <v>4.5</v>
      </c>
      <c r="I394" s="239"/>
      <c r="J394" s="234"/>
      <c r="K394" s="234"/>
      <c r="L394" s="240"/>
      <c r="M394" s="241"/>
      <c r="N394" s="242"/>
      <c r="O394" s="242"/>
      <c r="P394" s="242"/>
      <c r="Q394" s="242"/>
      <c r="R394" s="242"/>
      <c r="S394" s="242"/>
      <c r="T394" s="243"/>
      <c r="AT394" s="244" t="s">
        <v>157</v>
      </c>
      <c r="AU394" s="244" t="s">
        <v>155</v>
      </c>
      <c r="AV394" s="11" t="s">
        <v>84</v>
      </c>
      <c r="AW394" s="11" t="s">
        <v>37</v>
      </c>
      <c r="AX394" s="11" t="s">
        <v>82</v>
      </c>
      <c r="AY394" s="244" t="s">
        <v>146</v>
      </c>
    </row>
    <row r="395" s="10" customFormat="1" ht="22.32" customHeight="1">
      <c r="B395" s="205"/>
      <c r="C395" s="206"/>
      <c r="D395" s="207" t="s">
        <v>73</v>
      </c>
      <c r="E395" s="219" t="s">
        <v>208</v>
      </c>
      <c r="F395" s="219" t="s">
        <v>552</v>
      </c>
      <c r="G395" s="206"/>
      <c r="H395" s="206"/>
      <c r="I395" s="209"/>
      <c r="J395" s="220">
        <f>BK395</f>
        <v>0</v>
      </c>
      <c r="K395" s="206"/>
      <c r="L395" s="211"/>
      <c r="M395" s="212"/>
      <c r="N395" s="213"/>
      <c r="O395" s="213"/>
      <c r="P395" s="214">
        <f>SUM(P396:P429)</f>
        <v>0</v>
      </c>
      <c r="Q395" s="213"/>
      <c r="R395" s="214">
        <f>SUM(R396:R429)</f>
        <v>0.13834000000000002</v>
      </c>
      <c r="S395" s="213"/>
      <c r="T395" s="215">
        <f>SUM(T396:T429)</f>
        <v>0</v>
      </c>
      <c r="AR395" s="216" t="s">
        <v>82</v>
      </c>
      <c r="AT395" s="217" t="s">
        <v>73</v>
      </c>
      <c r="AU395" s="217" t="s">
        <v>84</v>
      </c>
      <c r="AY395" s="216" t="s">
        <v>146</v>
      </c>
      <c r="BK395" s="218">
        <f>SUM(BK396:BK429)</f>
        <v>0</v>
      </c>
    </row>
    <row r="396" s="1" customFormat="1" ht="25.5" customHeight="1">
      <c r="B396" s="46"/>
      <c r="C396" s="221" t="s">
        <v>553</v>
      </c>
      <c r="D396" s="221" t="s">
        <v>149</v>
      </c>
      <c r="E396" s="222" t="s">
        <v>554</v>
      </c>
      <c r="F396" s="223" t="s">
        <v>555</v>
      </c>
      <c r="G396" s="224" t="s">
        <v>382</v>
      </c>
      <c r="H396" s="225">
        <v>11</v>
      </c>
      <c r="I396" s="226"/>
      <c r="J396" s="227">
        <f>ROUND(I396*H396,2)</f>
        <v>0</v>
      </c>
      <c r="K396" s="223" t="s">
        <v>153</v>
      </c>
      <c r="L396" s="72"/>
      <c r="M396" s="228" t="s">
        <v>30</v>
      </c>
      <c r="N396" s="229" t="s">
        <v>45</v>
      </c>
      <c r="O396" s="47"/>
      <c r="P396" s="230">
        <f>O396*H396</f>
        <v>0</v>
      </c>
      <c r="Q396" s="230">
        <v>0.0012800000000000001</v>
      </c>
      <c r="R396" s="230">
        <f>Q396*H396</f>
        <v>0.014080000000000001</v>
      </c>
      <c r="S396" s="230">
        <v>0</v>
      </c>
      <c r="T396" s="231">
        <f>S396*H396</f>
        <v>0</v>
      </c>
      <c r="AR396" s="24" t="s">
        <v>154</v>
      </c>
      <c r="AT396" s="24" t="s">
        <v>149</v>
      </c>
      <c r="AU396" s="24" t="s">
        <v>155</v>
      </c>
      <c r="AY396" s="24" t="s">
        <v>146</v>
      </c>
      <c r="BE396" s="232">
        <f>IF(N396="základní",J396,0)</f>
        <v>0</v>
      </c>
      <c r="BF396" s="232">
        <f>IF(N396="snížená",J396,0)</f>
        <v>0</v>
      </c>
      <c r="BG396" s="232">
        <f>IF(N396="zákl. přenesená",J396,0)</f>
        <v>0</v>
      </c>
      <c r="BH396" s="232">
        <f>IF(N396="sníž. přenesená",J396,0)</f>
        <v>0</v>
      </c>
      <c r="BI396" s="232">
        <f>IF(N396="nulová",J396,0)</f>
        <v>0</v>
      </c>
      <c r="BJ396" s="24" t="s">
        <v>82</v>
      </c>
      <c r="BK396" s="232">
        <f>ROUND(I396*H396,2)</f>
        <v>0</v>
      </c>
      <c r="BL396" s="24" t="s">
        <v>154</v>
      </c>
      <c r="BM396" s="24" t="s">
        <v>556</v>
      </c>
    </row>
    <row r="397" s="1" customFormat="1" ht="25.5" customHeight="1">
      <c r="B397" s="46"/>
      <c r="C397" s="221" t="s">
        <v>557</v>
      </c>
      <c r="D397" s="221" t="s">
        <v>149</v>
      </c>
      <c r="E397" s="222" t="s">
        <v>558</v>
      </c>
      <c r="F397" s="223" t="s">
        <v>559</v>
      </c>
      <c r="G397" s="224" t="s">
        <v>543</v>
      </c>
      <c r="H397" s="225">
        <v>4</v>
      </c>
      <c r="I397" s="226"/>
      <c r="J397" s="227">
        <f>ROUND(I397*H397,2)</f>
        <v>0</v>
      </c>
      <c r="K397" s="223" t="s">
        <v>153</v>
      </c>
      <c r="L397" s="72"/>
      <c r="M397" s="228" t="s">
        <v>30</v>
      </c>
      <c r="N397" s="229" t="s">
        <v>45</v>
      </c>
      <c r="O397" s="47"/>
      <c r="P397" s="230">
        <f>O397*H397</f>
        <v>0</v>
      </c>
      <c r="Q397" s="230">
        <v>0</v>
      </c>
      <c r="R397" s="230">
        <f>Q397*H397</f>
        <v>0</v>
      </c>
      <c r="S397" s="230">
        <v>0</v>
      </c>
      <c r="T397" s="231">
        <f>S397*H397</f>
        <v>0</v>
      </c>
      <c r="AR397" s="24" t="s">
        <v>154</v>
      </c>
      <c r="AT397" s="24" t="s">
        <v>149</v>
      </c>
      <c r="AU397" s="24" t="s">
        <v>155</v>
      </c>
      <c r="AY397" s="24" t="s">
        <v>146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24" t="s">
        <v>82</v>
      </c>
      <c r="BK397" s="232">
        <f>ROUND(I397*H397,2)</f>
        <v>0</v>
      </c>
      <c r="BL397" s="24" t="s">
        <v>154</v>
      </c>
      <c r="BM397" s="24" t="s">
        <v>560</v>
      </c>
    </row>
    <row r="398" s="13" customFormat="1">
      <c r="B398" s="256"/>
      <c r="C398" s="257"/>
      <c r="D398" s="235" t="s">
        <v>157</v>
      </c>
      <c r="E398" s="258" t="s">
        <v>30</v>
      </c>
      <c r="F398" s="259" t="s">
        <v>561</v>
      </c>
      <c r="G398" s="257"/>
      <c r="H398" s="258" t="s">
        <v>30</v>
      </c>
      <c r="I398" s="260"/>
      <c r="J398" s="257"/>
      <c r="K398" s="257"/>
      <c r="L398" s="261"/>
      <c r="M398" s="262"/>
      <c r="N398" s="263"/>
      <c r="O398" s="263"/>
      <c r="P398" s="263"/>
      <c r="Q398" s="263"/>
      <c r="R398" s="263"/>
      <c r="S398" s="263"/>
      <c r="T398" s="264"/>
      <c r="AT398" s="265" t="s">
        <v>157</v>
      </c>
      <c r="AU398" s="265" t="s">
        <v>155</v>
      </c>
      <c r="AV398" s="13" t="s">
        <v>82</v>
      </c>
      <c r="AW398" s="13" t="s">
        <v>37</v>
      </c>
      <c r="AX398" s="13" t="s">
        <v>74</v>
      </c>
      <c r="AY398" s="265" t="s">
        <v>146</v>
      </c>
    </row>
    <row r="399" s="11" customFormat="1">
      <c r="B399" s="233"/>
      <c r="C399" s="234"/>
      <c r="D399" s="235" t="s">
        <v>157</v>
      </c>
      <c r="E399" s="236" t="s">
        <v>30</v>
      </c>
      <c r="F399" s="237" t="s">
        <v>84</v>
      </c>
      <c r="G399" s="234"/>
      <c r="H399" s="238">
        <v>2</v>
      </c>
      <c r="I399" s="239"/>
      <c r="J399" s="234"/>
      <c r="K399" s="234"/>
      <c r="L399" s="240"/>
      <c r="M399" s="241"/>
      <c r="N399" s="242"/>
      <c r="O399" s="242"/>
      <c r="P399" s="242"/>
      <c r="Q399" s="242"/>
      <c r="R399" s="242"/>
      <c r="S399" s="242"/>
      <c r="T399" s="243"/>
      <c r="AT399" s="244" t="s">
        <v>157</v>
      </c>
      <c r="AU399" s="244" t="s">
        <v>155</v>
      </c>
      <c r="AV399" s="11" t="s">
        <v>84</v>
      </c>
      <c r="AW399" s="11" t="s">
        <v>37</v>
      </c>
      <c r="AX399" s="11" t="s">
        <v>74</v>
      </c>
      <c r="AY399" s="244" t="s">
        <v>146</v>
      </c>
    </row>
    <row r="400" s="13" customFormat="1">
      <c r="B400" s="256"/>
      <c r="C400" s="257"/>
      <c r="D400" s="235" t="s">
        <v>157</v>
      </c>
      <c r="E400" s="258" t="s">
        <v>30</v>
      </c>
      <c r="F400" s="259" t="s">
        <v>562</v>
      </c>
      <c r="G400" s="257"/>
      <c r="H400" s="258" t="s">
        <v>30</v>
      </c>
      <c r="I400" s="260"/>
      <c r="J400" s="257"/>
      <c r="K400" s="257"/>
      <c r="L400" s="261"/>
      <c r="M400" s="262"/>
      <c r="N400" s="263"/>
      <c r="O400" s="263"/>
      <c r="P400" s="263"/>
      <c r="Q400" s="263"/>
      <c r="R400" s="263"/>
      <c r="S400" s="263"/>
      <c r="T400" s="264"/>
      <c r="AT400" s="265" t="s">
        <v>157</v>
      </c>
      <c r="AU400" s="265" t="s">
        <v>155</v>
      </c>
      <c r="AV400" s="13" t="s">
        <v>82</v>
      </c>
      <c r="AW400" s="13" t="s">
        <v>37</v>
      </c>
      <c r="AX400" s="13" t="s">
        <v>74</v>
      </c>
      <c r="AY400" s="265" t="s">
        <v>146</v>
      </c>
    </row>
    <row r="401" s="11" customFormat="1">
      <c r="B401" s="233"/>
      <c r="C401" s="234"/>
      <c r="D401" s="235" t="s">
        <v>157</v>
      </c>
      <c r="E401" s="236" t="s">
        <v>30</v>
      </c>
      <c r="F401" s="237" t="s">
        <v>82</v>
      </c>
      <c r="G401" s="234"/>
      <c r="H401" s="238">
        <v>1</v>
      </c>
      <c r="I401" s="239"/>
      <c r="J401" s="234"/>
      <c r="K401" s="234"/>
      <c r="L401" s="240"/>
      <c r="M401" s="241"/>
      <c r="N401" s="242"/>
      <c r="O401" s="242"/>
      <c r="P401" s="242"/>
      <c r="Q401" s="242"/>
      <c r="R401" s="242"/>
      <c r="S401" s="242"/>
      <c r="T401" s="243"/>
      <c r="AT401" s="244" t="s">
        <v>157</v>
      </c>
      <c r="AU401" s="244" t="s">
        <v>155</v>
      </c>
      <c r="AV401" s="11" t="s">
        <v>84</v>
      </c>
      <c r="AW401" s="11" t="s">
        <v>37</v>
      </c>
      <c r="AX401" s="11" t="s">
        <v>74</v>
      </c>
      <c r="AY401" s="244" t="s">
        <v>146</v>
      </c>
    </row>
    <row r="402" s="13" customFormat="1">
      <c r="B402" s="256"/>
      <c r="C402" s="257"/>
      <c r="D402" s="235" t="s">
        <v>157</v>
      </c>
      <c r="E402" s="258" t="s">
        <v>30</v>
      </c>
      <c r="F402" s="259" t="s">
        <v>563</v>
      </c>
      <c r="G402" s="257"/>
      <c r="H402" s="258" t="s">
        <v>30</v>
      </c>
      <c r="I402" s="260"/>
      <c r="J402" s="257"/>
      <c r="K402" s="257"/>
      <c r="L402" s="261"/>
      <c r="M402" s="262"/>
      <c r="N402" s="263"/>
      <c r="O402" s="263"/>
      <c r="P402" s="263"/>
      <c r="Q402" s="263"/>
      <c r="R402" s="263"/>
      <c r="S402" s="263"/>
      <c r="T402" s="264"/>
      <c r="AT402" s="265" t="s">
        <v>157</v>
      </c>
      <c r="AU402" s="265" t="s">
        <v>155</v>
      </c>
      <c r="AV402" s="13" t="s">
        <v>82</v>
      </c>
      <c r="AW402" s="13" t="s">
        <v>37</v>
      </c>
      <c r="AX402" s="13" t="s">
        <v>74</v>
      </c>
      <c r="AY402" s="265" t="s">
        <v>146</v>
      </c>
    </row>
    <row r="403" s="11" customFormat="1">
      <c r="B403" s="233"/>
      <c r="C403" s="234"/>
      <c r="D403" s="235" t="s">
        <v>157</v>
      </c>
      <c r="E403" s="236" t="s">
        <v>30</v>
      </c>
      <c r="F403" s="237" t="s">
        <v>82</v>
      </c>
      <c r="G403" s="234"/>
      <c r="H403" s="238">
        <v>1</v>
      </c>
      <c r="I403" s="239"/>
      <c r="J403" s="234"/>
      <c r="K403" s="234"/>
      <c r="L403" s="240"/>
      <c r="M403" s="241"/>
      <c r="N403" s="242"/>
      <c r="O403" s="242"/>
      <c r="P403" s="242"/>
      <c r="Q403" s="242"/>
      <c r="R403" s="242"/>
      <c r="S403" s="242"/>
      <c r="T403" s="243"/>
      <c r="AT403" s="244" t="s">
        <v>157</v>
      </c>
      <c r="AU403" s="244" t="s">
        <v>155</v>
      </c>
      <c r="AV403" s="11" t="s">
        <v>84</v>
      </c>
      <c r="AW403" s="11" t="s">
        <v>37</v>
      </c>
      <c r="AX403" s="11" t="s">
        <v>74</v>
      </c>
      <c r="AY403" s="244" t="s">
        <v>146</v>
      </c>
    </row>
    <row r="404" s="12" customFormat="1">
      <c r="B404" s="245"/>
      <c r="C404" s="246"/>
      <c r="D404" s="235" t="s">
        <v>157</v>
      </c>
      <c r="E404" s="247" t="s">
        <v>30</v>
      </c>
      <c r="F404" s="248" t="s">
        <v>161</v>
      </c>
      <c r="G404" s="246"/>
      <c r="H404" s="249">
        <v>4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AT404" s="255" t="s">
        <v>157</v>
      </c>
      <c r="AU404" s="255" t="s">
        <v>155</v>
      </c>
      <c r="AV404" s="12" t="s">
        <v>154</v>
      </c>
      <c r="AW404" s="12" t="s">
        <v>37</v>
      </c>
      <c r="AX404" s="12" t="s">
        <v>82</v>
      </c>
      <c r="AY404" s="255" t="s">
        <v>146</v>
      </c>
    </row>
    <row r="405" s="1" customFormat="1" ht="16.5" customHeight="1">
      <c r="B405" s="46"/>
      <c r="C405" s="277" t="s">
        <v>564</v>
      </c>
      <c r="D405" s="277" t="s">
        <v>307</v>
      </c>
      <c r="E405" s="278" t="s">
        <v>565</v>
      </c>
      <c r="F405" s="279" t="s">
        <v>566</v>
      </c>
      <c r="G405" s="280" t="s">
        <v>543</v>
      </c>
      <c r="H405" s="281">
        <v>2</v>
      </c>
      <c r="I405" s="282"/>
      <c r="J405" s="283">
        <f>ROUND(I405*H405,2)</f>
        <v>0</v>
      </c>
      <c r="K405" s="279" t="s">
        <v>153</v>
      </c>
      <c r="L405" s="284"/>
      <c r="M405" s="285" t="s">
        <v>30</v>
      </c>
      <c r="N405" s="286" t="s">
        <v>45</v>
      </c>
      <c r="O405" s="47"/>
      <c r="P405" s="230">
        <f>O405*H405</f>
        <v>0</v>
      </c>
      <c r="Q405" s="230">
        <v>0.00027999999999999998</v>
      </c>
      <c r="R405" s="230">
        <f>Q405*H405</f>
        <v>0.00055999999999999995</v>
      </c>
      <c r="S405" s="230">
        <v>0</v>
      </c>
      <c r="T405" s="231">
        <f>S405*H405</f>
        <v>0</v>
      </c>
      <c r="AR405" s="24" t="s">
        <v>208</v>
      </c>
      <c r="AT405" s="24" t="s">
        <v>307</v>
      </c>
      <c r="AU405" s="24" t="s">
        <v>155</v>
      </c>
      <c r="AY405" s="24" t="s">
        <v>146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24" t="s">
        <v>82</v>
      </c>
      <c r="BK405" s="232">
        <f>ROUND(I405*H405,2)</f>
        <v>0</v>
      </c>
      <c r="BL405" s="24" t="s">
        <v>154</v>
      </c>
      <c r="BM405" s="24" t="s">
        <v>567</v>
      </c>
    </row>
    <row r="406" s="1" customFormat="1" ht="16.5" customHeight="1">
      <c r="B406" s="46"/>
      <c r="C406" s="277" t="s">
        <v>568</v>
      </c>
      <c r="D406" s="277" t="s">
        <v>307</v>
      </c>
      <c r="E406" s="278" t="s">
        <v>569</v>
      </c>
      <c r="F406" s="279" t="s">
        <v>570</v>
      </c>
      <c r="G406" s="280" t="s">
        <v>543</v>
      </c>
      <c r="H406" s="281">
        <v>1</v>
      </c>
      <c r="I406" s="282"/>
      <c r="J406" s="283">
        <f>ROUND(I406*H406,2)</f>
        <v>0</v>
      </c>
      <c r="K406" s="279" t="s">
        <v>153</v>
      </c>
      <c r="L406" s="284"/>
      <c r="M406" s="285" t="s">
        <v>30</v>
      </c>
      <c r="N406" s="286" t="s">
        <v>45</v>
      </c>
      <c r="O406" s="47"/>
      <c r="P406" s="230">
        <f>O406*H406</f>
        <v>0</v>
      </c>
      <c r="Q406" s="230">
        <v>0.00025999999999999998</v>
      </c>
      <c r="R406" s="230">
        <f>Q406*H406</f>
        <v>0.00025999999999999998</v>
      </c>
      <c r="S406" s="230">
        <v>0</v>
      </c>
      <c r="T406" s="231">
        <f>S406*H406</f>
        <v>0</v>
      </c>
      <c r="AR406" s="24" t="s">
        <v>208</v>
      </c>
      <c r="AT406" s="24" t="s">
        <v>307</v>
      </c>
      <c r="AU406" s="24" t="s">
        <v>155</v>
      </c>
      <c r="AY406" s="24" t="s">
        <v>146</v>
      </c>
      <c r="BE406" s="232">
        <f>IF(N406="základní",J406,0)</f>
        <v>0</v>
      </c>
      <c r="BF406" s="232">
        <f>IF(N406="snížená",J406,0)</f>
        <v>0</v>
      </c>
      <c r="BG406" s="232">
        <f>IF(N406="zákl. přenesená",J406,0)</f>
        <v>0</v>
      </c>
      <c r="BH406" s="232">
        <f>IF(N406="sníž. přenesená",J406,0)</f>
        <v>0</v>
      </c>
      <c r="BI406" s="232">
        <f>IF(N406="nulová",J406,0)</f>
        <v>0</v>
      </c>
      <c r="BJ406" s="24" t="s">
        <v>82</v>
      </c>
      <c r="BK406" s="232">
        <f>ROUND(I406*H406,2)</f>
        <v>0</v>
      </c>
      <c r="BL406" s="24" t="s">
        <v>154</v>
      </c>
      <c r="BM406" s="24" t="s">
        <v>571</v>
      </c>
    </row>
    <row r="407" s="1" customFormat="1" ht="25.5" customHeight="1">
      <c r="B407" s="46"/>
      <c r="C407" s="277" t="s">
        <v>572</v>
      </c>
      <c r="D407" s="277" t="s">
        <v>307</v>
      </c>
      <c r="E407" s="278" t="s">
        <v>573</v>
      </c>
      <c r="F407" s="279" t="s">
        <v>574</v>
      </c>
      <c r="G407" s="280" t="s">
        <v>543</v>
      </c>
      <c r="H407" s="281">
        <v>1</v>
      </c>
      <c r="I407" s="282"/>
      <c r="J407" s="283">
        <f>ROUND(I407*H407,2)</f>
        <v>0</v>
      </c>
      <c r="K407" s="279" t="s">
        <v>30</v>
      </c>
      <c r="L407" s="284"/>
      <c r="M407" s="285" t="s">
        <v>30</v>
      </c>
      <c r="N407" s="286" t="s">
        <v>45</v>
      </c>
      <c r="O407" s="47"/>
      <c r="P407" s="230">
        <f>O407*H407</f>
        <v>0</v>
      </c>
      <c r="Q407" s="230">
        <v>0.00050000000000000001</v>
      </c>
      <c r="R407" s="230">
        <f>Q407*H407</f>
        <v>0.00050000000000000001</v>
      </c>
      <c r="S407" s="230">
        <v>0</v>
      </c>
      <c r="T407" s="231">
        <f>S407*H407</f>
        <v>0</v>
      </c>
      <c r="AR407" s="24" t="s">
        <v>208</v>
      </c>
      <c r="AT407" s="24" t="s">
        <v>307</v>
      </c>
      <c r="AU407" s="24" t="s">
        <v>155</v>
      </c>
      <c r="AY407" s="24" t="s">
        <v>146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24" t="s">
        <v>82</v>
      </c>
      <c r="BK407" s="232">
        <f>ROUND(I407*H407,2)</f>
        <v>0</v>
      </c>
      <c r="BL407" s="24" t="s">
        <v>154</v>
      </c>
      <c r="BM407" s="24" t="s">
        <v>575</v>
      </c>
    </row>
    <row r="408" s="1" customFormat="1" ht="16.5" customHeight="1">
      <c r="B408" s="46"/>
      <c r="C408" s="221" t="s">
        <v>576</v>
      </c>
      <c r="D408" s="221" t="s">
        <v>149</v>
      </c>
      <c r="E408" s="222" t="s">
        <v>577</v>
      </c>
      <c r="F408" s="223" t="s">
        <v>578</v>
      </c>
      <c r="G408" s="224" t="s">
        <v>382</v>
      </c>
      <c r="H408" s="225">
        <v>11</v>
      </c>
      <c r="I408" s="226"/>
      <c r="J408" s="227">
        <f>ROUND(I408*H408,2)</f>
        <v>0</v>
      </c>
      <c r="K408" s="223" t="s">
        <v>30</v>
      </c>
      <c r="L408" s="72"/>
      <c r="M408" s="228" t="s">
        <v>30</v>
      </c>
      <c r="N408" s="229" t="s">
        <v>45</v>
      </c>
      <c r="O408" s="47"/>
      <c r="P408" s="230">
        <f>O408*H408</f>
        <v>0</v>
      </c>
      <c r="Q408" s="230">
        <v>0</v>
      </c>
      <c r="R408" s="230">
        <f>Q408*H408</f>
        <v>0</v>
      </c>
      <c r="S408" s="230">
        <v>0</v>
      </c>
      <c r="T408" s="231">
        <f>S408*H408</f>
        <v>0</v>
      </c>
      <c r="AR408" s="24" t="s">
        <v>154</v>
      </c>
      <c r="AT408" s="24" t="s">
        <v>149</v>
      </c>
      <c r="AU408" s="24" t="s">
        <v>155</v>
      </c>
      <c r="AY408" s="24" t="s">
        <v>146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24" t="s">
        <v>82</v>
      </c>
      <c r="BK408" s="232">
        <f>ROUND(I408*H408,2)</f>
        <v>0</v>
      </c>
      <c r="BL408" s="24" t="s">
        <v>154</v>
      </c>
      <c r="BM408" s="24" t="s">
        <v>579</v>
      </c>
    </row>
    <row r="409" s="1" customFormat="1" ht="16.5" customHeight="1">
      <c r="B409" s="46"/>
      <c r="C409" s="221" t="s">
        <v>425</v>
      </c>
      <c r="D409" s="221" t="s">
        <v>149</v>
      </c>
      <c r="E409" s="222" t="s">
        <v>580</v>
      </c>
      <c r="F409" s="223" t="s">
        <v>581</v>
      </c>
      <c r="G409" s="224" t="s">
        <v>582</v>
      </c>
      <c r="H409" s="225">
        <v>2</v>
      </c>
      <c r="I409" s="226"/>
      <c r="J409" s="227">
        <f>ROUND(I409*H409,2)</f>
        <v>0</v>
      </c>
      <c r="K409" s="223" t="s">
        <v>153</v>
      </c>
      <c r="L409" s="72"/>
      <c r="M409" s="228" t="s">
        <v>30</v>
      </c>
      <c r="N409" s="229" t="s">
        <v>45</v>
      </c>
      <c r="O409" s="47"/>
      <c r="P409" s="230">
        <f>O409*H409</f>
        <v>0</v>
      </c>
      <c r="Q409" s="230">
        <v>0.00010000000000000001</v>
      </c>
      <c r="R409" s="230">
        <f>Q409*H409</f>
        <v>0.00020000000000000001</v>
      </c>
      <c r="S409" s="230">
        <v>0</v>
      </c>
      <c r="T409" s="231">
        <f>S409*H409</f>
        <v>0</v>
      </c>
      <c r="AR409" s="24" t="s">
        <v>154</v>
      </c>
      <c r="AT409" s="24" t="s">
        <v>149</v>
      </c>
      <c r="AU409" s="24" t="s">
        <v>155</v>
      </c>
      <c r="AY409" s="24" t="s">
        <v>146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24" t="s">
        <v>82</v>
      </c>
      <c r="BK409" s="232">
        <f>ROUND(I409*H409,2)</f>
        <v>0</v>
      </c>
      <c r="BL409" s="24" t="s">
        <v>154</v>
      </c>
      <c r="BM409" s="24" t="s">
        <v>583</v>
      </c>
    </row>
    <row r="410" s="1" customFormat="1" ht="16.5" customHeight="1">
      <c r="B410" s="46"/>
      <c r="C410" s="221" t="s">
        <v>532</v>
      </c>
      <c r="D410" s="221" t="s">
        <v>149</v>
      </c>
      <c r="E410" s="222" t="s">
        <v>584</v>
      </c>
      <c r="F410" s="223" t="s">
        <v>585</v>
      </c>
      <c r="G410" s="224" t="s">
        <v>382</v>
      </c>
      <c r="H410" s="225">
        <v>11</v>
      </c>
      <c r="I410" s="226"/>
      <c r="J410" s="227">
        <f>ROUND(I410*H410,2)</f>
        <v>0</v>
      </c>
      <c r="K410" s="223" t="s">
        <v>30</v>
      </c>
      <c r="L410" s="72"/>
      <c r="M410" s="228" t="s">
        <v>30</v>
      </c>
      <c r="N410" s="229" t="s">
        <v>45</v>
      </c>
      <c r="O410" s="47"/>
      <c r="P410" s="230">
        <f>O410*H410</f>
        <v>0</v>
      </c>
      <c r="Q410" s="230">
        <v>0</v>
      </c>
      <c r="R410" s="230">
        <f>Q410*H410</f>
        <v>0</v>
      </c>
      <c r="S410" s="230">
        <v>0</v>
      </c>
      <c r="T410" s="231">
        <f>S410*H410</f>
        <v>0</v>
      </c>
      <c r="AR410" s="24" t="s">
        <v>154</v>
      </c>
      <c r="AT410" s="24" t="s">
        <v>149</v>
      </c>
      <c r="AU410" s="24" t="s">
        <v>155</v>
      </c>
      <c r="AY410" s="24" t="s">
        <v>146</v>
      </c>
      <c r="BE410" s="232">
        <f>IF(N410="základní",J410,0)</f>
        <v>0</v>
      </c>
      <c r="BF410" s="232">
        <f>IF(N410="snížená",J410,0)</f>
        <v>0</v>
      </c>
      <c r="BG410" s="232">
        <f>IF(N410="zákl. přenesená",J410,0)</f>
        <v>0</v>
      </c>
      <c r="BH410" s="232">
        <f>IF(N410="sníž. přenesená",J410,0)</f>
        <v>0</v>
      </c>
      <c r="BI410" s="232">
        <f>IF(N410="nulová",J410,0)</f>
        <v>0</v>
      </c>
      <c r="BJ410" s="24" t="s">
        <v>82</v>
      </c>
      <c r="BK410" s="232">
        <f>ROUND(I410*H410,2)</f>
        <v>0</v>
      </c>
      <c r="BL410" s="24" t="s">
        <v>154</v>
      </c>
      <c r="BM410" s="24" t="s">
        <v>586</v>
      </c>
    </row>
    <row r="411" s="1" customFormat="1" ht="16.5" customHeight="1">
      <c r="B411" s="46"/>
      <c r="C411" s="221" t="s">
        <v>587</v>
      </c>
      <c r="D411" s="221" t="s">
        <v>149</v>
      </c>
      <c r="E411" s="222" t="s">
        <v>588</v>
      </c>
      <c r="F411" s="223" t="s">
        <v>589</v>
      </c>
      <c r="G411" s="224" t="s">
        <v>382</v>
      </c>
      <c r="H411" s="225">
        <v>11</v>
      </c>
      <c r="I411" s="226"/>
      <c r="J411" s="227">
        <f>ROUND(I411*H411,2)</f>
        <v>0</v>
      </c>
      <c r="K411" s="223" t="s">
        <v>153</v>
      </c>
      <c r="L411" s="72"/>
      <c r="M411" s="228" t="s">
        <v>30</v>
      </c>
      <c r="N411" s="229" t="s">
        <v>45</v>
      </c>
      <c r="O411" s="47"/>
      <c r="P411" s="230">
        <f>O411*H411</f>
        <v>0</v>
      </c>
      <c r="Q411" s="230">
        <v>0.00012999999999999999</v>
      </c>
      <c r="R411" s="230">
        <f>Q411*H411</f>
        <v>0.0014299999999999999</v>
      </c>
      <c r="S411" s="230">
        <v>0</v>
      </c>
      <c r="T411" s="231">
        <f>S411*H411</f>
        <v>0</v>
      </c>
      <c r="AR411" s="24" t="s">
        <v>154</v>
      </c>
      <c r="AT411" s="24" t="s">
        <v>149</v>
      </c>
      <c r="AU411" s="24" t="s">
        <v>155</v>
      </c>
      <c r="AY411" s="24" t="s">
        <v>146</v>
      </c>
      <c r="BE411" s="232">
        <f>IF(N411="základní",J411,0)</f>
        <v>0</v>
      </c>
      <c r="BF411" s="232">
        <f>IF(N411="snížená",J411,0)</f>
        <v>0</v>
      </c>
      <c r="BG411" s="232">
        <f>IF(N411="zákl. přenesená",J411,0)</f>
        <v>0</v>
      </c>
      <c r="BH411" s="232">
        <f>IF(N411="sníž. přenesená",J411,0)</f>
        <v>0</v>
      </c>
      <c r="BI411" s="232">
        <f>IF(N411="nulová",J411,0)</f>
        <v>0</v>
      </c>
      <c r="BJ411" s="24" t="s">
        <v>82</v>
      </c>
      <c r="BK411" s="232">
        <f>ROUND(I411*H411,2)</f>
        <v>0</v>
      </c>
      <c r="BL411" s="24" t="s">
        <v>154</v>
      </c>
      <c r="BM411" s="24" t="s">
        <v>590</v>
      </c>
    </row>
    <row r="412" s="13" customFormat="1">
      <c r="B412" s="256"/>
      <c r="C412" s="257"/>
      <c r="D412" s="235" t="s">
        <v>157</v>
      </c>
      <c r="E412" s="258" t="s">
        <v>30</v>
      </c>
      <c r="F412" s="259" t="s">
        <v>591</v>
      </c>
      <c r="G412" s="257"/>
      <c r="H412" s="258" t="s">
        <v>30</v>
      </c>
      <c r="I412" s="260"/>
      <c r="J412" s="257"/>
      <c r="K412" s="257"/>
      <c r="L412" s="261"/>
      <c r="M412" s="262"/>
      <c r="N412" s="263"/>
      <c r="O412" s="263"/>
      <c r="P412" s="263"/>
      <c r="Q412" s="263"/>
      <c r="R412" s="263"/>
      <c r="S412" s="263"/>
      <c r="T412" s="264"/>
      <c r="AT412" s="265" t="s">
        <v>157</v>
      </c>
      <c r="AU412" s="265" t="s">
        <v>155</v>
      </c>
      <c r="AV412" s="13" t="s">
        <v>82</v>
      </c>
      <c r="AW412" s="13" t="s">
        <v>37</v>
      </c>
      <c r="AX412" s="13" t="s">
        <v>74</v>
      </c>
      <c r="AY412" s="265" t="s">
        <v>146</v>
      </c>
    </row>
    <row r="413" s="11" customFormat="1">
      <c r="B413" s="233"/>
      <c r="C413" s="234"/>
      <c r="D413" s="235" t="s">
        <v>157</v>
      </c>
      <c r="E413" s="236" t="s">
        <v>30</v>
      </c>
      <c r="F413" s="237" t="s">
        <v>592</v>
      </c>
      <c r="G413" s="234"/>
      <c r="H413" s="238">
        <v>11</v>
      </c>
      <c r="I413" s="239"/>
      <c r="J413" s="234"/>
      <c r="K413" s="234"/>
      <c r="L413" s="240"/>
      <c r="M413" s="241"/>
      <c r="N413" s="242"/>
      <c r="O413" s="242"/>
      <c r="P413" s="242"/>
      <c r="Q413" s="242"/>
      <c r="R413" s="242"/>
      <c r="S413" s="242"/>
      <c r="T413" s="243"/>
      <c r="AT413" s="244" t="s">
        <v>157</v>
      </c>
      <c r="AU413" s="244" t="s">
        <v>155</v>
      </c>
      <c r="AV413" s="11" t="s">
        <v>84</v>
      </c>
      <c r="AW413" s="11" t="s">
        <v>37</v>
      </c>
      <c r="AX413" s="11" t="s">
        <v>82</v>
      </c>
      <c r="AY413" s="244" t="s">
        <v>146</v>
      </c>
    </row>
    <row r="414" s="1" customFormat="1" ht="25.5" customHeight="1">
      <c r="B414" s="46"/>
      <c r="C414" s="221" t="s">
        <v>593</v>
      </c>
      <c r="D414" s="221" t="s">
        <v>149</v>
      </c>
      <c r="E414" s="222" t="s">
        <v>594</v>
      </c>
      <c r="F414" s="223" t="s">
        <v>595</v>
      </c>
      <c r="G414" s="224" t="s">
        <v>543</v>
      </c>
      <c r="H414" s="225">
        <v>2</v>
      </c>
      <c r="I414" s="226"/>
      <c r="J414" s="227">
        <f>ROUND(I414*H414,2)</f>
        <v>0</v>
      </c>
      <c r="K414" s="223" t="s">
        <v>30</v>
      </c>
      <c r="L414" s="72"/>
      <c r="M414" s="228" t="s">
        <v>30</v>
      </c>
      <c r="N414" s="229" t="s">
        <v>45</v>
      </c>
      <c r="O414" s="47"/>
      <c r="P414" s="230">
        <f>O414*H414</f>
        <v>0</v>
      </c>
      <c r="Q414" s="230">
        <v>0</v>
      </c>
      <c r="R414" s="230">
        <f>Q414*H414</f>
        <v>0</v>
      </c>
      <c r="S414" s="230">
        <v>0</v>
      </c>
      <c r="T414" s="231">
        <f>S414*H414</f>
        <v>0</v>
      </c>
      <c r="AR414" s="24" t="s">
        <v>154</v>
      </c>
      <c r="AT414" s="24" t="s">
        <v>149</v>
      </c>
      <c r="AU414" s="24" t="s">
        <v>155</v>
      </c>
      <c r="AY414" s="24" t="s">
        <v>146</v>
      </c>
      <c r="BE414" s="232">
        <f>IF(N414="základní",J414,0)</f>
        <v>0</v>
      </c>
      <c r="BF414" s="232">
        <f>IF(N414="snížená",J414,0)</f>
        <v>0</v>
      </c>
      <c r="BG414" s="232">
        <f>IF(N414="zákl. přenesená",J414,0)</f>
        <v>0</v>
      </c>
      <c r="BH414" s="232">
        <f>IF(N414="sníž. přenesená",J414,0)</f>
        <v>0</v>
      </c>
      <c r="BI414" s="232">
        <f>IF(N414="nulová",J414,0)</f>
        <v>0</v>
      </c>
      <c r="BJ414" s="24" t="s">
        <v>82</v>
      </c>
      <c r="BK414" s="232">
        <f>ROUND(I414*H414,2)</f>
        <v>0</v>
      </c>
      <c r="BL414" s="24" t="s">
        <v>154</v>
      </c>
      <c r="BM414" s="24" t="s">
        <v>596</v>
      </c>
    </row>
    <row r="415" s="1" customFormat="1" ht="25.5" customHeight="1">
      <c r="B415" s="46"/>
      <c r="C415" s="221" t="s">
        <v>597</v>
      </c>
      <c r="D415" s="221" t="s">
        <v>149</v>
      </c>
      <c r="E415" s="222" t="s">
        <v>598</v>
      </c>
      <c r="F415" s="223" t="s">
        <v>599</v>
      </c>
      <c r="G415" s="224" t="s">
        <v>543</v>
      </c>
      <c r="H415" s="225">
        <v>1</v>
      </c>
      <c r="I415" s="226"/>
      <c r="J415" s="227">
        <f>ROUND(I415*H415,2)</f>
        <v>0</v>
      </c>
      <c r="K415" s="223" t="s">
        <v>30</v>
      </c>
      <c r="L415" s="72"/>
      <c r="M415" s="228" t="s">
        <v>30</v>
      </c>
      <c r="N415" s="229" t="s">
        <v>45</v>
      </c>
      <c r="O415" s="47"/>
      <c r="P415" s="230">
        <f>O415*H415</f>
        <v>0</v>
      </c>
      <c r="Q415" s="230">
        <v>0.039059999999999998</v>
      </c>
      <c r="R415" s="230">
        <f>Q415*H415</f>
        <v>0.039059999999999998</v>
      </c>
      <c r="S415" s="230">
        <v>0</v>
      </c>
      <c r="T415" s="231">
        <f>S415*H415</f>
        <v>0</v>
      </c>
      <c r="AR415" s="24" t="s">
        <v>154</v>
      </c>
      <c r="AT415" s="24" t="s">
        <v>149</v>
      </c>
      <c r="AU415" s="24" t="s">
        <v>155</v>
      </c>
      <c r="AY415" s="24" t="s">
        <v>146</v>
      </c>
      <c r="BE415" s="232">
        <f>IF(N415="základní",J415,0)</f>
        <v>0</v>
      </c>
      <c r="BF415" s="232">
        <f>IF(N415="snížená",J415,0)</f>
        <v>0</v>
      </c>
      <c r="BG415" s="232">
        <f>IF(N415="zákl. přenesená",J415,0)</f>
        <v>0</v>
      </c>
      <c r="BH415" s="232">
        <f>IF(N415="sníž. přenesená",J415,0)</f>
        <v>0</v>
      </c>
      <c r="BI415" s="232">
        <f>IF(N415="nulová",J415,0)</f>
        <v>0</v>
      </c>
      <c r="BJ415" s="24" t="s">
        <v>82</v>
      </c>
      <c r="BK415" s="232">
        <f>ROUND(I415*H415,2)</f>
        <v>0</v>
      </c>
      <c r="BL415" s="24" t="s">
        <v>154</v>
      </c>
      <c r="BM415" s="24" t="s">
        <v>600</v>
      </c>
    </row>
    <row r="416" s="13" customFormat="1">
      <c r="B416" s="256"/>
      <c r="C416" s="257"/>
      <c r="D416" s="235" t="s">
        <v>157</v>
      </c>
      <c r="E416" s="258" t="s">
        <v>30</v>
      </c>
      <c r="F416" s="259" t="s">
        <v>601</v>
      </c>
      <c r="G416" s="257"/>
      <c r="H416" s="258" t="s">
        <v>30</v>
      </c>
      <c r="I416" s="260"/>
      <c r="J416" s="257"/>
      <c r="K416" s="257"/>
      <c r="L416" s="261"/>
      <c r="M416" s="262"/>
      <c r="N416" s="263"/>
      <c r="O416" s="263"/>
      <c r="P416" s="263"/>
      <c r="Q416" s="263"/>
      <c r="R416" s="263"/>
      <c r="S416" s="263"/>
      <c r="T416" s="264"/>
      <c r="AT416" s="265" t="s">
        <v>157</v>
      </c>
      <c r="AU416" s="265" t="s">
        <v>155</v>
      </c>
      <c r="AV416" s="13" t="s">
        <v>82</v>
      </c>
      <c r="AW416" s="13" t="s">
        <v>37</v>
      </c>
      <c r="AX416" s="13" t="s">
        <v>74</v>
      </c>
      <c r="AY416" s="265" t="s">
        <v>146</v>
      </c>
    </row>
    <row r="417" s="11" customFormat="1">
      <c r="B417" s="233"/>
      <c r="C417" s="234"/>
      <c r="D417" s="235" t="s">
        <v>157</v>
      </c>
      <c r="E417" s="236" t="s">
        <v>30</v>
      </c>
      <c r="F417" s="237" t="s">
        <v>82</v>
      </c>
      <c r="G417" s="234"/>
      <c r="H417" s="238">
        <v>1</v>
      </c>
      <c r="I417" s="239"/>
      <c r="J417" s="234"/>
      <c r="K417" s="234"/>
      <c r="L417" s="240"/>
      <c r="M417" s="241"/>
      <c r="N417" s="242"/>
      <c r="O417" s="242"/>
      <c r="P417" s="242"/>
      <c r="Q417" s="242"/>
      <c r="R417" s="242"/>
      <c r="S417" s="242"/>
      <c r="T417" s="243"/>
      <c r="AT417" s="244" t="s">
        <v>157</v>
      </c>
      <c r="AU417" s="244" t="s">
        <v>155</v>
      </c>
      <c r="AV417" s="11" t="s">
        <v>84</v>
      </c>
      <c r="AW417" s="11" t="s">
        <v>37</v>
      </c>
      <c r="AX417" s="11" t="s">
        <v>82</v>
      </c>
      <c r="AY417" s="244" t="s">
        <v>146</v>
      </c>
    </row>
    <row r="418" s="1" customFormat="1" ht="25.5" customHeight="1">
      <c r="B418" s="46"/>
      <c r="C418" s="221" t="s">
        <v>602</v>
      </c>
      <c r="D418" s="221" t="s">
        <v>149</v>
      </c>
      <c r="E418" s="222" t="s">
        <v>603</v>
      </c>
      <c r="F418" s="223" t="s">
        <v>604</v>
      </c>
      <c r="G418" s="224" t="s">
        <v>543</v>
      </c>
      <c r="H418" s="225">
        <v>1</v>
      </c>
      <c r="I418" s="226"/>
      <c r="J418" s="227">
        <f>ROUND(I418*H418,2)</f>
        <v>0</v>
      </c>
      <c r="K418" s="223" t="s">
        <v>153</v>
      </c>
      <c r="L418" s="72"/>
      <c r="M418" s="228" t="s">
        <v>30</v>
      </c>
      <c r="N418" s="229" t="s">
        <v>45</v>
      </c>
      <c r="O418" s="47"/>
      <c r="P418" s="230">
        <f>O418*H418</f>
        <v>0</v>
      </c>
      <c r="Q418" s="230">
        <v>0.0061999999999999998</v>
      </c>
      <c r="R418" s="230">
        <f>Q418*H418</f>
        <v>0.0061999999999999998</v>
      </c>
      <c r="S418" s="230">
        <v>0</v>
      </c>
      <c r="T418" s="231">
        <f>S418*H418</f>
        <v>0</v>
      </c>
      <c r="AR418" s="24" t="s">
        <v>154</v>
      </c>
      <c r="AT418" s="24" t="s">
        <v>149</v>
      </c>
      <c r="AU418" s="24" t="s">
        <v>155</v>
      </c>
      <c r="AY418" s="24" t="s">
        <v>146</v>
      </c>
      <c r="BE418" s="232">
        <f>IF(N418="základní",J418,0)</f>
        <v>0</v>
      </c>
      <c r="BF418" s="232">
        <f>IF(N418="snížená",J418,0)</f>
        <v>0</v>
      </c>
      <c r="BG418" s="232">
        <f>IF(N418="zákl. přenesená",J418,0)</f>
        <v>0</v>
      </c>
      <c r="BH418" s="232">
        <f>IF(N418="sníž. přenesená",J418,0)</f>
        <v>0</v>
      </c>
      <c r="BI418" s="232">
        <f>IF(N418="nulová",J418,0)</f>
        <v>0</v>
      </c>
      <c r="BJ418" s="24" t="s">
        <v>82</v>
      </c>
      <c r="BK418" s="232">
        <f>ROUND(I418*H418,2)</f>
        <v>0</v>
      </c>
      <c r="BL418" s="24" t="s">
        <v>154</v>
      </c>
      <c r="BM418" s="24" t="s">
        <v>605</v>
      </c>
    </row>
    <row r="419" s="13" customFormat="1">
      <c r="B419" s="256"/>
      <c r="C419" s="257"/>
      <c r="D419" s="235" t="s">
        <v>157</v>
      </c>
      <c r="E419" s="258" t="s">
        <v>30</v>
      </c>
      <c r="F419" s="259" t="s">
        <v>601</v>
      </c>
      <c r="G419" s="257"/>
      <c r="H419" s="258" t="s">
        <v>30</v>
      </c>
      <c r="I419" s="260"/>
      <c r="J419" s="257"/>
      <c r="K419" s="257"/>
      <c r="L419" s="261"/>
      <c r="M419" s="262"/>
      <c r="N419" s="263"/>
      <c r="O419" s="263"/>
      <c r="P419" s="263"/>
      <c r="Q419" s="263"/>
      <c r="R419" s="263"/>
      <c r="S419" s="263"/>
      <c r="T419" s="264"/>
      <c r="AT419" s="265" t="s">
        <v>157</v>
      </c>
      <c r="AU419" s="265" t="s">
        <v>155</v>
      </c>
      <c r="AV419" s="13" t="s">
        <v>82</v>
      </c>
      <c r="AW419" s="13" t="s">
        <v>37</v>
      </c>
      <c r="AX419" s="13" t="s">
        <v>74</v>
      </c>
      <c r="AY419" s="265" t="s">
        <v>146</v>
      </c>
    </row>
    <row r="420" s="11" customFormat="1">
      <c r="B420" s="233"/>
      <c r="C420" s="234"/>
      <c r="D420" s="235" t="s">
        <v>157</v>
      </c>
      <c r="E420" s="236" t="s">
        <v>30</v>
      </c>
      <c r="F420" s="237" t="s">
        <v>82</v>
      </c>
      <c r="G420" s="234"/>
      <c r="H420" s="238">
        <v>1</v>
      </c>
      <c r="I420" s="239"/>
      <c r="J420" s="234"/>
      <c r="K420" s="234"/>
      <c r="L420" s="240"/>
      <c r="M420" s="241"/>
      <c r="N420" s="242"/>
      <c r="O420" s="242"/>
      <c r="P420" s="242"/>
      <c r="Q420" s="242"/>
      <c r="R420" s="242"/>
      <c r="S420" s="242"/>
      <c r="T420" s="243"/>
      <c r="AT420" s="244" t="s">
        <v>157</v>
      </c>
      <c r="AU420" s="244" t="s">
        <v>155</v>
      </c>
      <c r="AV420" s="11" t="s">
        <v>84</v>
      </c>
      <c r="AW420" s="11" t="s">
        <v>37</v>
      </c>
      <c r="AX420" s="11" t="s">
        <v>82</v>
      </c>
      <c r="AY420" s="244" t="s">
        <v>146</v>
      </c>
    </row>
    <row r="421" s="1" customFormat="1" ht="25.5" customHeight="1">
      <c r="B421" s="46"/>
      <c r="C421" s="221" t="s">
        <v>606</v>
      </c>
      <c r="D421" s="221" t="s">
        <v>149</v>
      </c>
      <c r="E421" s="222" t="s">
        <v>607</v>
      </c>
      <c r="F421" s="223" t="s">
        <v>608</v>
      </c>
      <c r="G421" s="224" t="s">
        <v>543</v>
      </c>
      <c r="H421" s="225">
        <v>1</v>
      </c>
      <c r="I421" s="226"/>
      <c r="J421" s="227">
        <f>ROUND(I421*H421,2)</f>
        <v>0</v>
      </c>
      <c r="K421" s="223" t="s">
        <v>153</v>
      </c>
      <c r="L421" s="72"/>
      <c r="M421" s="228" t="s">
        <v>30</v>
      </c>
      <c r="N421" s="229" t="s">
        <v>45</v>
      </c>
      <c r="O421" s="47"/>
      <c r="P421" s="230">
        <f>O421*H421</f>
        <v>0</v>
      </c>
      <c r="Q421" s="230">
        <v>0</v>
      </c>
      <c r="R421" s="230">
        <f>Q421*H421</f>
        <v>0</v>
      </c>
      <c r="S421" s="230">
        <v>0</v>
      </c>
      <c r="T421" s="231">
        <f>S421*H421</f>
        <v>0</v>
      </c>
      <c r="AR421" s="24" t="s">
        <v>154</v>
      </c>
      <c r="AT421" s="24" t="s">
        <v>149</v>
      </c>
      <c r="AU421" s="24" t="s">
        <v>155</v>
      </c>
      <c r="AY421" s="24" t="s">
        <v>146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24" t="s">
        <v>82</v>
      </c>
      <c r="BK421" s="232">
        <f>ROUND(I421*H421,2)</f>
        <v>0</v>
      </c>
      <c r="BL421" s="24" t="s">
        <v>154</v>
      </c>
      <c r="BM421" s="24" t="s">
        <v>609</v>
      </c>
    </row>
    <row r="422" s="13" customFormat="1">
      <c r="B422" s="256"/>
      <c r="C422" s="257"/>
      <c r="D422" s="235" t="s">
        <v>157</v>
      </c>
      <c r="E422" s="258" t="s">
        <v>30</v>
      </c>
      <c r="F422" s="259" t="s">
        <v>601</v>
      </c>
      <c r="G422" s="257"/>
      <c r="H422" s="258" t="s">
        <v>30</v>
      </c>
      <c r="I422" s="260"/>
      <c r="J422" s="257"/>
      <c r="K422" s="257"/>
      <c r="L422" s="261"/>
      <c r="M422" s="262"/>
      <c r="N422" s="263"/>
      <c r="O422" s="263"/>
      <c r="P422" s="263"/>
      <c r="Q422" s="263"/>
      <c r="R422" s="263"/>
      <c r="S422" s="263"/>
      <c r="T422" s="264"/>
      <c r="AT422" s="265" t="s">
        <v>157</v>
      </c>
      <c r="AU422" s="265" t="s">
        <v>155</v>
      </c>
      <c r="AV422" s="13" t="s">
        <v>82</v>
      </c>
      <c r="AW422" s="13" t="s">
        <v>37</v>
      </c>
      <c r="AX422" s="13" t="s">
        <v>74</v>
      </c>
      <c r="AY422" s="265" t="s">
        <v>146</v>
      </c>
    </row>
    <row r="423" s="11" customFormat="1">
      <c r="B423" s="233"/>
      <c r="C423" s="234"/>
      <c r="D423" s="235" t="s">
        <v>157</v>
      </c>
      <c r="E423" s="236" t="s">
        <v>30</v>
      </c>
      <c r="F423" s="237" t="s">
        <v>82</v>
      </c>
      <c r="G423" s="234"/>
      <c r="H423" s="238">
        <v>1</v>
      </c>
      <c r="I423" s="239"/>
      <c r="J423" s="234"/>
      <c r="K423" s="234"/>
      <c r="L423" s="240"/>
      <c r="M423" s="241"/>
      <c r="N423" s="242"/>
      <c r="O423" s="242"/>
      <c r="P423" s="242"/>
      <c r="Q423" s="242"/>
      <c r="R423" s="242"/>
      <c r="S423" s="242"/>
      <c r="T423" s="243"/>
      <c r="AT423" s="244" t="s">
        <v>157</v>
      </c>
      <c r="AU423" s="244" t="s">
        <v>155</v>
      </c>
      <c r="AV423" s="11" t="s">
        <v>84</v>
      </c>
      <c r="AW423" s="11" t="s">
        <v>37</v>
      </c>
      <c r="AX423" s="11" t="s">
        <v>82</v>
      </c>
      <c r="AY423" s="244" t="s">
        <v>146</v>
      </c>
    </row>
    <row r="424" s="1" customFormat="1" ht="16.5" customHeight="1">
      <c r="B424" s="46"/>
      <c r="C424" s="221" t="s">
        <v>610</v>
      </c>
      <c r="D424" s="221" t="s">
        <v>149</v>
      </c>
      <c r="E424" s="222" t="s">
        <v>611</v>
      </c>
      <c r="F424" s="223" t="s">
        <v>612</v>
      </c>
      <c r="G424" s="224" t="s">
        <v>543</v>
      </c>
      <c r="H424" s="225">
        <v>2</v>
      </c>
      <c r="I424" s="226"/>
      <c r="J424" s="227">
        <f>ROUND(I424*H424,2)</f>
        <v>0</v>
      </c>
      <c r="K424" s="223" t="s">
        <v>30</v>
      </c>
      <c r="L424" s="72"/>
      <c r="M424" s="228" t="s">
        <v>30</v>
      </c>
      <c r="N424" s="229" t="s">
        <v>45</v>
      </c>
      <c r="O424" s="47"/>
      <c r="P424" s="230">
        <f>O424*H424</f>
        <v>0</v>
      </c>
      <c r="Q424" s="230">
        <v>0</v>
      </c>
      <c r="R424" s="230">
        <f>Q424*H424</f>
        <v>0</v>
      </c>
      <c r="S424" s="230">
        <v>0</v>
      </c>
      <c r="T424" s="231">
        <f>S424*H424</f>
        <v>0</v>
      </c>
      <c r="AR424" s="24" t="s">
        <v>154</v>
      </c>
      <c r="AT424" s="24" t="s">
        <v>149</v>
      </c>
      <c r="AU424" s="24" t="s">
        <v>155</v>
      </c>
      <c r="AY424" s="24" t="s">
        <v>146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24" t="s">
        <v>82</v>
      </c>
      <c r="BK424" s="232">
        <f>ROUND(I424*H424,2)</f>
        <v>0</v>
      </c>
      <c r="BL424" s="24" t="s">
        <v>154</v>
      </c>
      <c r="BM424" s="24" t="s">
        <v>613</v>
      </c>
    </row>
    <row r="425" s="13" customFormat="1">
      <c r="B425" s="256"/>
      <c r="C425" s="257"/>
      <c r="D425" s="235" t="s">
        <v>157</v>
      </c>
      <c r="E425" s="258" t="s">
        <v>30</v>
      </c>
      <c r="F425" s="259" t="s">
        <v>601</v>
      </c>
      <c r="G425" s="257"/>
      <c r="H425" s="258" t="s">
        <v>30</v>
      </c>
      <c r="I425" s="260"/>
      <c r="J425" s="257"/>
      <c r="K425" s="257"/>
      <c r="L425" s="261"/>
      <c r="M425" s="262"/>
      <c r="N425" s="263"/>
      <c r="O425" s="263"/>
      <c r="P425" s="263"/>
      <c r="Q425" s="263"/>
      <c r="R425" s="263"/>
      <c r="S425" s="263"/>
      <c r="T425" s="264"/>
      <c r="AT425" s="265" t="s">
        <v>157</v>
      </c>
      <c r="AU425" s="265" t="s">
        <v>155</v>
      </c>
      <c r="AV425" s="13" t="s">
        <v>82</v>
      </c>
      <c r="AW425" s="13" t="s">
        <v>37</v>
      </c>
      <c r="AX425" s="13" t="s">
        <v>74</v>
      </c>
      <c r="AY425" s="265" t="s">
        <v>146</v>
      </c>
    </row>
    <row r="426" s="11" customFormat="1">
      <c r="B426" s="233"/>
      <c r="C426" s="234"/>
      <c r="D426" s="235" t="s">
        <v>157</v>
      </c>
      <c r="E426" s="236" t="s">
        <v>30</v>
      </c>
      <c r="F426" s="237" t="s">
        <v>84</v>
      </c>
      <c r="G426" s="234"/>
      <c r="H426" s="238">
        <v>2</v>
      </c>
      <c r="I426" s="239"/>
      <c r="J426" s="234"/>
      <c r="K426" s="234"/>
      <c r="L426" s="240"/>
      <c r="M426" s="241"/>
      <c r="N426" s="242"/>
      <c r="O426" s="242"/>
      <c r="P426" s="242"/>
      <c r="Q426" s="242"/>
      <c r="R426" s="242"/>
      <c r="S426" s="242"/>
      <c r="T426" s="243"/>
      <c r="AT426" s="244" t="s">
        <v>157</v>
      </c>
      <c r="AU426" s="244" t="s">
        <v>155</v>
      </c>
      <c r="AV426" s="11" t="s">
        <v>84</v>
      </c>
      <c r="AW426" s="11" t="s">
        <v>37</v>
      </c>
      <c r="AX426" s="11" t="s">
        <v>82</v>
      </c>
      <c r="AY426" s="244" t="s">
        <v>146</v>
      </c>
    </row>
    <row r="427" s="1" customFormat="1" ht="38.25" customHeight="1">
      <c r="B427" s="46"/>
      <c r="C427" s="221" t="s">
        <v>614</v>
      </c>
      <c r="D427" s="221" t="s">
        <v>149</v>
      </c>
      <c r="E427" s="222" t="s">
        <v>615</v>
      </c>
      <c r="F427" s="223" t="s">
        <v>616</v>
      </c>
      <c r="G427" s="224" t="s">
        <v>543</v>
      </c>
      <c r="H427" s="225">
        <v>1</v>
      </c>
      <c r="I427" s="226"/>
      <c r="J427" s="227">
        <f>ROUND(I427*H427,2)</f>
        <v>0</v>
      </c>
      <c r="K427" s="223" t="s">
        <v>30</v>
      </c>
      <c r="L427" s="72"/>
      <c r="M427" s="228" t="s">
        <v>30</v>
      </c>
      <c r="N427" s="229" t="s">
        <v>45</v>
      </c>
      <c r="O427" s="47"/>
      <c r="P427" s="230">
        <f>O427*H427</f>
        <v>0</v>
      </c>
      <c r="Q427" s="230">
        <v>0.076050000000000006</v>
      </c>
      <c r="R427" s="230">
        <f>Q427*H427</f>
        <v>0.076050000000000006</v>
      </c>
      <c r="S427" s="230">
        <v>0</v>
      </c>
      <c r="T427" s="231">
        <f>S427*H427</f>
        <v>0</v>
      </c>
      <c r="AR427" s="24" t="s">
        <v>154</v>
      </c>
      <c r="AT427" s="24" t="s">
        <v>149</v>
      </c>
      <c r="AU427" s="24" t="s">
        <v>155</v>
      </c>
      <c r="AY427" s="24" t="s">
        <v>146</v>
      </c>
      <c r="BE427" s="232">
        <f>IF(N427="základní",J427,0)</f>
        <v>0</v>
      </c>
      <c r="BF427" s="232">
        <f>IF(N427="snížená",J427,0)</f>
        <v>0</v>
      </c>
      <c r="BG427" s="232">
        <f>IF(N427="zákl. přenesená",J427,0)</f>
        <v>0</v>
      </c>
      <c r="BH427" s="232">
        <f>IF(N427="sníž. přenesená",J427,0)</f>
        <v>0</v>
      </c>
      <c r="BI427" s="232">
        <f>IF(N427="nulová",J427,0)</f>
        <v>0</v>
      </c>
      <c r="BJ427" s="24" t="s">
        <v>82</v>
      </c>
      <c r="BK427" s="232">
        <f>ROUND(I427*H427,2)</f>
        <v>0</v>
      </c>
      <c r="BL427" s="24" t="s">
        <v>154</v>
      </c>
      <c r="BM427" s="24" t="s">
        <v>617</v>
      </c>
    </row>
    <row r="428" s="13" customFormat="1">
      <c r="B428" s="256"/>
      <c r="C428" s="257"/>
      <c r="D428" s="235" t="s">
        <v>157</v>
      </c>
      <c r="E428" s="258" t="s">
        <v>30</v>
      </c>
      <c r="F428" s="259" t="s">
        <v>601</v>
      </c>
      <c r="G428" s="257"/>
      <c r="H428" s="258" t="s">
        <v>30</v>
      </c>
      <c r="I428" s="260"/>
      <c r="J428" s="257"/>
      <c r="K428" s="257"/>
      <c r="L428" s="261"/>
      <c r="M428" s="262"/>
      <c r="N428" s="263"/>
      <c r="O428" s="263"/>
      <c r="P428" s="263"/>
      <c r="Q428" s="263"/>
      <c r="R428" s="263"/>
      <c r="S428" s="263"/>
      <c r="T428" s="264"/>
      <c r="AT428" s="265" t="s">
        <v>157</v>
      </c>
      <c r="AU428" s="265" t="s">
        <v>155</v>
      </c>
      <c r="AV428" s="13" t="s">
        <v>82</v>
      </c>
      <c r="AW428" s="13" t="s">
        <v>37</v>
      </c>
      <c r="AX428" s="13" t="s">
        <v>74</v>
      </c>
      <c r="AY428" s="265" t="s">
        <v>146</v>
      </c>
    </row>
    <row r="429" s="11" customFormat="1">
      <c r="B429" s="233"/>
      <c r="C429" s="234"/>
      <c r="D429" s="235" t="s">
        <v>157</v>
      </c>
      <c r="E429" s="236" t="s">
        <v>30</v>
      </c>
      <c r="F429" s="237" t="s">
        <v>82</v>
      </c>
      <c r="G429" s="234"/>
      <c r="H429" s="238">
        <v>1</v>
      </c>
      <c r="I429" s="239"/>
      <c r="J429" s="234"/>
      <c r="K429" s="234"/>
      <c r="L429" s="240"/>
      <c r="M429" s="241"/>
      <c r="N429" s="242"/>
      <c r="O429" s="242"/>
      <c r="P429" s="242"/>
      <c r="Q429" s="242"/>
      <c r="R429" s="242"/>
      <c r="S429" s="242"/>
      <c r="T429" s="243"/>
      <c r="AT429" s="244" t="s">
        <v>157</v>
      </c>
      <c r="AU429" s="244" t="s">
        <v>155</v>
      </c>
      <c r="AV429" s="11" t="s">
        <v>84</v>
      </c>
      <c r="AW429" s="11" t="s">
        <v>37</v>
      </c>
      <c r="AX429" s="11" t="s">
        <v>82</v>
      </c>
      <c r="AY429" s="244" t="s">
        <v>146</v>
      </c>
    </row>
    <row r="430" s="10" customFormat="1" ht="22.32" customHeight="1">
      <c r="B430" s="205"/>
      <c r="C430" s="206"/>
      <c r="D430" s="207" t="s">
        <v>73</v>
      </c>
      <c r="E430" s="219" t="s">
        <v>618</v>
      </c>
      <c r="F430" s="219" t="s">
        <v>619</v>
      </c>
      <c r="G430" s="206"/>
      <c r="H430" s="206"/>
      <c r="I430" s="209"/>
      <c r="J430" s="220">
        <f>BK430</f>
        <v>0</v>
      </c>
      <c r="K430" s="206"/>
      <c r="L430" s="211"/>
      <c r="M430" s="212"/>
      <c r="N430" s="213"/>
      <c r="O430" s="213"/>
      <c r="P430" s="214">
        <f>SUM(P431:P445)</f>
        <v>0</v>
      </c>
      <c r="Q430" s="213"/>
      <c r="R430" s="214">
        <f>SUM(R431:R445)</f>
        <v>0</v>
      </c>
      <c r="S430" s="213"/>
      <c r="T430" s="215">
        <f>SUM(T431:T445)</f>
        <v>1.0014999999999998</v>
      </c>
      <c r="AR430" s="216" t="s">
        <v>82</v>
      </c>
      <c r="AT430" s="217" t="s">
        <v>73</v>
      </c>
      <c r="AU430" s="217" t="s">
        <v>84</v>
      </c>
      <c r="AY430" s="216" t="s">
        <v>146</v>
      </c>
      <c r="BK430" s="218">
        <f>SUM(BK431:BK445)</f>
        <v>0</v>
      </c>
    </row>
    <row r="431" s="1" customFormat="1" ht="38.25" customHeight="1">
      <c r="B431" s="46"/>
      <c r="C431" s="221" t="s">
        <v>620</v>
      </c>
      <c r="D431" s="221" t="s">
        <v>149</v>
      </c>
      <c r="E431" s="222" t="s">
        <v>621</v>
      </c>
      <c r="F431" s="223" t="s">
        <v>622</v>
      </c>
      <c r="G431" s="224" t="s">
        <v>211</v>
      </c>
      <c r="H431" s="225">
        <v>6.5</v>
      </c>
      <c r="I431" s="226"/>
      <c r="J431" s="227">
        <f>ROUND(I431*H431,2)</f>
        <v>0</v>
      </c>
      <c r="K431" s="223" t="s">
        <v>153</v>
      </c>
      <c r="L431" s="72"/>
      <c r="M431" s="228" t="s">
        <v>30</v>
      </c>
      <c r="N431" s="229" t="s">
        <v>45</v>
      </c>
      <c r="O431" s="47"/>
      <c r="P431" s="230">
        <f>O431*H431</f>
        <v>0</v>
      </c>
      <c r="Q431" s="230">
        <v>0</v>
      </c>
      <c r="R431" s="230">
        <f>Q431*H431</f>
        <v>0</v>
      </c>
      <c r="S431" s="230">
        <v>0.058999999999999997</v>
      </c>
      <c r="T431" s="231">
        <f>S431*H431</f>
        <v>0.38349999999999995</v>
      </c>
      <c r="AR431" s="24" t="s">
        <v>154</v>
      </c>
      <c r="AT431" s="24" t="s">
        <v>149</v>
      </c>
      <c r="AU431" s="24" t="s">
        <v>155</v>
      </c>
      <c r="AY431" s="24" t="s">
        <v>146</v>
      </c>
      <c r="BE431" s="232">
        <f>IF(N431="základní",J431,0)</f>
        <v>0</v>
      </c>
      <c r="BF431" s="232">
        <f>IF(N431="snížená",J431,0)</f>
        <v>0</v>
      </c>
      <c r="BG431" s="232">
        <f>IF(N431="zákl. přenesená",J431,0)</f>
        <v>0</v>
      </c>
      <c r="BH431" s="232">
        <f>IF(N431="sníž. přenesená",J431,0)</f>
        <v>0</v>
      </c>
      <c r="BI431" s="232">
        <f>IF(N431="nulová",J431,0)</f>
        <v>0</v>
      </c>
      <c r="BJ431" s="24" t="s">
        <v>82</v>
      </c>
      <c r="BK431" s="232">
        <f>ROUND(I431*H431,2)</f>
        <v>0</v>
      </c>
      <c r="BL431" s="24" t="s">
        <v>154</v>
      </c>
      <c r="BM431" s="24" t="s">
        <v>623</v>
      </c>
    </row>
    <row r="432" s="13" customFormat="1">
      <c r="B432" s="256"/>
      <c r="C432" s="257"/>
      <c r="D432" s="235" t="s">
        <v>157</v>
      </c>
      <c r="E432" s="258" t="s">
        <v>30</v>
      </c>
      <c r="F432" s="259" t="s">
        <v>624</v>
      </c>
      <c r="G432" s="257"/>
      <c r="H432" s="258" t="s">
        <v>30</v>
      </c>
      <c r="I432" s="260"/>
      <c r="J432" s="257"/>
      <c r="K432" s="257"/>
      <c r="L432" s="261"/>
      <c r="M432" s="262"/>
      <c r="N432" s="263"/>
      <c r="O432" s="263"/>
      <c r="P432" s="263"/>
      <c r="Q432" s="263"/>
      <c r="R432" s="263"/>
      <c r="S432" s="263"/>
      <c r="T432" s="264"/>
      <c r="AT432" s="265" t="s">
        <v>157</v>
      </c>
      <c r="AU432" s="265" t="s">
        <v>155</v>
      </c>
      <c r="AV432" s="13" t="s">
        <v>82</v>
      </c>
      <c r="AW432" s="13" t="s">
        <v>37</v>
      </c>
      <c r="AX432" s="13" t="s">
        <v>74</v>
      </c>
      <c r="AY432" s="265" t="s">
        <v>146</v>
      </c>
    </row>
    <row r="433" s="11" customFormat="1">
      <c r="B433" s="233"/>
      <c r="C433" s="234"/>
      <c r="D433" s="235" t="s">
        <v>157</v>
      </c>
      <c r="E433" s="236" t="s">
        <v>30</v>
      </c>
      <c r="F433" s="237" t="s">
        <v>625</v>
      </c>
      <c r="G433" s="234"/>
      <c r="H433" s="238">
        <v>8.3200000000000003</v>
      </c>
      <c r="I433" s="239"/>
      <c r="J433" s="234"/>
      <c r="K433" s="234"/>
      <c r="L433" s="240"/>
      <c r="M433" s="241"/>
      <c r="N433" s="242"/>
      <c r="O433" s="242"/>
      <c r="P433" s="242"/>
      <c r="Q433" s="242"/>
      <c r="R433" s="242"/>
      <c r="S433" s="242"/>
      <c r="T433" s="243"/>
      <c r="AT433" s="244" t="s">
        <v>157</v>
      </c>
      <c r="AU433" s="244" t="s">
        <v>155</v>
      </c>
      <c r="AV433" s="11" t="s">
        <v>84</v>
      </c>
      <c r="AW433" s="11" t="s">
        <v>37</v>
      </c>
      <c r="AX433" s="11" t="s">
        <v>74</v>
      </c>
      <c r="AY433" s="244" t="s">
        <v>146</v>
      </c>
    </row>
    <row r="434" s="11" customFormat="1">
      <c r="B434" s="233"/>
      <c r="C434" s="234"/>
      <c r="D434" s="235" t="s">
        <v>157</v>
      </c>
      <c r="E434" s="236" t="s">
        <v>30</v>
      </c>
      <c r="F434" s="237" t="s">
        <v>626</v>
      </c>
      <c r="G434" s="234"/>
      <c r="H434" s="238">
        <v>-2.6400000000000001</v>
      </c>
      <c r="I434" s="239"/>
      <c r="J434" s="234"/>
      <c r="K434" s="234"/>
      <c r="L434" s="240"/>
      <c r="M434" s="241"/>
      <c r="N434" s="242"/>
      <c r="O434" s="242"/>
      <c r="P434" s="242"/>
      <c r="Q434" s="242"/>
      <c r="R434" s="242"/>
      <c r="S434" s="242"/>
      <c r="T434" s="243"/>
      <c r="AT434" s="244" t="s">
        <v>157</v>
      </c>
      <c r="AU434" s="244" t="s">
        <v>155</v>
      </c>
      <c r="AV434" s="11" t="s">
        <v>84</v>
      </c>
      <c r="AW434" s="11" t="s">
        <v>37</v>
      </c>
      <c r="AX434" s="11" t="s">
        <v>74</v>
      </c>
      <c r="AY434" s="244" t="s">
        <v>146</v>
      </c>
    </row>
    <row r="435" s="11" customFormat="1">
      <c r="B435" s="233"/>
      <c r="C435" s="234"/>
      <c r="D435" s="235" t="s">
        <v>157</v>
      </c>
      <c r="E435" s="236" t="s">
        <v>30</v>
      </c>
      <c r="F435" s="237" t="s">
        <v>627</v>
      </c>
      <c r="G435" s="234"/>
      <c r="H435" s="238">
        <v>0.81999999999999995</v>
      </c>
      <c r="I435" s="239"/>
      <c r="J435" s="234"/>
      <c r="K435" s="234"/>
      <c r="L435" s="240"/>
      <c r="M435" s="241"/>
      <c r="N435" s="242"/>
      <c r="O435" s="242"/>
      <c r="P435" s="242"/>
      <c r="Q435" s="242"/>
      <c r="R435" s="242"/>
      <c r="S435" s="242"/>
      <c r="T435" s="243"/>
      <c r="AT435" s="244" t="s">
        <v>157</v>
      </c>
      <c r="AU435" s="244" t="s">
        <v>155</v>
      </c>
      <c r="AV435" s="11" t="s">
        <v>84</v>
      </c>
      <c r="AW435" s="11" t="s">
        <v>37</v>
      </c>
      <c r="AX435" s="11" t="s">
        <v>74</v>
      </c>
      <c r="AY435" s="244" t="s">
        <v>146</v>
      </c>
    </row>
    <row r="436" s="12" customFormat="1">
      <c r="B436" s="245"/>
      <c r="C436" s="246"/>
      <c r="D436" s="235" t="s">
        <v>157</v>
      </c>
      <c r="E436" s="247" t="s">
        <v>30</v>
      </c>
      <c r="F436" s="248" t="s">
        <v>161</v>
      </c>
      <c r="G436" s="246"/>
      <c r="H436" s="249">
        <v>6.5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AT436" s="255" t="s">
        <v>157</v>
      </c>
      <c r="AU436" s="255" t="s">
        <v>155</v>
      </c>
      <c r="AV436" s="12" t="s">
        <v>154</v>
      </c>
      <c r="AW436" s="12" t="s">
        <v>37</v>
      </c>
      <c r="AX436" s="12" t="s">
        <v>82</v>
      </c>
      <c r="AY436" s="255" t="s">
        <v>146</v>
      </c>
    </row>
    <row r="437" s="1" customFormat="1" ht="38.25" customHeight="1">
      <c r="B437" s="46"/>
      <c r="C437" s="221" t="s">
        <v>628</v>
      </c>
      <c r="D437" s="221" t="s">
        <v>149</v>
      </c>
      <c r="E437" s="222" t="s">
        <v>629</v>
      </c>
      <c r="F437" s="223" t="s">
        <v>630</v>
      </c>
      <c r="G437" s="224" t="s">
        <v>543</v>
      </c>
      <c r="H437" s="225">
        <v>8</v>
      </c>
      <c r="I437" s="226"/>
      <c r="J437" s="227">
        <f>ROUND(I437*H437,2)</f>
        <v>0</v>
      </c>
      <c r="K437" s="223" t="s">
        <v>153</v>
      </c>
      <c r="L437" s="72"/>
      <c r="M437" s="228" t="s">
        <v>30</v>
      </c>
      <c r="N437" s="229" t="s">
        <v>45</v>
      </c>
      <c r="O437" s="47"/>
      <c r="P437" s="230">
        <f>O437*H437</f>
        <v>0</v>
      </c>
      <c r="Q437" s="230">
        <v>0</v>
      </c>
      <c r="R437" s="230">
        <f>Q437*H437</f>
        <v>0</v>
      </c>
      <c r="S437" s="230">
        <v>0.053999999999999999</v>
      </c>
      <c r="T437" s="231">
        <f>S437*H437</f>
        <v>0.432</v>
      </c>
      <c r="AR437" s="24" t="s">
        <v>154</v>
      </c>
      <c r="AT437" s="24" t="s">
        <v>149</v>
      </c>
      <c r="AU437" s="24" t="s">
        <v>155</v>
      </c>
      <c r="AY437" s="24" t="s">
        <v>146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24" t="s">
        <v>82</v>
      </c>
      <c r="BK437" s="232">
        <f>ROUND(I437*H437,2)</f>
        <v>0</v>
      </c>
      <c r="BL437" s="24" t="s">
        <v>154</v>
      </c>
      <c r="BM437" s="24" t="s">
        <v>631</v>
      </c>
    </row>
    <row r="438" s="13" customFormat="1">
      <c r="B438" s="256"/>
      <c r="C438" s="257"/>
      <c r="D438" s="235" t="s">
        <v>157</v>
      </c>
      <c r="E438" s="258" t="s">
        <v>30</v>
      </c>
      <c r="F438" s="259" t="s">
        <v>632</v>
      </c>
      <c r="G438" s="257"/>
      <c r="H438" s="258" t="s">
        <v>30</v>
      </c>
      <c r="I438" s="260"/>
      <c r="J438" s="257"/>
      <c r="K438" s="257"/>
      <c r="L438" s="261"/>
      <c r="M438" s="262"/>
      <c r="N438" s="263"/>
      <c r="O438" s="263"/>
      <c r="P438" s="263"/>
      <c r="Q438" s="263"/>
      <c r="R438" s="263"/>
      <c r="S438" s="263"/>
      <c r="T438" s="264"/>
      <c r="AT438" s="265" t="s">
        <v>157</v>
      </c>
      <c r="AU438" s="265" t="s">
        <v>155</v>
      </c>
      <c r="AV438" s="13" t="s">
        <v>82</v>
      </c>
      <c r="AW438" s="13" t="s">
        <v>37</v>
      </c>
      <c r="AX438" s="13" t="s">
        <v>74</v>
      </c>
      <c r="AY438" s="265" t="s">
        <v>146</v>
      </c>
    </row>
    <row r="439" s="11" customFormat="1">
      <c r="B439" s="233"/>
      <c r="C439" s="234"/>
      <c r="D439" s="235" t="s">
        <v>157</v>
      </c>
      <c r="E439" s="236" t="s">
        <v>30</v>
      </c>
      <c r="F439" s="237" t="s">
        <v>208</v>
      </c>
      <c r="G439" s="234"/>
      <c r="H439" s="238">
        <v>8</v>
      </c>
      <c r="I439" s="239"/>
      <c r="J439" s="234"/>
      <c r="K439" s="234"/>
      <c r="L439" s="240"/>
      <c r="M439" s="241"/>
      <c r="N439" s="242"/>
      <c r="O439" s="242"/>
      <c r="P439" s="242"/>
      <c r="Q439" s="242"/>
      <c r="R439" s="242"/>
      <c r="S439" s="242"/>
      <c r="T439" s="243"/>
      <c r="AT439" s="244" t="s">
        <v>157</v>
      </c>
      <c r="AU439" s="244" t="s">
        <v>155</v>
      </c>
      <c r="AV439" s="11" t="s">
        <v>84</v>
      </c>
      <c r="AW439" s="11" t="s">
        <v>37</v>
      </c>
      <c r="AX439" s="11" t="s">
        <v>82</v>
      </c>
      <c r="AY439" s="244" t="s">
        <v>146</v>
      </c>
    </row>
    <row r="440" s="1" customFormat="1" ht="25.5" customHeight="1">
      <c r="B440" s="46"/>
      <c r="C440" s="221" t="s">
        <v>633</v>
      </c>
      <c r="D440" s="221" t="s">
        <v>149</v>
      </c>
      <c r="E440" s="222" t="s">
        <v>634</v>
      </c>
      <c r="F440" s="223" t="s">
        <v>635</v>
      </c>
      <c r="G440" s="224" t="s">
        <v>382</v>
      </c>
      <c r="H440" s="225">
        <v>15.6</v>
      </c>
      <c r="I440" s="226"/>
      <c r="J440" s="227">
        <f>ROUND(I440*H440,2)</f>
        <v>0</v>
      </c>
      <c r="K440" s="223" t="s">
        <v>153</v>
      </c>
      <c r="L440" s="72"/>
      <c r="M440" s="228" t="s">
        <v>30</v>
      </c>
      <c r="N440" s="229" t="s">
        <v>45</v>
      </c>
      <c r="O440" s="47"/>
      <c r="P440" s="230">
        <f>O440*H440</f>
        <v>0</v>
      </c>
      <c r="Q440" s="230">
        <v>0</v>
      </c>
      <c r="R440" s="230">
        <f>Q440*H440</f>
        <v>0</v>
      </c>
      <c r="S440" s="230">
        <v>0.01</v>
      </c>
      <c r="T440" s="231">
        <f>S440*H440</f>
        <v>0.156</v>
      </c>
      <c r="AR440" s="24" t="s">
        <v>154</v>
      </c>
      <c r="AT440" s="24" t="s">
        <v>149</v>
      </c>
      <c r="AU440" s="24" t="s">
        <v>155</v>
      </c>
      <c r="AY440" s="24" t="s">
        <v>146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24" t="s">
        <v>82</v>
      </c>
      <c r="BK440" s="232">
        <f>ROUND(I440*H440,2)</f>
        <v>0</v>
      </c>
      <c r="BL440" s="24" t="s">
        <v>154</v>
      </c>
      <c r="BM440" s="24" t="s">
        <v>636</v>
      </c>
    </row>
    <row r="441" s="13" customFormat="1">
      <c r="B441" s="256"/>
      <c r="C441" s="257"/>
      <c r="D441" s="235" t="s">
        <v>157</v>
      </c>
      <c r="E441" s="258" t="s">
        <v>30</v>
      </c>
      <c r="F441" s="259" t="s">
        <v>637</v>
      </c>
      <c r="G441" s="257"/>
      <c r="H441" s="258" t="s">
        <v>30</v>
      </c>
      <c r="I441" s="260"/>
      <c r="J441" s="257"/>
      <c r="K441" s="257"/>
      <c r="L441" s="261"/>
      <c r="M441" s="262"/>
      <c r="N441" s="263"/>
      <c r="O441" s="263"/>
      <c r="P441" s="263"/>
      <c r="Q441" s="263"/>
      <c r="R441" s="263"/>
      <c r="S441" s="263"/>
      <c r="T441" s="264"/>
      <c r="AT441" s="265" t="s">
        <v>157</v>
      </c>
      <c r="AU441" s="265" t="s">
        <v>155</v>
      </c>
      <c r="AV441" s="13" t="s">
        <v>82</v>
      </c>
      <c r="AW441" s="13" t="s">
        <v>37</v>
      </c>
      <c r="AX441" s="13" t="s">
        <v>74</v>
      </c>
      <c r="AY441" s="265" t="s">
        <v>146</v>
      </c>
    </row>
    <row r="442" s="11" customFormat="1">
      <c r="B442" s="233"/>
      <c r="C442" s="234"/>
      <c r="D442" s="235" t="s">
        <v>157</v>
      </c>
      <c r="E442" s="236" t="s">
        <v>30</v>
      </c>
      <c r="F442" s="237" t="s">
        <v>638</v>
      </c>
      <c r="G442" s="234"/>
      <c r="H442" s="238">
        <v>15.6</v>
      </c>
      <c r="I442" s="239"/>
      <c r="J442" s="234"/>
      <c r="K442" s="234"/>
      <c r="L442" s="240"/>
      <c r="M442" s="241"/>
      <c r="N442" s="242"/>
      <c r="O442" s="242"/>
      <c r="P442" s="242"/>
      <c r="Q442" s="242"/>
      <c r="R442" s="242"/>
      <c r="S442" s="242"/>
      <c r="T442" s="243"/>
      <c r="AT442" s="244" t="s">
        <v>157</v>
      </c>
      <c r="AU442" s="244" t="s">
        <v>155</v>
      </c>
      <c r="AV442" s="11" t="s">
        <v>84</v>
      </c>
      <c r="AW442" s="11" t="s">
        <v>37</v>
      </c>
      <c r="AX442" s="11" t="s">
        <v>82</v>
      </c>
      <c r="AY442" s="244" t="s">
        <v>146</v>
      </c>
    </row>
    <row r="443" s="1" customFormat="1" ht="25.5" customHeight="1">
      <c r="B443" s="46"/>
      <c r="C443" s="221" t="s">
        <v>639</v>
      </c>
      <c r="D443" s="221" t="s">
        <v>149</v>
      </c>
      <c r="E443" s="222" t="s">
        <v>640</v>
      </c>
      <c r="F443" s="223" t="s">
        <v>641</v>
      </c>
      <c r="G443" s="224" t="s">
        <v>543</v>
      </c>
      <c r="H443" s="225">
        <v>2</v>
      </c>
      <c r="I443" s="226"/>
      <c r="J443" s="227">
        <f>ROUND(I443*H443,2)</f>
        <v>0</v>
      </c>
      <c r="K443" s="223" t="s">
        <v>153</v>
      </c>
      <c r="L443" s="72"/>
      <c r="M443" s="228" t="s">
        <v>30</v>
      </c>
      <c r="N443" s="229" t="s">
        <v>45</v>
      </c>
      <c r="O443" s="47"/>
      <c r="P443" s="230">
        <f>O443*H443</f>
        <v>0</v>
      </c>
      <c r="Q443" s="230">
        <v>0</v>
      </c>
      <c r="R443" s="230">
        <f>Q443*H443</f>
        <v>0</v>
      </c>
      <c r="S443" s="230">
        <v>0.014999999999999999</v>
      </c>
      <c r="T443" s="231">
        <f>S443*H443</f>
        <v>0.029999999999999999</v>
      </c>
      <c r="AR443" s="24" t="s">
        <v>154</v>
      </c>
      <c r="AT443" s="24" t="s">
        <v>149</v>
      </c>
      <c r="AU443" s="24" t="s">
        <v>155</v>
      </c>
      <c r="AY443" s="24" t="s">
        <v>146</v>
      </c>
      <c r="BE443" s="232">
        <f>IF(N443="základní",J443,0)</f>
        <v>0</v>
      </c>
      <c r="BF443" s="232">
        <f>IF(N443="snížená",J443,0)</f>
        <v>0</v>
      </c>
      <c r="BG443" s="232">
        <f>IF(N443="zákl. přenesená",J443,0)</f>
        <v>0</v>
      </c>
      <c r="BH443" s="232">
        <f>IF(N443="sníž. přenesená",J443,0)</f>
        <v>0</v>
      </c>
      <c r="BI443" s="232">
        <f>IF(N443="nulová",J443,0)</f>
        <v>0</v>
      </c>
      <c r="BJ443" s="24" t="s">
        <v>82</v>
      </c>
      <c r="BK443" s="232">
        <f>ROUND(I443*H443,2)</f>
        <v>0</v>
      </c>
      <c r="BL443" s="24" t="s">
        <v>154</v>
      </c>
      <c r="BM443" s="24" t="s">
        <v>642</v>
      </c>
    </row>
    <row r="444" s="13" customFormat="1">
      <c r="B444" s="256"/>
      <c r="C444" s="257"/>
      <c r="D444" s="235" t="s">
        <v>157</v>
      </c>
      <c r="E444" s="258" t="s">
        <v>30</v>
      </c>
      <c r="F444" s="259" t="s">
        <v>643</v>
      </c>
      <c r="G444" s="257"/>
      <c r="H444" s="258" t="s">
        <v>30</v>
      </c>
      <c r="I444" s="260"/>
      <c r="J444" s="257"/>
      <c r="K444" s="257"/>
      <c r="L444" s="261"/>
      <c r="M444" s="262"/>
      <c r="N444" s="263"/>
      <c r="O444" s="263"/>
      <c r="P444" s="263"/>
      <c r="Q444" s="263"/>
      <c r="R444" s="263"/>
      <c r="S444" s="263"/>
      <c r="T444" s="264"/>
      <c r="AT444" s="265" t="s">
        <v>157</v>
      </c>
      <c r="AU444" s="265" t="s">
        <v>155</v>
      </c>
      <c r="AV444" s="13" t="s">
        <v>82</v>
      </c>
      <c r="AW444" s="13" t="s">
        <v>37</v>
      </c>
      <c r="AX444" s="13" t="s">
        <v>74</v>
      </c>
      <c r="AY444" s="265" t="s">
        <v>146</v>
      </c>
    </row>
    <row r="445" s="11" customFormat="1">
      <c r="B445" s="233"/>
      <c r="C445" s="234"/>
      <c r="D445" s="235" t="s">
        <v>157</v>
      </c>
      <c r="E445" s="236" t="s">
        <v>30</v>
      </c>
      <c r="F445" s="237" t="s">
        <v>84</v>
      </c>
      <c r="G445" s="234"/>
      <c r="H445" s="238">
        <v>2</v>
      </c>
      <c r="I445" s="239"/>
      <c r="J445" s="234"/>
      <c r="K445" s="234"/>
      <c r="L445" s="240"/>
      <c r="M445" s="241"/>
      <c r="N445" s="242"/>
      <c r="O445" s="242"/>
      <c r="P445" s="242"/>
      <c r="Q445" s="242"/>
      <c r="R445" s="242"/>
      <c r="S445" s="242"/>
      <c r="T445" s="243"/>
      <c r="AT445" s="244" t="s">
        <v>157</v>
      </c>
      <c r="AU445" s="244" t="s">
        <v>155</v>
      </c>
      <c r="AV445" s="11" t="s">
        <v>84</v>
      </c>
      <c r="AW445" s="11" t="s">
        <v>37</v>
      </c>
      <c r="AX445" s="11" t="s">
        <v>82</v>
      </c>
      <c r="AY445" s="244" t="s">
        <v>146</v>
      </c>
    </row>
    <row r="446" s="10" customFormat="1" ht="22.32" customHeight="1">
      <c r="B446" s="205"/>
      <c r="C446" s="206"/>
      <c r="D446" s="207" t="s">
        <v>73</v>
      </c>
      <c r="E446" s="219" t="s">
        <v>644</v>
      </c>
      <c r="F446" s="219" t="s">
        <v>645</v>
      </c>
      <c r="G446" s="206"/>
      <c r="H446" s="206"/>
      <c r="I446" s="209"/>
      <c r="J446" s="220">
        <f>BK446</f>
        <v>0</v>
      </c>
      <c r="K446" s="206"/>
      <c r="L446" s="211"/>
      <c r="M446" s="212"/>
      <c r="N446" s="213"/>
      <c r="O446" s="213"/>
      <c r="P446" s="214">
        <f>SUM(P447:P490)</f>
        <v>0</v>
      </c>
      <c r="Q446" s="213"/>
      <c r="R446" s="214">
        <f>SUM(R447:R490)</f>
        <v>0.89818000000000009</v>
      </c>
      <c r="S446" s="213"/>
      <c r="T446" s="215">
        <f>SUM(T447:T490)</f>
        <v>0</v>
      </c>
      <c r="AR446" s="216" t="s">
        <v>82</v>
      </c>
      <c r="AT446" s="217" t="s">
        <v>73</v>
      </c>
      <c r="AU446" s="217" t="s">
        <v>84</v>
      </c>
      <c r="AY446" s="216" t="s">
        <v>146</v>
      </c>
      <c r="BK446" s="218">
        <f>SUM(BK447:BK490)</f>
        <v>0</v>
      </c>
    </row>
    <row r="447" s="1" customFormat="1" ht="16.5" customHeight="1">
      <c r="B447" s="46"/>
      <c r="C447" s="221" t="s">
        <v>646</v>
      </c>
      <c r="D447" s="221" t="s">
        <v>149</v>
      </c>
      <c r="E447" s="222" t="s">
        <v>647</v>
      </c>
      <c r="F447" s="223" t="s">
        <v>648</v>
      </c>
      <c r="G447" s="224" t="s">
        <v>211</v>
      </c>
      <c r="H447" s="225">
        <v>28</v>
      </c>
      <c r="I447" s="226"/>
      <c r="J447" s="227">
        <f>ROUND(I447*H447,2)</f>
        <v>0</v>
      </c>
      <c r="K447" s="223" t="s">
        <v>153</v>
      </c>
      <c r="L447" s="72"/>
      <c r="M447" s="228" t="s">
        <v>30</v>
      </c>
      <c r="N447" s="229" t="s">
        <v>45</v>
      </c>
      <c r="O447" s="47"/>
      <c r="P447" s="230">
        <f>O447*H447</f>
        <v>0</v>
      </c>
      <c r="Q447" s="230">
        <v>0</v>
      </c>
      <c r="R447" s="230">
        <f>Q447*H447</f>
        <v>0</v>
      </c>
      <c r="S447" s="230">
        <v>0</v>
      </c>
      <c r="T447" s="231">
        <f>S447*H447</f>
        <v>0</v>
      </c>
      <c r="AR447" s="24" t="s">
        <v>154</v>
      </c>
      <c r="AT447" s="24" t="s">
        <v>149</v>
      </c>
      <c r="AU447" s="24" t="s">
        <v>155</v>
      </c>
      <c r="AY447" s="24" t="s">
        <v>146</v>
      </c>
      <c r="BE447" s="232">
        <f>IF(N447="základní",J447,0)</f>
        <v>0</v>
      </c>
      <c r="BF447" s="232">
        <f>IF(N447="snížená",J447,0)</f>
        <v>0</v>
      </c>
      <c r="BG447" s="232">
        <f>IF(N447="zákl. přenesená",J447,0)</f>
        <v>0</v>
      </c>
      <c r="BH447" s="232">
        <f>IF(N447="sníž. přenesená",J447,0)</f>
        <v>0</v>
      </c>
      <c r="BI447" s="232">
        <f>IF(N447="nulová",J447,0)</f>
        <v>0</v>
      </c>
      <c r="BJ447" s="24" t="s">
        <v>82</v>
      </c>
      <c r="BK447" s="232">
        <f>ROUND(I447*H447,2)</f>
        <v>0</v>
      </c>
      <c r="BL447" s="24" t="s">
        <v>154</v>
      </c>
      <c r="BM447" s="24" t="s">
        <v>649</v>
      </c>
    </row>
    <row r="448" s="13" customFormat="1">
      <c r="B448" s="256"/>
      <c r="C448" s="257"/>
      <c r="D448" s="235" t="s">
        <v>157</v>
      </c>
      <c r="E448" s="258" t="s">
        <v>30</v>
      </c>
      <c r="F448" s="259" t="s">
        <v>650</v>
      </c>
      <c r="G448" s="257"/>
      <c r="H448" s="258" t="s">
        <v>30</v>
      </c>
      <c r="I448" s="260"/>
      <c r="J448" s="257"/>
      <c r="K448" s="257"/>
      <c r="L448" s="261"/>
      <c r="M448" s="262"/>
      <c r="N448" s="263"/>
      <c r="O448" s="263"/>
      <c r="P448" s="263"/>
      <c r="Q448" s="263"/>
      <c r="R448" s="263"/>
      <c r="S448" s="263"/>
      <c r="T448" s="264"/>
      <c r="AT448" s="265" t="s">
        <v>157</v>
      </c>
      <c r="AU448" s="265" t="s">
        <v>155</v>
      </c>
      <c r="AV448" s="13" t="s">
        <v>82</v>
      </c>
      <c r="AW448" s="13" t="s">
        <v>37</v>
      </c>
      <c r="AX448" s="13" t="s">
        <v>74</v>
      </c>
      <c r="AY448" s="265" t="s">
        <v>146</v>
      </c>
    </row>
    <row r="449" s="13" customFormat="1">
      <c r="B449" s="256"/>
      <c r="C449" s="257"/>
      <c r="D449" s="235" t="s">
        <v>157</v>
      </c>
      <c r="E449" s="258" t="s">
        <v>30</v>
      </c>
      <c r="F449" s="259" t="s">
        <v>651</v>
      </c>
      <c r="G449" s="257"/>
      <c r="H449" s="258" t="s">
        <v>30</v>
      </c>
      <c r="I449" s="260"/>
      <c r="J449" s="257"/>
      <c r="K449" s="257"/>
      <c r="L449" s="261"/>
      <c r="M449" s="262"/>
      <c r="N449" s="263"/>
      <c r="O449" s="263"/>
      <c r="P449" s="263"/>
      <c r="Q449" s="263"/>
      <c r="R449" s="263"/>
      <c r="S449" s="263"/>
      <c r="T449" s="264"/>
      <c r="AT449" s="265" t="s">
        <v>157</v>
      </c>
      <c r="AU449" s="265" t="s">
        <v>155</v>
      </c>
      <c r="AV449" s="13" t="s">
        <v>82</v>
      </c>
      <c r="AW449" s="13" t="s">
        <v>37</v>
      </c>
      <c r="AX449" s="13" t="s">
        <v>74</v>
      </c>
      <c r="AY449" s="265" t="s">
        <v>146</v>
      </c>
    </row>
    <row r="450" s="13" customFormat="1">
      <c r="B450" s="256"/>
      <c r="C450" s="257"/>
      <c r="D450" s="235" t="s">
        <v>157</v>
      </c>
      <c r="E450" s="258" t="s">
        <v>30</v>
      </c>
      <c r="F450" s="259" t="s">
        <v>652</v>
      </c>
      <c r="G450" s="257"/>
      <c r="H450" s="258" t="s">
        <v>30</v>
      </c>
      <c r="I450" s="260"/>
      <c r="J450" s="257"/>
      <c r="K450" s="257"/>
      <c r="L450" s="261"/>
      <c r="M450" s="262"/>
      <c r="N450" s="263"/>
      <c r="O450" s="263"/>
      <c r="P450" s="263"/>
      <c r="Q450" s="263"/>
      <c r="R450" s="263"/>
      <c r="S450" s="263"/>
      <c r="T450" s="264"/>
      <c r="AT450" s="265" t="s">
        <v>157</v>
      </c>
      <c r="AU450" s="265" t="s">
        <v>155</v>
      </c>
      <c r="AV450" s="13" t="s">
        <v>82</v>
      </c>
      <c r="AW450" s="13" t="s">
        <v>37</v>
      </c>
      <c r="AX450" s="13" t="s">
        <v>74</v>
      </c>
      <c r="AY450" s="265" t="s">
        <v>146</v>
      </c>
    </row>
    <row r="451" s="11" customFormat="1">
      <c r="B451" s="233"/>
      <c r="C451" s="234"/>
      <c r="D451" s="235" t="s">
        <v>157</v>
      </c>
      <c r="E451" s="236" t="s">
        <v>30</v>
      </c>
      <c r="F451" s="237" t="s">
        <v>653</v>
      </c>
      <c r="G451" s="234"/>
      <c r="H451" s="238">
        <v>4.4800000000000004</v>
      </c>
      <c r="I451" s="239"/>
      <c r="J451" s="234"/>
      <c r="K451" s="234"/>
      <c r="L451" s="240"/>
      <c r="M451" s="241"/>
      <c r="N451" s="242"/>
      <c r="O451" s="242"/>
      <c r="P451" s="242"/>
      <c r="Q451" s="242"/>
      <c r="R451" s="242"/>
      <c r="S451" s="242"/>
      <c r="T451" s="243"/>
      <c r="AT451" s="244" t="s">
        <v>157</v>
      </c>
      <c r="AU451" s="244" t="s">
        <v>155</v>
      </c>
      <c r="AV451" s="11" t="s">
        <v>84</v>
      </c>
      <c r="AW451" s="11" t="s">
        <v>37</v>
      </c>
      <c r="AX451" s="11" t="s">
        <v>74</v>
      </c>
      <c r="AY451" s="244" t="s">
        <v>146</v>
      </c>
    </row>
    <row r="452" s="13" customFormat="1">
      <c r="B452" s="256"/>
      <c r="C452" s="257"/>
      <c r="D452" s="235" t="s">
        <v>157</v>
      </c>
      <c r="E452" s="258" t="s">
        <v>30</v>
      </c>
      <c r="F452" s="259" t="s">
        <v>654</v>
      </c>
      <c r="G452" s="257"/>
      <c r="H452" s="258" t="s">
        <v>30</v>
      </c>
      <c r="I452" s="260"/>
      <c r="J452" s="257"/>
      <c r="K452" s="257"/>
      <c r="L452" s="261"/>
      <c r="M452" s="262"/>
      <c r="N452" s="263"/>
      <c r="O452" s="263"/>
      <c r="P452" s="263"/>
      <c r="Q452" s="263"/>
      <c r="R452" s="263"/>
      <c r="S452" s="263"/>
      <c r="T452" s="264"/>
      <c r="AT452" s="265" t="s">
        <v>157</v>
      </c>
      <c r="AU452" s="265" t="s">
        <v>155</v>
      </c>
      <c r="AV452" s="13" t="s">
        <v>82</v>
      </c>
      <c r="AW452" s="13" t="s">
        <v>37</v>
      </c>
      <c r="AX452" s="13" t="s">
        <v>74</v>
      </c>
      <c r="AY452" s="265" t="s">
        <v>146</v>
      </c>
    </row>
    <row r="453" s="11" customFormat="1">
      <c r="B453" s="233"/>
      <c r="C453" s="234"/>
      <c r="D453" s="235" t="s">
        <v>157</v>
      </c>
      <c r="E453" s="236" t="s">
        <v>30</v>
      </c>
      <c r="F453" s="237" t="s">
        <v>655</v>
      </c>
      <c r="G453" s="234"/>
      <c r="H453" s="238">
        <v>11.039999999999999</v>
      </c>
      <c r="I453" s="239"/>
      <c r="J453" s="234"/>
      <c r="K453" s="234"/>
      <c r="L453" s="240"/>
      <c r="M453" s="241"/>
      <c r="N453" s="242"/>
      <c r="O453" s="242"/>
      <c r="P453" s="242"/>
      <c r="Q453" s="242"/>
      <c r="R453" s="242"/>
      <c r="S453" s="242"/>
      <c r="T453" s="243"/>
      <c r="AT453" s="244" t="s">
        <v>157</v>
      </c>
      <c r="AU453" s="244" t="s">
        <v>155</v>
      </c>
      <c r="AV453" s="11" t="s">
        <v>84</v>
      </c>
      <c r="AW453" s="11" t="s">
        <v>37</v>
      </c>
      <c r="AX453" s="11" t="s">
        <v>74</v>
      </c>
      <c r="AY453" s="244" t="s">
        <v>146</v>
      </c>
    </row>
    <row r="454" s="13" customFormat="1">
      <c r="B454" s="256"/>
      <c r="C454" s="257"/>
      <c r="D454" s="235" t="s">
        <v>157</v>
      </c>
      <c r="E454" s="258" t="s">
        <v>30</v>
      </c>
      <c r="F454" s="259" t="s">
        <v>656</v>
      </c>
      <c r="G454" s="257"/>
      <c r="H454" s="258" t="s">
        <v>30</v>
      </c>
      <c r="I454" s="260"/>
      <c r="J454" s="257"/>
      <c r="K454" s="257"/>
      <c r="L454" s="261"/>
      <c r="M454" s="262"/>
      <c r="N454" s="263"/>
      <c r="O454" s="263"/>
      <c r="P454" s="263"/>
      <c r="Q454" s="263"/>
      <c r="R454" s="263"/>
      <c r="S454" s="263"/>
      <c r="T454" s="264"/>
      <c r="AT454" s="265" t="s">
        <v>157</v>
      </c>
      <c r="AU454" s="265" t="s">
        <v>155</v>
      </c>
      <c r="AV454" s="13" t="s">
        <v>82</v>
      </c>
      <c r="AW454" s="13" t="s">
        <v>37</v>
      </c>
      <c r="AX454" s="13" t="s">
        <v>74</v>
      </c>
      <c r="AY454" s="265" t="s">
        <v>146</v>
      </c>
    </row>
    <row r="455" s="11" customFormat="1">
      <c r="B455" s="233"/>
      <c r="C455" s="234"/>
      <c r="D455" s="235" t="s">
        <v>157</v>
      </c>
      <c r="E455" s="236" t="s">
        <v>30</v>
      </c>
      <c r="F455" s="237" t="s">
        <v>657</v>
      </c>
      <c r="G455" s="234"/>
      <c r="H455" s="238">
        <v>2.2250000000000001</v>
      </c>
      <c r="I455" s="239"/>
      <c r="J455" s="234"/>
      <c r="K455" s="234"/>
      <c r="L455" s="240"/>
      <c r="M455" s="241"/>
      <c r="N455" s="242"/>
      <c r="O455" s="242"/>
      <c r="P455" s="242"/>
      <c r="Q455" s="242"/>
      <c r="R455" s="242"/>
      <c r="S455" s="242"/>
      <c r="T455" s="243"/>
      <c r="AT455" s="244" t="s">
        <v>157</v>
      </c>
      <c r="AU455" s="244" t="s">
        <v>155</v>
      </c>
      <c r="AV455" s="11" t="s">
        <v>84</v>
      </c>
      <c r="AW455" s="11" t="s">
        <v>37</v>
      </c>
      <c r="AX455" s="11" t="s">
        <v>74</v>
      </c>
      <c r="AY455" s="244" t="s">
        <v>146</v>
      </c>
    </row>
    <row r="456" s="13" customFormat="1">
      <c r="B456" s="256"/>
      <c r="C456" s="257"/>
      <c r="D456" s="235" t="s">
        <v>157</v>
      </c>
      <c r="E456" s="258" t="s">
        <v>30</v>
      </c>
      <c r="F456" s="259" t="s">
        <v>658</v>
      </c>
      <c r="G456" s="257"/>
      <c r="H456" s="258" t="s">
        <v>30</v>
      </c>
      <c r="I456" s="260"/>
      <c r="J456" s="257"/>
      <c r="K456" s="257"/>
      <c r="L456" s="261"/>
      <c r="M456" s="262"/>
      <c r="N456" s="263"/>
      <c r="O456" s="263"/>
      <c r="P456" s="263"/>
      <c r="Q456" s="263"/>
      <c r="R456" s="263"/>
      <c r="S456" s="263"/>
      <c r="T456" s="264"/>
      <c r="AT456" s="265" t="s">
        <v>157</v>
      </c>
      <c r="AU456" s="265" t="s">
        <v>155</v>
      </c>
      <c r="AV456" s="13" t="s">
        <v>82</v>
      </c>
      <c r="AW456" s="13" t="s">
        <v>37</v>
      </c>
      <c r="AX456" s="13" t="s">
        <v>74</v>
      </c>
      <c r="AY456" s="265" t="s">
        <v>146</v>
      </c>
    </row>
    <row r="457" s="11" customFormat="1">
      <c r="B457" s="233"/>
      <c r="C457" s="234"/>
      <c r="D457" s="235" t="s">
        <v>157</v>
      </c>
      <c r="E457" s="236" t="s">
        <v>30</v>
      </c>
      <c r="F457" s="237" t="s">
        <v>659</v>
      </c>
      <c r="G457" s="234"/>
      <c r="H457" s="238">
        <v>7.8300000000000001</v>
      </c>
      <c r="I457" s="239"/>
      <c r="J457" s="234"/>
      <c r="K457" s="234"/>
      <c r="L457" s="240"/>
      <c r="M457" s="241"/>
      <c r="N457" s="242"/>
      <c r="O457" s="242"/>
      <c r="P457" s="242"/>
      <c r="Q457" s="242"/>
      <c r="R457" s="242"/>
      <c r="S457" s="242"/>
      <c r="T457" s="243"/>
      <c r="AT457" s="244" t="s">
        <v>157</v>
      </c>
      <c r="AU457" s="244" t="s">
        <v>155</v>
      </c>
      <c r="AV457" s="11" t="s">
        <v>84</v>
      </c>
      <c r="AW457" s="11" t="s">
        <v>37</v>
      </c>
      <c r="AX457" s="11" t="s">
        <v>74</v>
      </c>
      <c r="AY457" s="244" t="s">
        <v>146</v>
      </c>
    </row>
    <row r="458" s="11" customFormat="1">
      <c r="B458" s="233"/>
      <c r="C458" s="234"/>
      <c r="D458" s="235" t="s">
        <v>157</v>
      </c>
      <c r="E458" s="236" t="s">
        <v>30</v>
      </c>
      <c r="F458" s="237" t="s">
        <v>660</v>
      </c>
      <c r="G458" s="234"/>
      <c r="H458" s="238">
        <v>2.4249999999999998</v>
      </c>
      <c r="I458" s="239"/>
      <c r="J458" s="234"/>
      <c r="K458" s="234"/>
      <c r="L458" s="240"/>
      <c r="M458" s="241"/>
      <c r="N458" s="242"/>
      <c r="O458" s="242"/>
      <c r="P458" s="242"/>
      <c r="Q458" s="242"/>
      <c r="R458" s="242"/>
      <c r="S458" s="242"/>
      <c r="T458" s="243"/>
      <c r="AT458" s="244" t="s">
        <v>157</v>
      </c>
      <c r="AU458" s="244" t="s">
        <v>155</v>
      </c>
      <c r="AV458" s="11" t="s">
        <v>84</v>
      </c>
      <c r="AW458" s="11" t="s">
        <v>37</v>
      </c>
      <c r="AX458" s="11" t="s">
        <v>74</v>
      </c>
      <c r="AY458" s="244" t="s">
        <v>146</v>
      </c>
    </row>
    <row r="459" s="12" customFormat="1">
      <c r="B459" s="245"/>
      <c r="C459" s="246"/>
      <c r="D459" s="235" t="s">
        <v>157</v>
      </c>
      <c r="E459" s="247" t="s">
        <v>30</v>
      </c>
      <c r="F459" s="248" t="s">
        <v>161</v>
      </c>
      <c r="G459" s="246"/>
      <c r="H459" s="249">
        <v>28</v>
      </c>
      <c r="I459" s="250"/>
      <c r="J459" s="246"/>
      <c r="K459" s="246"/>
      <c r="L459" s="251"/>
      <c r="M459" s="252"/>
      <c r="N459" s="253"/>
      <c r="O459" s="253"/>
      <c r="P459" s="253"/>
      <c r="Q459" s="253"/>
      <c r="R459" s="253"/>
      <c r="S459" s="253"/>
      <c r="T459" s="254"/>
      <c r="AT459" s="255" t="s">
        <v>157</v>
      </c>
      <c r="AU459" s="255" t="s">
        <v>155</v>
      </c>
      <c r="AV459" s="12" t="s">
        <v>154</v>
      </c>
      <c r="AW459" s="12" t="s">
        <v>37</v>
      </c>
      <c r="AX459" s="12" t="s">
        <v>82</v>
      </c>
      <c r="AY459" s="255" t="s">
        <v>146</v>
      </c>
    </row>
    <row r="460" s="13" customFormat="1">
      <c r="B460" s="256"/>
      <c r="C460" s="257"/>
      <c r="D460" s="235" t="s">
        <v>157</v>
      </c>
      <c r="E460" s="258" t="s">
        <v>30</v>
      </c>
      <c r="F460" s="259" t="s">
        <v>661</v>
      </c>
      <c r="G460" s="257"/>
      <c r="H460" s="258" t="s">
        <v>30</v>
      </c>
      <c r="I460" s="260"/>
      <c r="J460" s="257"/>
      <c r="K460" s="257"/>
      <c r="L460" s="261"/>
      <c r="M460" s="262"/>
      <c r="N460" s="263"/>
      <c r="O460" s="263"/>
      <c r="P460" s="263"/>
      <c r="Q460" s="263"/>
      <c r="R460" s="263"/>
      <c r="S460" s="263"/>
      <c r="T460" s="264"/>
      <c r="AT460" s="265" t="s">
        <v>157</v>
      </c>
      <c r="AU460" s="265" t="s">
        <v>155</v>
      </c>
      <c r="AV460" s="13" t="s">
        <v>82</v>
      </c>
      <c r="AW460" s="13" t="s">
        <v>37</v>
      </c>
      <c r="AX460" s="13" t="s">
        <v>74</v>
      </c>
      <c r="AY460" s="265" t="s">
        <v>146</v>
      </c>
    </row>
    <row r="461" s="13" customFormat="1">
      <c r="B461" s="256"/>
      <c r="C461" s="257"/>
      <c r="D461" s="235" t="s">
        <v>157</v>
      </c>
      <c r="E461" s="258" t="s">
        <v>30</v>
      </c>
      <c r="F461" s="259" t="s">
        <v>662</v>
      </c>
      <c r="G461" s="257"/>
      <c r="H461" s="258" t="s">
        <v>30</v>
      </c>
      <c r="I461" s="260"/>
      <c r="J461" s="257"/>
      <c r="K461" s="257"/>
      <c r="L461" s="261"/>
      <c r="M461" s="262"/>
      <c r="N461" s="263"/>
      <c r="O461" s="263"/>
      <c r="P461" s="263"/>
      <c r="Q461" s="263"/>
      <c r="R461" s="263"/>
      <c r="S461" s="263"/>
      <c r="T461" s="264"/>
      <c r="AT461" s="265" t="s">
        <v>157</v>
      </c>
      <c r="AU461" s="265" t="s">
        <v>155</v>
      </c>
      <c r="AV461" s="13" t="s">
        <v>82</v>
      </c>
      <c r="AW461" s="13" t="s">
        <v>37</v>
      </c>
      <c r="AX461" s="13" t="s">
        <v>74</v>
      </c>
      <c r="AY461" s="265" t="s">
        <v>146</v>
      </c>
    </row>
    <row r="462" s="1" customFormat="1" ht="16.5" customHeight="1">
      <c r="B462" s="46"/>
      <c r="C462" s="221" t="s">
        <v>663</v>
      </c>
      <c r="D462" s="221" t="s">
        <v>149</v>
      </c>
      <c r="E462" s="222" t="s">
        <v>664</v>
      </c>
      <c r="F462" s="223" t="s">
        <v>665</v>
      </c>
      <c r="G462" s="224" t="s">
        <v>211</v>
      </c>
      <c r="H462" s="225">
        <v>28</v>
      </c>
      <c r="I462" s="226"/>
      <c r="J462" s="227">
        <f>ROUND(I462*H462,2)</f>
        <v>0</v>
      </c>
      <c r="K462" s="223" t="s">
        <v>30</v>
      </c>
      <c r="L462" s="72"/>
      <c r="M462" s="228" t="s">
        <v>30</v>
      </c>
      <c r="N462" s="229" t="s">
        <v>45</v>
      </c>
      <c r="O462" s="47"/>
      <c r="P462" s="230">
        <f>O462*H462</f>
        <v>0</v>
      </c>
      <c r="Q462" s="230">
        <v>0.00315</v>
      </c>
      <c r="R462" s="230">
        <f>Q462*H462</f>
        <v>0.088200000000000001</v>
      </c>
      <c r="S462" s="230">
        <v>0</v>
      </c>
      <c r="T462" s="231">
        <f>S462*H462</f>
        <v>0</v>
      </c>
      <c r="AR462" s="24" t="s">
        <v>154</v>
      </c>
      <c r="AT462" s="24" t="s">
        <v>149</v>
      </c>
      <c r="AU462" s="24" t="s">
        <v>155</v>
      </c>
      <c r="AY462" s="24" t="s">
        <v>146</v>
      </c>
      <c r="BE462" s="232">
        <f>IF(N462="základní",J462,0)</f>
        <v>0</v>
      </c>
      <c r="BF462" s="232">
        <f>IF(N462="snížená",J462,0)</f>
        <v>0</v>
      </c>
      <c r="BG462" s="232">
        <f>IF(N462="zákl. přenesená",J462,0)</f>
        <v>0</v>
      </c>
      <c r="BH462" s="232">
        <f>IF(N462="sníž. přenesená",J462,0)</f>
        <v>0</v>
      </c>
      <c r="BI462" s="232">
        <f>IF(N462="nulová",J462,0)</f>
        <v>0</v>
      </c>
      <c r="BJ462" s="24" t="s">
        <v>82</v>
      </c>
      <c r="BK462" s="232">
        <f>ROUND(I462*H462,2)</f>
        <v>0</v>
      </c>
      <c r="BL462" s="24" t="s">
        <v>154</v>
      </c>
      <c r="BM462" s="24" t="s">
        <v>666</v>
      </c>
    </row>
    <row r="463" s="13" customFormat="1">
      <c r="B463" s="256"/>
      <c r="C463" s="257"/>
      <c r="D463" s="235" t="s">
        <v>157</v>
      </c>
      <c r="E463" s="258" t="s">
        <v>30</v>
      </c>
      <c r="F463" s="259" t="s">
        <v>667</v>
      </c>
      <c r="G463" s="257"/>
      <c r="H463" s="258" t="s">
        <v>30</v>
      </c>
      <c r="I463" s="260"/>
      <c r="J463" s="257"/>
      <c r="K463" s="257"/>
      <c r="L463" s="261"/>
      <c r="M463" s="262"/>
      <c r="N463" s="263"/>
      <c r="O463" s="263"/>
      <c r="P463" s="263"/>
      <c r="Q463" s="263"/>
      <c r="R463" s="263"/>
      <c r="S463" s="263"/>
      <c r="T463" s="264"/>
      <c r="AT463" s="265" t="s">
        <v>157</v>
      </c>
      <c r="AU463" s="265" t="s">
        <v>155</v>
      </c>
      <c r="AV463" s="13" t="s">
        <v>82</v>
      </c>
      <c r="AW463" s="13" t="s">
        <v>37</v>
      </c>
      <c r="AX463" s="13" t="s">
        <v>74</v>
      </c>
      <c r="AY463" s="265" t="s">
        <v>146</v>
      </c>
    </row>
    <row r="464" s="13" customFormat="1">
      <c r="B464" s="256"/>
      <c r="C464" s="257"/>
      <c r="D464" s="235" t="s">
        <v>157</v>
      </c>
      <c r="E464" s="258" t="s">
        <v>30</v>
      </c>
      <c r="F464" s="259" t="s">
        <v>668</v>
      </c>
      <c r="G464" s="257"/>
      <c r="H464" s="258" t="s">
        <v>30</v>
      </c>
      <c r="I464" s="260"/>
      <c r="J464" s="257"/>
      <c r="K464" s="257"/>
      <c r="L464" s="261"/>
      <c r="M464" s="262"/>
      <c r="N464" s="263"/>
      <c r="O464" s="263"/>
      <c r="P464" s="263"/>
      <c r="Q464" s="263"/>
      <c r="R464" s="263"/>
      <c r="S464" s="263"/>
      <c r="T464" s="264"/>
      <c r="AT464" s="265" t="s">
        <v>157</v>
      </c>
      <c r="AU464" s="265" t="s">
        <v>155</v>
      </c>
      <c r="AV464" s="13" t="s">
        <v>82</v>
      </c>
      <c r="AW464" s="13" t="s">
        <v>37</v>
      </c>
      <c r="AX464" s="13" t="s">
        <v>74</v>
      </c>
      <c r="AY464" s="265" t="s">
        <v>146</v>
      </c>
    </row>
    <row r="465" s="11" customFormat="1">
      <c r="B465" s="233"/>
      <c r="C465" s="234"/>
      <c r="D465" s="235" t="s">
        <v>157</v>
      </c>
      <c r="E465" s="236" t="s">
        <v>30</v>
      </c>
      <c r="F465" s="237" t="s">
        <v>669</v>
      </c>
      <c r="G465" s="234"/>
      <c r="H465" s="238">
        <v>28</v>
      </c>
      <c r="I465" s="239"/>
      <c r="J465" s="234"/>
      <c r="K465" s="234"/>
      <c r="L465" s="240"/>
      <c r="M465" s="241"/>
      <c r="N465" s="242"/>
      <c r="O465" s="242"/>
      <c r="P465" s="242"/>
      <c r="Q465" s="242"/>
      <c r="R465" s="242"/>
      <c r="S465" s="242"/>
      <c r="T465" s="243"/>
      <c r="AT465" s="244" t="s">
        <v>157</v>
      </c>
      <c r="AU465" s="244" t="s">
        <v>155</v>
      </c>
      <c r="AV465" s="11" t="s">
        <v>84</v>
      </c>
      <c r="AW465" s="11" t="s">
        <v>37</v>
      </c>
      <c r="AX465" s="11" t="s">
        <v>82</v>
      </c>
      <c r="AY465" s="244" t="s">
        <v>146</v>
      </c>
    </row>
    <row r="466" s="1" customFormat="1" ht="25.5" customHeight="1">
      <c r="B466" s="46"/>
      <c r="C466" s="221" t="s">
        <v>670</v>
      </c>
      <c r="D466" s="221" t="s">
        <v>149</v>
      </c>
      <c r="E466" s="222" t="s">
        <v>671</v>
      </c>
      <c r="F466" s="223" t="s">
        <v>672</v>
      </c>
      <c r="G466" s="224" t="s">
        <v>211</v>
      </c>
      <c r="H466" s="225">
        <v>23</v>
      </c>
      <c r="I466" s="226"/>
      <c r="J466" s="227">
        <f>ROUND(I466*H466,2)</f>
        <v>0</v>
      </c>
      <c r="K466" s="223" t="s">
        <v>30</v>
      </c>
      <c r="L466" s="72"/>
      <c r="M466" s="228" t="s">
        <v>30</v>
      </c>
      <c r="N466" s="229" t="s">
        <v>45</v>
      </c>
      <c r="O466" s="47"/>
      <c r="P466" s="230">
        <f>O466*H466</f>
        <v>0</v>
      </c>
      <c r="Q466" s="230">
        <v>0.019429999999999999</v>
      </c>
      <c r="R466" s="230">
        <f>Q466*H466</f>
        <v>0.44689000000000001</v>
      </c>
      <c r="S466" s="230">
        <v>0</v>
      </c>
      <c r="T466" s="231">
        <f>S466*H466</f>
        <v>0</v>
      </c>
      <c r="AR466" s="24" t="s">
        <v>154</v>
      </c>
      <c r="AT466" s="24" t="s">
        <v>149</v>
      </c>
      <c r="AU466" s="24" t="s">
        <v>155</v>
      </c>
      <c r="AY466" s="24" t="s">
        <v>146</v>
      </c>
      <c r="BE466" s="232">
        <f>IF(N466="základní",J466,0)</f>
        <v>0</v>
      </c>
      <c r="BF466" s="232">
        <f>IF(N466="snížená",J466,0)</f>
        <v>0</v>
      </c>
      <c r="BG466" s="232">
        <f>IF(N466="zákl. přenesená",J466,0)</f>
        <v>0</v>
      </c>
      <c r="BH466" s="232">
        <f>IF(N466="sníž. přenesená",J466,0)</f>
        <v>0</v>
      </c>
      <c r="BI466" s="232">
        <f>IF(N466="nulová",J466,0)</f>
        <v>0</v>
      </c>
      <c r="BJ466" s="24" t="s">
        <v>82</v>
      </c>
      <c r="BK466" s="232">
        <f>ROUND(I466*H466,2)</f>
        <v>0</v>
      </c>
      <c r="BL466" s="24" t="s">
        <v>154</v>
      </c>
      <c r="BM466" s="24" t="s">
        <v>673</v>
      </c>
    </row>
    <row r="467" s="13" customFormat="1">
      <c r="B467" s="256"/>
      <c r="C467" s="257"/>
      <c r="D467" s="235" t="s">
        <v>157</v>
      </c>
      <c r="E467" s="258" t="s">
        <v>30</v>
      </c>
      <c r="F467" s="259" t="s">
        <v>674</v>
      </c>
      <c r="G467" s="257"/>
      <c r="H467" s="258" t="s">
        <v>30</v>
      </c>
      <c r="I467" s="260"/>
      <c r="J467" s="257"/>
      <c r="K467" s="257"/>
      <c r="L467" s="261"/>
      <c r="M467" s="262"/>
      <c r="N467" s="263"/>
      <c r="O467" s="263"/>
      <c r="P467" s="263"/>
      <c r="Q467" s="263"/>
      <c r="R467" s="263"/>
      <c r="S467" s="263"/>
      <c r="T467" s="264"/>
      <c r="AT467" s="265" t="s">
        <v>157</v>
      </c>
      <c r="AU467" s="265" t="s">
        <v>155</v>
      </c>
      <c r="AV467" s="13" t="s">
        <v>82</v>
      </c>
      <c r="AW467" s="13" t="s">
        <v>37</v>
      </c>
      <c r="AX467" s="13" t="s">
        <v>74</v>
      </c>
      <c r="AY467" s="265" t="s">
        <v>146</v>
      </c>
    </row>
    <row r="468" s="13" customFormat="1">
      <c r="B468" s="256"/>
      <c r="C468" s="257"/>
      <c r="D468" s="235" t="s">
        <v>157</v>
      </c>
      <c r="E468" s="258" t="s">
        <v>30</v>
      </c>
      <c r="F468" s="259" t="s">
        <v>675</v>
      </c>
      <c r="G468" s="257"/>
      <c r="H468" s="258" t="s">
        <v>30</v>
      </c>
      <c r="I468" s="260"/>
      <c r="J468" s="257"/>
      <c r="K468" s="257"/>
      <c r="L468" s="261"/>
      <c r="M468" s="262"/>
      <c r="N468" s="263"/>
      <c r="O468" s="263"/>
      <c r="P468" s="263"/>
      <c r="Q468" s="263"/>
      <c r="R468" s="263"/>
      <c r="S468" s="263"/>
      <c r="T468" s="264"/>
      <c r="AT468" s="265" t="s">
        <v>157</v>
      </c>
      <c r="AU468" s="265" t="s">
        <v>155</v>
      </c>
      <c r="AV468" s="13" t="s">
        <v>82</v>
      </c>
      <c r="AW468" s="13" t="s">
        <v>37</v>
      </c>
      <c r="AX468" s="13" t="s">
        <v>74</v>
      </c>
      <c r="AY468" s="265" t="s">
        <v>146</v>
      </c>
    </row>
    <row r="469" s="13" customFormat="1">
      <c r="B469" s="256"/>
      <c r="C469" s="257"/>
      <c r="D469" s="235" t="s">
        <v>157</v>
      </c>
      <c r="E469" s="258" t="s">
        <v>30</v>
      </c>
      <c r="F469" s="259" t="s">
        <v>654</v>
      </c>
      <c r="G469" s="257"/>
      <c r="H469" s="258" t="s">
        <v>30</v>
      </c>
      <c r="I469" s="260"/>
      <c r="J469" s="257"/>
      <c r="K469" s="257"/>
      <c r="L469" s="261"/>
      <c r="M469" s="262"/>
      <c r="N469" s="263"/>
      <c r="O469" s="263"/>
      <c r="P469" s="263"/>
      <c r="Q469" s="263"/>
      <c r="R469" s="263"/>
      <c r="S469" s="263"/>
      <c r="T469" s="264"/>
      <c r="AT469" s="265" t="s">
        <v>157</v>
      </c>
      <c r="AU469" s="265" t="s">
        <v>155</v>
      </c>
      <c r="AV469" s="13" t="s">
        <v>82</v>
      </c>
      <c r="AW469" s="13" t="s">
        <v>37</v>
      </c>
      <c r="AX469" s="13" t="s">
        <v>74</v>
      </c>
      <c r="AY469" s="265" t="s">
        <v>146</v>
      </c>
    </row>
    <row r="470" s="11" customFormat="1">
      <c r="B470" s="233"/>
      <c r="C470" s="234"/>
      <c r="D470" s="235" t="s">
        <v>157</v>
      </c>
      <c r="E470" s="236" t="s">
        <v>30</v>
      </c>
      <c r="F470" s="237" t="s">
        <v>655</v>
      </c>
      <c r="G470" s="234"/>
      <c r="H470" s="238">
        <v>11.039999999999999</v>
      </c>
      <c r="I470" s="239"/>
      <c r="J470" s="234"/>
      <c r="K470" s="234"/>
      <c r="L470" s="240"/>
      <c r="M470" s="241"/>
      <c r="N470" s="242"/>
      <c r="O470" s="242"/>
      <c r="P470" s="242"/>
      <c r="Q470" s="242"/>
      <c r="R470" s="242"/>
      <c r="S470" s="242"/>
      <c r="T470" s="243"/>
      <c r="AT470" s="244" t="s">
        <v>157</v>
      </c>
      <c r="AU470" s="244" t="s">
        <v>155</v>
      </c>
      <c r="AV470" s="11" t="s">
        <v>84</v>
      </c>
      <c r="AW470" s="11" t="s">
        <v>37</v>
      </c>
      <c r="AX470" s="11" t="s">
        <v>74</v>
      </c>
      <c r="AY470" s="244" t="s">
        <v>146</v>
      </c>
    </row>
    <row r="471" s="13" customFormat="1">
      <c r="B471" s="256"/>
      <c r="C471" s="257"/>
      <c r="D471" s="235" t="s">
        <v>157</v>
      </c>
      <c r="E471" s="258" t="s">
        <v>30</v>
      </c>
      <c r="F471" s="259" t="s">
        <v>656</v>
      </c>
      <c r="G471" s="257"/>
      <c r="H471" s="258" t="s">
        <v>30</v>
      </c>
      <c r="I471" s="260"/>
      <c r="J471" s="257"/>
      <c r="K471" s="257"/>
      <c r="L471" s="261"/>
      <c r="M471" s="262"/>
      <c r="N471" s="263"/>
      <c r="O471" s="263"/>
      <c r="P471" s="263"/>
      <c r="Q471" s="263"/>
      <c r="R471" s="263"/>
      <c r="S471" s="263"/>
      <c r="T471" s="264"/>
      <c r="AT471" s="265" t="s">
        <v>157</v>
      </c>
      <c r="AU471" s="265" t="s">
        <v>155</v>
      </c>
      <c r="AV471" s="13" t="s">
        <v>82</v>
      </c>
      <c r="AW471" s="13" t="s">
        <v>37</v>
      </c>
      <c r="AX471" s="13" t="s">
        <v>74</v>
      </c>
      <c r="AY471" s="265" t="s">
        <v>146</v>
      </c>
    </row>
    <row r="472" s="11" customFormat="1">
      <c r="B472" s="233"/>
      <c r="C472" s="234"/>
      <c r="D472" s="235" t="s">
        <v>157</v>
      </c>
      <c r="E472" s="236" t="s">
        <v>30</v>
      </c>
      <c r="F472" s="237" t="s">
        <v>657</v>
      </c>
      <c r="G472" s="234"/>
      <c r="H472" s="238">
        <v>2.2250000000000001</v>
      </c>
      <c r="I472" s="239"/>
      <c r="J472" s="234"/>
      <c r="K472" s="234"/>
      <c r="L472" s="240"/>
      <c r="M472" s="241"/>
      <c r="N472" s="242"/>
      <c r="O472" s="242"/>
      <c r="P472" s="242"/>
      <c r="Q472" s="242"/>
      <c r="R472" s="242"/>
      <c r="S472" s="242"/>
      <c r="T472" s="243"/>
      <c r="AT472" s="244" t="s">
        <v>157</v>
      </c>
      <c r="AU472" s="244" t="s">
        <v>155</v>
      </c>
      <c r="AV472" s="11" t="s">
        <v>84</v>
      </c>
      <c r="AW472" s="11" t="s">
        <v>37</v>
      </c>
      <c r="AX472" s="11" t="s">
        <v>74</v>
      </c>
      <c r="AY472" s="244" t="s">
        <v>146</v>
      </c>
    </row>
    <row r="473" s="13" customFormat="1">
      <c r="B473" s="256"/>
      <c r="C473" s="257"/>
      <c r="D473" s="235" t="s">
        <v>157</v>
      </c>
      <c r="E473" s="258" t="s">
        <v>30</v>
      </c>
      <c r="F473" s="259" t="s">
        <v>658</v>
      </c>
      <c r="G473" s="257"/>
      <c r="H473" s="258" t="s">
        <v>30</v>
      </c>
      <c r="I473" s="260"/>
      <c r="J473" s="257"/>
      <c r="K473" s="257"/>
      <c r="L473" s="261"/>
      <c r="M473" s="262"/>
      <c r="N473" s="263"/>
      <c r="O473" s="263"/>
      <c r="P473" s="263"/>
      <c r="Q473" s="263"/>
      <c r="R473" s="263"/>
      <c r="S473" s="263"/>
      <c r="T473" s="264"/>
      <c r="AT473" s="265" t="s">
        <v>157</v>
      </c>
      <c r="AU473" s="265" t="s">
        <v>155</v>
      </c>
      <c r="AV473" s="13" t="s">
        <v>82</v>
      </c>
      <c r="AW473" s="13" t="s">
        <v>37</v>
      </c>
      <c r="AX473" s="13" t="s">
        <v>74</v>
      </c>
      <c r="AY473" s="265" t="s">
        <v>146</v>
      </c>
    </row>
    <row r="474" s="11" customFormat="1">
      <c r="B474" s="233"/>
      <c r="C474" s="234"/>
      <c r="D474" s="235" t="s">
        <v>157</v>
      </c>
      <c r="E474" s="236" t="s">
        <v>30</v>
      </c>
      <c r="F474" s="237" t="s">
        <v>659</v>
      </c>
      <c r="G474" s="234"/>
      <c r="H474" s="238">
        <v>7.8300000000000001</v>
      </c>
      <c r="I474" s="239"/>
      <c r="J474" s="234"/>
      <c r="K474" s="234"/>
      <c r="L474" s="240"/>
      <c r="M474" s="241"/>
      <c r="N474" s="242"/>
      <c r="O474" s="242"/>
      <c r="P474" s="242"/>
      <c r="Q474" s="242"/>
      <c r="R474" s="242"/>
      <c r="S474" s="242"/>
      <c r="T474" s="243"/>
      <c r="AT474" s="244" t="s">
        <v>157</v>
      </c>
      <c r="AU474" s="244" t="s">
        <v>155</v>
      </c>
      <c r="AV474" s="11" t="s">
        <v>84</v>
      </c>
      <c r="AW474" s="11" t="s">
        <v>37</v>
      </c>
      <c r="AX474" s="11" t="s">
        <v>74</v>
      </c>
      <c r="AY474" s="244" t="s">
        <v>146</v>
      </c>
    </row>
    <row r="475" s="11" customFormat="1">
      <c r="B475" s="233"/>
      <c r="C475" s="234"/>
      <c r="D475" s="235" t="s">
        <v>157</v>
      </c>
      <c r="E475" s="236" t="s">
        <v>30</v>
      </c>
      <c r="F475" s="237" t="s">
        <v>676</v>
      </c>
      <c r="G475" s="234"/>
      <c r="H475" s="238">
        <v>1.905</v>
      </c>
      <c r="I475" s="239"/>
      <c r="J475" s="234"/>
      <c r="K475" s="234"/>
      <c r="L475" s="240"/>
      <c r="M475" s="241"/>
      <c r="N475" s="242"/>
      <c r="O475" s="242"/>
      <c r="P475" s="242"/>
      <c r="Q475" s="242"/>
      <c r="R475" s="242"/>
      <c r="S475" s="242"/>
      <c r="T475" s="243"/>
      <c r="AT475" s="244" t="s">
        <v>157</v>
      </c>
      <c r="AU475" s="244" t="s">
        <v>155</v>
      </c>
      <c r="AV475" s="11" t="s">
        <v>84</v>
      </c>
      <c r="AW475" s="11" t="s">
        <v>37</v>
      </c>
      <c r="AX475" s="11" t="s">
        <v>74</v>
      </c>
      <c r="AY475" s="244" t="s">
        <v>146</v>
      </c>
    </row>
    <row r="476" s="12" customFormat="1">
      <c r="B476" s="245"/>
      <c r="C476" s="246"/>
      <c r="D476" s="235" t="s">
        <v>157</v>
      </c>
      <c r="E476" s="247" t="s">
        <v>30</v>
      </c>
      <c r="F476" s="248" t="s">
        <v>161</v>
      </c>
      <c r="G476" s="246"/>
      <c r="H476" s="249">
        <v>23</v>
      </c>
      <c r="I476" s="250"/>
      <c r="J476" s="246"/>
      <c r="K476" s="246"/>
      <c r="L476" s="251"/>
      <c r="M476" s="252"/>
      <c r="N476" s="253"/>
      <c r="O476" s="253"/>
      <c r="P476" s="253"/>
      <c r="Q476" s="253"/>
      <c r="R476" s="253"/>
      <c r="S476" s="253"/>
      <c r="T476" s="254"/>
      <c r="AT476" s="255" t="s">
        <v>157</v>
      </c>
      <c r="AU476" s="255" t="s">
        <v>155</v>
      </c>
      <c r="AV476" s="12" t="s">
        <v>154</v>
      </c>
      <c r="AW476" s="12" t="s">
        <v>37</v>
      </c>
      <c r="AX476" s="12" t="s">
        <v>82</v>
      </c>
      <c r="AY476" s="255" t="s">
        <v>146</v>
      </c>
    </row>
    <row r="477" s="1" customFormat="1" ht="25.5" customHeight="1">
      <c r="B477" s="46"/>
      <c r="C477" s="221" t="s">
        <v>677</v>
      </c>
      <c r="D477" s="221" t="s">
        <v>149</v>
      </c>
      <c r="E477" s="222" t="s">
        <v>678</v>
      </c>
      <c r="F477" s="223" t="s">
        <v>679</v>
      </c>
      <c r="G477" s="224" t="s">
        <v>211</v>
      </c>
      <c r="H477" s="225">
        <v>2.2999999999999998</v>
      </c>
      <c r="I477" s="226"/>
      <c r="J477" s="227">
        <f>ROUND(I477*H477,2)</f>
        <v>0</v>
      </c>
      <c r="K477" s="223" t="s">
        <v>153</v>
      </c>
      <c r="L477" s="72"/>
      <c r="M477" s="228" t="s">
        <v>30</v>
      </c>
      <c r="N477" s="229" t="s">
        <v>45</v>
      </c>
      <c r="O477" s="47"/>
      <c r="P477" s="230">
        <f>O477*H477</f>
        <v>0</v>
      </c>
      <c r="Q477" s="230">
        <v>0.079799999999999996</v>
      </c>
      <c r="R477" s="230">
        <f>Q477*H477</f>
        <v>0.18353999999999998</v>
      </c>
      <c r="S477" s="230">
        <v>0</v>
      </c>
      <c r="T477" s="231">
        <f>S477*H477</f>
        <v>0</v>
      </c>
      <c r="AR477" s="24" t="s">
        <v>154</v>
      </c>
      <c r="AT477" s="24" t="s">
        <v>149</v>
      </c>
      <c r="AU477" s="24" t="s">
        <v>155</v>
      </c>
      <c r="AY477" s="24" t="s">
        <v>146</v>
      </c>
      <c r="BE477" s="232">
        <f>IF(N477="základní",J477,0)</f>
        <v>0</v>
      </c>
      <c r="BF477" s="232">
        <f>IF(N477="snížená",J477,0)</f>
        <v>0</v>
      </c>
      <c r="BG477" s="232">
        <f>IF(N477="zákl. přenesená",J477,0)</f>
        <v>0</v>
      </c>
      <c r="BH477" s="232">
        <f>IF(N477="sníž. přenesená",J477,0)</f>
        <v>0</v>
      </c>
      <c r="BI477" s="232">
        <f>IF(N477="nulová",J477,0)</f>
        <v>0</v>
      </c>
      <c r="BJ477" s="24" t="s">
        <v>82</v>
      </c>
      <c r="BK477" s="232">
        <f>ROUND(I477*H477,2)</f>
        <v>0</v>
      </c>
      <c r="BL477" s="24" t="s">
        <v>154</v>
      </c>
      <c r="BM477" s="24" t="s">
        <v>680</v>
      </c>
    </row>
    <row r="478" s="13" customFormat="1">
      <c r="B478" s="256"/>
      <c r="C478" s="257"/>
      <c r="D478" s="235" t="s">
        <v>157</v>
      </c>
      <c r="E478" s="258" t="s">
        <v>30</v>
      </c>
      <c r="F478" s="259" t="s">
        <v>681</v>
      </c>
      <c r="G478" s="257"/>
      <c r="H478" s="258" t="s">
        <v>30</v>
      </c>
      <c r="I478" s="260"/>
      <c r="J478" s="257"/>
      <c r="K478" s="257"/>
      <c r="L478" s="261"/>
      <c r="M478" s="262"/>
      <c r="N478" s="263"/>
      <c r="O478" s="263"/>
      <c r="P478" s="263"/>
      <c r="Q478" s="263"/>
      <c r="R478" s="263"/>
      <c r="S478" s="263"/>
      <c r="T478" s="264"/>
      <c r="AT478" s="265" t="s">
        <v>157</v>
      </c>
      <c r="AU478" s="265" t="s">
        <v>155</v>
      </c>
      <c r="AV478" s="13" t="s">
        <v>82</v>
      </c>
      <c r="AW478" s="13" t="s">
        <v>37</v>
      </c>
      <c r="AX478" s="13" t="s">
        <v>74</v>
      </c>
      <c r="AY478" s="265" t="s">
        <v>146</v>
      </c>
    </row>
    <row r="479" s="11" customFormat="1">
      <c r="B479" s="233"/>
      <c r="C479" s="234"/>
      <c r="D479" s="235" t="s">
        <v>157</v>
      </c>
      <c r="E479" s="236" t="s">
        <v>30</v>
      </c>
      <c r="F479" s="237" t="s">
        <v>682</v>
      </c>
      <c r="G479" s="234"/>
      <c r="H479" s="238">
        <v>2.2999999999999998</v>
      </c>
      <c r="I479" s="239"/>
      <c r="J479" s="234"/>
      <c r="K479" s="234"/>
      <c r="L479" s="240"/>
      <c r="M479" s="241"/>
      <c r="N479" s="242"/>
      <c r="O479" s="242"/>
      <c r="P479" s="242"/>
      <c r="Q479" s="242"/>
      <c r="R479" s="242"/>
      <c r="S479" s="242"/>
      <c r="T479" s="243"/>
      <c r="AT479" s="244" t="s">
        <v>157</v>
      </c>
      <c r="AU479" s="244" t="s">
        <v>155</v>
      </c>
      <c r="AV479" s="11" t="s">
        <v>84</v>
      </c>
      <c r="AW479" s="11" t="s">
        <v>37</v>
      </c>
      <c r="AX479" s="11" t="s">
        <v>82</v>
      </c>
      <c r="AY479" s="244" t="s">
        <v>146</v>
      </c>
    </row>
    <row r="480" s="1" customFormat="1" ht="25.5" customHeight="1">
      <c r="B480" s="46"/>
      <c r="C480" s="221" t="s">
        <v>683</v>
      </c>
      <c r="D480" s="221" t="s">
        <v>149</v>
      </c>
      <c r="E480" s="222" t="s">
        <v>684</v>
      </c>
      <c r="F480" s="223" t="s">
        <v>685</v>
      </c>
      <c r="G480" s="224" t="s">
        <v>211</v>
      </c>
      <c r="H480" s="225">
        <v>5</v>
      </c>
      <c r="I480" s="226"/>
      <c r="J480" s="227">
        <f>ROUND(I480*H480,2)</f>
        <v>0</v>
      </c>
      <c r="K480" s="223" t="s">
        <v>153</v>
      </c>
      <c r="L480" s="72"/>
      <c r="M480" s="228" t="s">
        <v>30</v>
      </c>
      <c r="N480" s="229" t="s">
        <v>45</v>
      </c>
      <c r="O480" s="47"/>
      <c r="P480" s="230">
        <f>O480*H480</f>
        <v>0</v>
      </c>
      <c r="Q480" s="230">
        <v>0.019949999999999999</v>
      </c>
      <c r="R480" s="230">
        <f>Q480*H480</f>
        <v>0.099749999999999991</v>
      </c>
      <c r="S480" s="230">
        <v>0</v>
      </c>
      <c r="T480" s="231">
        <f>S480*H480</f>
        <v>0</v>
      </c>
      <c r="AR480" s="24" t="s">
        <v>154</v>
      </c>
      <c r="AT480" s="24" t="s">
        <v>149</v>
      </c>
      <c r="AU480" s="24" t="s">
        <v>155</v>
      </c>
      <c r="AY480" s="24" t="s">
        <v>146</v>
      </c>
      <c r="BE480" s="232">
        <f>IF(N480="základní",J480,0)</f>
        <v>0</v>
      </c>
      <c r="BF480" s="232">
        <f>IF(N480="snížená",J480,0)</f>
        <v>0</v>
      </c>
      <c r="BG480" s="232">
        <f>IF(N480="zákl. přenesená",J480,0)</f>
        <v>0</v>
      </c>
      <c r="BH480" s="232">
        <f>IF(N480="sníž. přenesená",J480,0)</f>
        <v>0</v>
      </c>
      <c r="BI480" s="232">
        <f>IF(N480="nulová",J480,0)</f>
        <v>0</v>
      </c>
      <c r="BJ480" s="24" t="s">
        <v>82</v>
      </c>
      <c r="BK480" s="232">
        <f>ROUND(I480*H480,2)</f>
        <v>0</v>
      </c>
      <c r="BL480" s="24" t="s">
        <v>154</v>
      </c>
      <c r="BM480" s="24" t="s">
        <v>686</v>
      </c>
    </row>
    <row r="481" s="13" customFormat="1">
      <c r="B481" s="256"/>
      <c r="C481" s="257"/>
      <c r="D481" s="235" t="s">
        <v>157</v>
      </c>
      <c r="E481" s="258" t="s">
        <v>30</v>
      </c>
      <c r="F481" s="259" t="s">
        <v>687</v>
      </c>
      <c r="G481" s="257"/>
      <c r="H481" s="258" t="s">
        <v>30</v>
      </c>
      <c r="I481" s="260"/>
      <c r="J481" s="257"/>
      <c r="K481" s="257"/>
      <c r="L481" s="261"/>
      <c r="M481" s="262"/>
      <c r="N481" s="263"/>
      <c r="O481" s="263"/>
      <c r="P481" s="263"/>
      <c r="Q481" s="263"/>
      <c r="R481" s="263"/>
      <c r="S481" s="263"/>
      <c r="T481" s="264"/>
      <c r="AT481" s="265" t="s">
        <v>157</v>
      </c>
      <c r="AU481" s="265" t="s">
        <v>155</v>
      </c>
      <c r="AV481" s="13" t="s">
        <v>82</v>
      </c>
      <c r="AW481" s="13" t="s">
        <v>37</v>
      </c>
      <c r="AX481" s="13" t="s">
        <v>74</v>
      </c>
      <c r="AY481" s="265" t="s">
        <v>146</v>
      </c>
    </row>
    <row r="482" s="13" customFormat="1">
      <c r="B482" s="256"/>
      <c r="C482" s="257"/>
      <c r="D482" s="235" t="s">
        <v>157</v>
      </c>
      <c r="E482" s="258" t="s">
        <v>30</v>
      </c>
      <c r="F482" s="259" t="s">
        <v>688</v>
      </c>
      <c r="G482" s="257"/>
      <c r="H482" s="258" t="s">
        <v>30</v>
      </c>
      <c r="I482" s="260"/>
      <c r="J482" s="257"/>
      <c r="K482" s="257"/>
      <c r="L482" s="261"/>
      <c r="M482" s="262"/>
      <c r="N482" s="263"/>
      <c r="O482" s="263"/>
      <c r="P482" s="263"/>
      <c r="Q482" s="263"/>
      <c r="R482" s="263"/>
      <c r="S482" s="263"/>
      <c r="T482" s="264"/>
      <c r="AT482" s="265" t="s">
        <v>157</v>
      </c>
      <c r="AU482" s="265" t="s">
        <v>155</v>
      </c>
      <c r="AV482" s="13" t="s">
        <v>82</v>
      </c>
      <c r="AW482" s="13" t="s">
        <v>37</v>
      </c>
      <c r="AX482" s="13" t="s">
        <v>74</v>
      </c>
      <c r="AY482" s="265" t="s">
        <v>146</v>
      </c>
    </row>
    <row r="483" s="13" customFormat="1">
      <c r="B483" s="256"/>
      <c r="C483" s="257"/>
      <c r="D483" s="235" t="s">
        <v>157</v>
      </c>
      <c r="E483" s="258" t="s">
        <v>30</v>
      </c>
      <c r="F483" s="259" t="s">
        <v>651</v>
      </c>
      <c r="G483" s="257"/>
      <c r="H483" s="258" t="s">
        <v>30</v>
      </c>
      <c r="I483" s="260"/>
      <c r="J483" s="257"/>
      <c r="K483" s="257"/>
      <c r="L483" s="261"/>
      <c r="M483" s="262"/>
      <c r="N483" s="263"/>
      <c r="O483" s="263"/>
      <c r="P483" s="263"/>
      <c r="Q483" s="263"/>
      <c r="R483" s="263"/>
      <c r="S483" s="263"/>
      <c r="T483" s="264"/>
      <c r="AT483" s="265" t="s">
        <v>157</v>
      </c>
      <c r="AU483" s="265" t="s">
        <v>155</v>
      </c>
      <c r="AV483" s="13" t="s">
        <v>82</v>
      </c>
      <c r="AW483" s="13" t="s">
        <v>37</v>
      </c>
      <c r="AX483" s="13" t="s">
        <v>74</v>
      </c>
      <c r="AY483" s="265" t="s">
        <v>146</v>
      </c>
    </row>
    <row r="484" s="13" customFormat="1">
      <c r="B484" s="256"/>
      <c r="C484" s="257"/>
      <c r="D484" s="235" t="s">
        <v>157</v>
      </c>
      <c r="E484" s="258" t="s">
        <v>30</v>
      </c>
      <c r="F484" s="259" t="s">
        <v>652</v>
      </c>
      <c r="G484" s="257"/>
      <c r="H484" s="258" t="s">
        <v>30</v>
      </c>
      <c r="I484" s="260"/>
      <c r="J484" s="257"/>
      <c r="K484" s="257"/>
      <c r="L484" s="261"/>
      <c r="M484" s="262"/>
      <c r="N484" s="263"/>
      <c r="O484" s="263"/>
      <c r="P484" s="263"/>
      <c r="Q484" s="263"/>
      <c r="R484" s="263"/>
      <c r="S484" s="263"/>
      <c r="T484" s="264"/>
      <c r="AT484" s="265" t="s">
        <v>157</v>
      </c>
      <c r="AU484" s="265" t="s">
        <v>155</v>
      </c>
      <c r="AV484" s="13" t="s">
        <v>82</v>
      </c>
      <c r="AW484" s="13" t="s">
        <v>37</v>
      </c>
      <c r="AX484" s="13" t="s">
        <v>74</v>
      </c>
      <c r="AY484" s="265" t="s">
        <v>146</v>
      </c>
    </row>
    <row r="485" s="11" customFormat="1">
      <c r="B485" s="233"/>
      <c r="C485" s="234"/>
      <c r="D485" s="235" t="s">
        <v>157</v>
      </c>
      <c r="E485" s="236" t="s">
        <v>30</v>
      </c>
      <c r="F485" s="237" t="s">
        <v>653</v>
      </c>
      <c r="G485" s="234"/>
      <c r="H485" s="238">
        <v>4.4800000000000004</v>
      </c>
      <c r="I485" s="239"/>
      <c r="J485" s="234"/>
      <c r="K485" s="234"/>
      <c r="L485" s="240"/>
      <c r="M485" s="241"/>
      <c r="N485" s="242"/>
      <c r="O485" s="242"/>
      <c r="P485" s="242"/>
      <c r="Q485" s="242"/>
      <c r="R485" s="242"/>
      <c r="S485" s="242"/>
      <c r="T485" s="243"/>
      <c r="AT485" s="244" t="s">
        <v>157</v>
      </c>
      <c r="AU485" s="244" t="s">
        <v>155</v>
      </c>
      <c r="AV485" s="11" t="s">
        <v>84</v>
      </c>
      <c r="AW485" s="11" t="s">
        <v>37</v>
      </c>
      <c r="AX485" s="11" t="s">
        <v>74</v>
      </c>
      <c r="AY485" s="244" t="s">
        <v>146</v>
      </c>
    </row>
    <row r="486" s="11" customFormat="1">
      <c r="B486" s="233"/>
      <c r="C486" s="234"/>
      <c r="D486" s="235" t="s">
        <v>157</v>
      </c>
      <c r="E486" s="236" t="s">
        <v>30</v>
      </c>
      <c r="F486" s="237" t="s">
        <v>689</v>
      </c>
      <c r="G486" s="234"/>
      <c r="H486" s="238">
        <v>0.52000000000000002</v>
      </c>
      <c r="I486" s="239"/>
      <c r="J486" s="234"/>
      <c r="K486" s="234"/>
      <c r="L486" s="240"/>
      <c r="M486" s="241"/>
      <c r="N486" s="242"/>
      <c r="O486" s="242"/>
      <c r="P486" s="242"/>
      <c r="Q486" s="242"/>
      <c r="R486" s="242"/>
      <c r="S486" s="242"/>
      <c r="T486" s="243"/>
      <c r="AT486" s="244" t="s">
        <v>157</v>
      </c>
      <c r="AU486" s="244" t="s">
        <v>155</v>
      </c>
      <c r="AV486" s="11" t="s">
        <v>84</v>
      </c>
      <c r="AW486" s="11" t="s">
        <v>37</v>
      </c>
      <c r="AX486" s="11" t="s">
        <v>74</v>
      </c>
      <c r="AY486" s="244" t="s">
        <v>146</v>
      </c>
    </row>
    <row r="487" s="12" customFormat="1">
      <c r="B487" s="245"/>
      <c r="C487" s="246"/>
      <c r="D487" s="235" t="s">
        <v>157</v>
      </c>
      <c r="E487" s="247" t="s">
        <v>30</v>
      </c>
      <c r="F487" s="248" t="s">
        <v>161</v>
      </c>
      <c r="G487" s="246"/>
      <c r="H487" s="249">
        <v>5</v>
      </c>
      <c r="I487" s="250"/>
      <c r="J487" s="246"/>
      <c r="K487" s="246"/>
      <c r="L487" s="251"/>
      <c r="M487" s="252"/>
      <c r="N487" s="253"/>
      <c r="O487" s="253"/>
      <c r="P487" s="253"/>
      <c r="Q487" s="253"/>
      <c r="R487" s="253"/>
      <c r="S487" s="253"/>
      <c r="T487" s="254"/>
      <c r="AT487" s="255" t="s">
        <v>157</v>
      </c>
      <c r="AU487" s="255" t="s">
        <v>155</v>
      </c>
      <c r="AV487" s="12" t="s">
        <v>154</v>
      </c>
      <c r="AW487" s="12" t="s">
        <v>37</v>
      </c>
      <c r="AX487" s="12" t="s">
        <v>82</v>
      </c>
      <c r="AY487" s="255" t="s">
        <v>146</v>
      </c>
    </row>
    <row r="488" s="1" customFormat="1" ht="25.5" customHeight="1">
      <c r="B488" s="46"/>
      <c r="C488" s="221" t="s">
        <v>690</v>
      </c>
      <c r="D488" s="221" t="s">
        <v>149</v>
      </c>
      <c r="E488" s="222" t="s">
        <v>691</v>
      </c>
      <c r="F488" s="223" t="s">
        <v>692</v>
      </c>
      <c r="G488" s="224" t="s">
        <v>211</v>
      </c>
      <c r="H488" s="225">
        <v>1</v>
      </c>
      <c r="I488" s="226"/>
      <c r="J488" s="227">
        <f>ROUND(I488*H488,2)</f>
        <v>0</v>
      </c>
      <c r="K488" s="223" t="s">
        <v>153</v>
      </c>
      <c r="L488" s="72"/>
      <c r="M488" s="228" t="s">
        <v>30</v>
      </c>
      <c r="N488" s="229" t="s">
        <v>45</v>
      </c>
      <c r="O488" s="47"/>
      <c r="P488" s="230">
        <f>O488*H488</f>
        <v>0</v>
      </c>
      <c r="Q488" s="230">
        <v>0.079799999999999996</v>
      </c>
      <c r="R488" s="230">
        <f>Q488*H488</f>
        <v>0.079799999999999996</v>
      </c>
      <c r="S488" s="230">
        <v>0</v>
      </c>
      <c r="T488" s="231">
        <f>S488*H488</f>
        <v>0</v>
      </c>
      <c r="AR488" s="24" t="s">
        <v>154</v>
      </c>
      <c r="AT488" s="24" t="s">
        <v>149</v>
      </c>
      <c r="AU488" s="24" t="s">
        <v>155</v>
      </c>
      <c r="AY488" s="24" t="s">
        <v>146</v>
      </c>
      <c r="BE488" s="232">
        <f>IF(N488="základní",J488,0)</f>
        <v>0</v>
      </c>
      <c r="BF488" s="232">
        <f>IF(N488="snížená",J488,0)</f>
        <v>0</v>
      </c>
      <c r="BG488" s="232">
        <f>IF(N488="zákl. přenesená",J488,0)</f>
        <v>0</v>
      </c>
      <c r="BH488" s="232">
        <f>IF(N488="sníž. přenesená",J488,0)</f>
        <v>0</v>
      </c>
      <c r="BI488" s="232">
        <f>IF(N488="nulová",J488,0)</f>
        <v>0</v>
      </c>
      <c r="BJ488" s="24" t="s">
        <v>82</v>
      </c>
      <c r="BK488" s="232">
        <f>ROUND(I488*H488,2)</f>
        <v>0</v>
      </c>
      <c r="BL488" s="24" t="s">
        <v>154</v>
      </c>
      <c r="BM488" s="24" t="s">
        <v>693</v>
      </c>
    </row>
    <row r="489" s="13" customFormat="1">
      <c r="B489" s="256"/>
      <c r="C489" s="257"/>
      <c r="D489" s="235" t="s">
        <v>157</v>
      </c>
      <c r="E489" s="258" t="s">
        <v>30</v>
      </c>
      <c r="F489" s="259" t="s">
        <v>694</v>
      </c>
      <c r="G489" s="257"/>
      <c r="H489" s="258" t="s">
        <v>30</v>
      </c>
      <c r="I489" s="260"/>
      <c r="J489" s="257"/>
      <c r="K489" s="257"/>
      <c r="L489" s="261"/>
      <c r="M489" s="262"/>
      <c r="N489" s="263"/>
      <c r="O489" s="263"/>
      <c r="P489" s="263"/>
      <c r="Q489" s="263"/>
      <c r="R489" s="263"/>
      <c r="S489" s="263"/>
      <c r="T489" s="264"/>
      <c r="AT489" s="265" t="s">
        <v>157</v>
      </c>
      <c r="AU489" s="265" t="s">
        <v>155</v>
      </c>
      <c r="AV489" s="13" t="s">
        <v>82</v>
      </c>
      <c r="AW489" s="13" t="s">
        <v>37</v>
      </c>
      <c r="AX489" s="13" t="s">
        <v>74</v>
      </c>
      <c r="AY489" s="265" t="s">
        <v>146</v>
      </c>
    </row>
    <row r="490" s="11" customFormat="1">
      <c r="B490" s="233"/>
      <c r="C490" s="234"/>
      <c r="D490" s="235" t="s">
        <v>157</v>
      </c>
      <c r="E490" s="236" t="s">
        <v>30</v>
      </c>
      <c r="F490" s="237" t="s">
        <v>695</v>
      </c>
      <c r="G490" s="234"/>
      <c r="H490" s="238">
        <v>1</v>
      </c>
      <c r="I490" s="239"/>
      <c r="J490" s="234"/>
      <c r="K490" s="234"/>
      <c r="L490" s="240"/>
      <c r="M490" s="241"/>
      <c r="N490" s="242"/>
      <c r="O490" s="242"/>
      <c r="P490" s="242"/>
      <c r="Q490" s="242"/>
      <c r="R490" s="242"/>
      <c r="S490" s="242"/>
      <c r="T490" s="243"/>
      <c r="AT490" s="244" t="s">
        <v>157</v>
      </c>
      <c r="AU490" s="244" t="s">
        <v>155</v>
      </c>
      <c r="AV490" s="11" t="s">
        <v>84</v>
      </c>
      <c r="AW490" s="11" t="s">
        <v>37</v>
      </c>
      <c r="AX490" s="11" t="s">
        <v>82</v>
      </c>
      <c r="AY490" s="244" t="s">
        <v>146</v>
      </c>
    </row>
    <row r="491" s="10" customFormat="1" ht="22.32" customHeight="1">
      <c r="B491" s="205"/>
      <c r="C491" s="206"/>
      <c r="D491" s="207" t="s">
        <v>73</v>
      </c>
      <c r="E491" s="219" t="s">
        <v>696</v>
      </c>
      <c r="F491" s="219" t="s">
        <v>697</v>
      </c>
      <c r="G491" s="206"/>
      <c r="H491" s="206"/>
      <c r="I491" s="209"/>
      <c r="J491" s="220">
        <f>BK491</f>
        <v>0</v>
      </c>
      <c r="K491" s="206"/>
      <c r="L491" s="211"/>
      <c r="M491" s="212"/>
      <c r="N491" s="213"/>
      <c r="O491" s="213"/>
      <c r="P491" s="214">
        <f>SUM(P492:P498)</f>
        <v>0</v>
      </c>
      <c r="Q491" s="213"/>
      <c r="R491" s="214">
        <f>SUM(R492:R498)</f>
        <v>0</v>
      </c>
      <c r="S491" s="213"/>
      <c r="T491" s="215">
        <f>SUM(T492:T498)</f>
        <v>0</v>
      </c>
      <c r="AR491" s="216" t="s">
        <v>82</v>
      </c>
      <c r="AT491" s="217" t="s">
        <v>73</v>
      </c>
      <c r="AU491" s="217" t="s">
        <v>84</v>
      </c>
      <c r="AY491" s="216" t="s">
        <v>146</v>
      </c>
      <c r="BK491" s="218">
        <f>SUM(BK492:BK498)</f>
        <v>0</v>
      </c>
    </row>
    <row r="492" s="1" customFormat="1" ht="25.5" customHeight="1">
      <c r="B492" s="46"/>
      <c r="C492" s="221" t="s">
        <v>698</v>
      </c>
      <c r="D492" s="221" t="s">
        <v>149</v>
      </c>
      <c r="E492" s="222" t="s">
        <v>699</v>
      </c>
      <c r="F492" s="223" t="s">
        <v>700</v>
      </c>
      <c r="G492" s="224" t="s">
        <v>263</v>
      </c>
      <c r="H492" s="225">
        <v>1.02</v>
      </c>
      <c r="I492" s="226"/>
      <c r="J492" s="227">
        <f>ROUND(I492*H492,2)</f>
        <v>0</v>
      </c>
      <c r="K492" s="223" t="s">
        <v>153</v>
      </c>
      <c r="L492" s="72"/>
      <c r="M492" s="228" t="s">
        <v>30</v>
      </c>
      <c r="N492" s="229" t="s">
        <v>45</v>
      </c>
      <c r="O492" s="47"/>
      <c r="P492" s="230">
        <f>O492*H492</f>
        <v>0</v>
      </c>
      <c r="Q492" s="230">
        <v>0</v>
      </c>
      <c r="R492" s="230">
        <f>Q492*H492</f>
        <v>0</v>
      </c>
      <c r="S492" s="230">
        <v>0</v>
      </c>
      <c r="T492" s="231">
        <f>S492*H492</f>
        <v>0</v>
      </c>
      <c r="AR492" s="24" t="s">
        <v>154</v>
      </c>
      <c r="AT492" s="24" t="s">
        <v>149</v>
      </c>
      <c r="AU492" s="24" t="s">
        <v>155</v>
      </c>
      <c r="AY492" s="24" t="s">
        <v>146</v>
      </c>
      <c r="BE492" s="232">
        <f>IF(N492="základní",J492,0)</f>
        <v>0</v>
      </c>
      <c r="BF492" s="232">
        <f>IF(N492="snížená",J492,0)</f>
        <v>0</v>
      </c>
      <c r="BG492" s="232">
        <f>IF(N492="zákl. přenesená",J492,0)</f>
        <v>0</v>
      </c>
      <c r="BH492" s="232">
        <f>IF(N492="sníž. přenesená",J492,0)</f>
        <v>0</v>
      </c>
      <c r="BI492" s="232">
        <f>IF(N492="nulová",J492,0)</f>
        <v>0</v>
      </c>
      <c r="BJ492" s="24" t="s">
        <v>82</v>
      </c>
      <c r="BK492" s="232">
        <f>ROUND(I492*H492,2)</f>
        <v>0</v>
      </c>
      <c r="BL492" s="24" t="s">
        <v>154</v>
      </c>
      <c r="BM492" s="24" t="s">
        <v>701</v>
      </c>
    </row>
    <row r="493" s="13" customFormat="1">
      <c r="B493" s="256"/>
      <c r="C493" s="257"/>
      <c r="D493" s="235" t="s">
        <v>157</v>
      </c>
      <c r="E493" s="258" t="s">
        <v>30</v>
      </c>
      <c r="F493" s="259" t="s">
        <v>702</v>
      </c>
      <c r="G493" s="257"/>
      <c r="H493" s="258" t="s">
        <v>30</v>
      </c>
      <c r="I493" s="260"/>
      <c r="J493" s="257"/>
      <c r="K493" s="257"/>
      <c r="L493" s="261"/>
      <c r="M493" s="262"/>
      <c r="N493" s="263"/>
      <c r="O493" s="263"/>
      <c r="P493" s="263"/>
      <c r="Q493" s="263"/>
      <c r="R493" s="263"/>
      <c r="S493" s="263"/>
      <c r="T493" s="264"/>
      <c r="AT493" s="265" t="s">
        <v>157</v>
      </c>
      <c r="AU493" s="265" t="s">
        <v>155</v>
      </c>
      <c r="AV493" s="13" t="s">
        <v>82</v>
      </c>
      <c r="AW493" s="13" t="s">
        <v>37</v>
      </c>
      <c r="AX493" s="13" t="s">
        <v>74</v>
      </c>
      <c r="AY493" s="265" t="s">
        <v>146</v>
      </c>
    </row>
    <row r="494" s="11" customFormat="1">
      <c r="B494" s="233"/>
      <c r="C494" s="234"/>
      <c r="D494" s="235" t="s">
        <v>157</v>
      </c>
      <c r="E494" s="236" t="s">
        <v>30</v>
      </c>
      <c r="F494" s="237" t="s">
        <v>703</v>
      </c>
      <c r="G494" s="234"/>
      <c r="H494" s="238">
        <v>1.02</v>
      </c>
      <c r="I494" s="239"/>
      <c r="J494" s="234"/>
      <c r="K494" s="234"/>
      <c r="L494" s="240"/>
      <c r="M494" s="241"/>
      <c r="N494" s="242"/>
      <c r="O494" s="242"/>
      <c r="P494" s="242"/>
      <c r="Q494" s="242"/>
      <c r="R494" s="242"/>
      <c r="S494" s="242"/>
      <c r="T494" s="243"/>
      <c r="AT494" s="244" t="s">
        <v>157</v>
      </c>
      <c r="AU494" s="244" t="s">
        <v>155</v>
      </c>
      <c r="AV494" s="11" t="s">
        <v>84</v>
      </c>
      <c r="AW494" s="11" t="s">
        <v>37</v>
      </c>
      <c r="AX494" s="11" t="s">
        <v>82</v>
      </c>
      <c r="AY494" s="244" t="s">
        <v>146</v>
      </c>
    </row>
    <row r="495" s="1" customFormat="1" ht="25.5" customHeight="1">
      <c r="B495" s="46"/>
      <c r="C495" s="221" t="s">
        <v>704</v>
      </c>
      <c r="D495" s="221" t="s">
        <v>149</v>
      </c>
      <c r="E495" s="222" t="s">
        <v>705</v>
      </c>
      <c r="F495" s="223" t="s">
        <v>706</v>
      </c>
      <c r="G495" s="224" t="s">
        <v>263</v>
      </c>
      <c r="H495" s="225">
        <v>9.1799999999999997</v>
      </c>
      <c r="I495" s="226"/>
      <c r="J495" s="227">
        <f>ROUND(I495*H495,2)</f>
        <v>0</v>
      </c>
      <c r="K495" s="223" t="s">
        <v>153</v>
      </c>
      <c r="L495" s="72"/>
      <c r="M495" s="228" t="s">
        <v>30</v>
      </c>
      <c r="N495" s="229" t="s">
        <v>45</v>
      </c>
      <c r="O495" s="47"/>
      <c r="P495" s="230">
        <f>O495*H495</f>
        <v>0</v>
      </c>
      <c r="Q495" s="230">
        <v>0</v>
      </c>
      <c r="R495" s="230">
        <f>Q495*H495</f>
        <v>0</v>
      </c>
      <c r="S495" s="230">
        <v>0</v>
      </c>
      <c r="T495" s="231">
        <f>S495*H495</f>
        <v>0</v>
      </c>
      <c r="AR495" s="24" t="s">
        <v>154</v>
      </c>
      <c r="AT495" s="24" t="s">
        <v>149</v>
      </c>
      <c r="AU495" s="24" t="s">
        <v>155</v>
      </c>
      <c r="AY495" s="24" t="s">
        <v>146</v>
      </c>
      <c r="BE495" s="232">
        <f>IF(N495="základní",J495,0)</f>
        <v>0</v>
      </c>
      <c r="BF495" s="232">
        <f>IF(N495="snížená",J495,0)</f>
        <v>0</v>
      </c>
      <c r="BG495" s="232">
        <f>IF(N495="zákl. přenesená",J495,0)</f>
        <v>0</v>
      </c>
      <c r="BH495" s="232">
        <f>IF(N495="sníž. přenesená",J495,0)</f>
        <v>0</v>
      </c>
      <c r="BI495" s="232">
        <f>IF(N495="nulová",J495,0)</f>
        <v>0</v>
      </c>
      <c r="BJ495" s="24" t="s">
        <v>82</v>
      </c>
      <c r="BK495" s="232">
        <f>ROUND(I495*H495,2)</f>
        <v>0</v>
      </c>
      <c r="BL495" s="24" t="s">
        <v>154</v>
      </c>
      <c r="BM495" s="24" t="s">
        <v>707</v>
      </c>
    </row>
    <row r="496" s="13" customFormat="1">
      <c r="B496" s="256"/>
      <c r="C496" s="257"/>
      <c r="D496" s="235" t="s">
        <v>157</v>
      </c>
      <c r="E496" s="258" t="s">
        <v>30</v>
      </c>
      <c r="F496" s="259" t="s">
        <v>708</v>
      </c>
      <c r="G496" s="257"/>
      <c r="H496" s="258" t="s">
        <v>30</v>
      </c>
      <c r="I496" s="260"/>
      <c r="J496" s="257"/>
      <c r="K496" s="257"/>
      <c r="L496" s="261"/>
      <c r="M496" s="262"/>
      <c r="N496" s="263"/>
      <c r="O496" s="263"/>
      <c r="P496" s="263"/>
      <c r="Q496" s="263"/>
      <c r="R496" s="263"/>
      <c r="S496" s="263"/>
      <c r="T496" s="264"/>
      <c r="AT496" s="265" t="s">
        <v>157</v>
      </c>
      <c r="AU496" s="265" t="s">
        <v>155</v>
      </c>
      <c r="AV496" s="13" t="s">
        <v>82</v>
      </c>
      <c r="AW496" s="13" t="s">
        <v>37</v>
      </c>
      <c r="AX496" s="13" t="s">
        <v>74</v>
      </c>
      <c r="AY496" s="265" t="s">
        <v>146</v>
      </c>
    </row>
    <row r="497" s="11" customFormat="1">
      <c r="B497" s="233"/>
      <c r="C497" s="234"/>
      <c r="D497" s="235" t="s">
        <v>157</v>
      </c>
      <c r="E497" s="236" t="s">
        <v>30</v>
      </c>
      <c r="F497" s="237" t="s">
        <v>709</v>
      </c>
      <c r="G497" s="234"/>
      <c r="H497" s="238">
        <v>9.1799999999999997</v>
      </c>
      <c r="I497" s="239"/>
      <c r="J497" s="234"/>
      <c r="K497" s="234"/>
      <c r="L497" s="240"/>
      <c r="M497" s="241"/>
      <c r="N497" s="242"/>
      <c r="O497" s="242"/>
      <c r="P497" s="242"/>
      <c r="Q497" s="242"/>
      <c r="R497" s="242"/>
      <c r="S497" s="242"/>
      <c r="T497" s="243"/>
      <c r="AT497" s="244" t="s">
        <v>157</v>
      </c>
      <c r="AU497" s="244" t="s">
        <v>155</v>
      </c>
      <c r="AV497" s="11" t="s">
        <v>84</v>
      </c>
      <c r="AW497" s="11" t="s">
        <v>37</v>
      </c>
      <c r="AX497" s="11" t="s">
        <v>82</v>
      </c>
      <c r="AY497" s="244" t="s">
        <v>146</v>
      </c>
    </row>
    <row r="498" s="1" customFormat="1" ht="16.5" customHeight="1">
      <c r="B498" s="46"/>
      <c r="C498" s="221" t="s">
        <v>710</v>
      </c>
      <c r="D498" s="221" t="s">
        <v>149</v>
      </c>
      <c r="E498" s="222" t="s">
        <v>711</v>
      </c>
      <c r="F498" s="223" t="s">
        <v>712</v>
      </c>
      <c r="G498" s="224" t="s">
        <v>263</v>
      </c>
      <c r="H498" s="225">
        <v>1.02</v>
      </c>
      <c r="I498" s="226"/>
      <c r="J498" s="227">
        <f>ROUND(I498*H498,2)</f>
        <v>0</v>
      </c>
      <c r="K498" s="223" t="s">
        <v>153</v>
      </c>
      <c r="L498" s="72"/>
      <c r="M498" s="228" t="s">
        <v>30</v>
      </c>
      <c r="N498" s="229" t="s">
        <v>45</v>
      </c>
      <c r="O498" s="47"/>
      <c r="P498" s="230">
        <f>O498*H498</f>
        <v>0</v>
      </c>
      <c r="Q498" s="230">
        <v>0</v>
      </c>
      <c r="R498" s="230">
        <f>Q498*H498</f>
        <v>0</v>
      </c>
      <c r="S498" s="230">
        <v>0</v>
      </c>
      <c r="T498" s="231">
        <f>S498*H498</f>
        <v>0</v>
      </c>
      <c r="AR498" s="24" t="s">
        <v>154</v>
      </c>
      <c r="AT498" s="24" t="s">
        <v>149</v>
      </c>
      <c r="AU498" s="24" t="s">
        <v>155</v>
      </c>
      <c r="AY498" s="24" t="s">
        <v>146</v>
      </c>
      <c r="BE498" s="232">
        <f>IF(N498="základní",J498,0)</f>
        <v>0</v>
      </c>
      <c r="BF498" s="232">
        <f>IF(N498="snížená",J498,0)</f>
        <v>0</v>
      </c>
      <c r="BG498" s="232">
        <f>IF(N498="zákl. přenesená",J498,0)</f>
        <v>0</v>
      </c>
      <c r="BH498" s="232">
        <f>IF(N498="sníž. přenesená",J498,0)</f>
        <v>0</v>
      </c>
      <c r="BI498" s="232">
        <f>IF(N498="nulová",J498,0)</f>
        <v>0</v>
      </c>
      <c r="BJ498" s="24" t="s">
        <v>82</v>
      </c>
      <c r="BK498" s="232">
        <f>ROUND(I498*H498,2)</f>
        <v>0</v>
      </c>
      <c r="BL498" s="24" t="s">
        <v>154</v>
      </c>
      <c r="BM498" s="24" t="s">
        <v>713</v>
      </c>
    </row>
    <row r="499" s="10" customFormat="1" ht="22.32" customHeight="1">
      <c r="B499" s="205"/>
      <c r="C499" s="206"/>
      <c r="D499" s="207" t="s">
        <v>73</v>
      </c>
      <c r="E499" s="219" t="s">
        <v>714</v>
      </c>
      <c r="F499" s="219" t="s">
        <v>715</v>
      </c>
      <c r="G499" s="206"/>
      <c r="H499" s="206"/>
      <c r="I499" s="209"/>
      <c r="J499" s="220">
        <f>BK499</f>
        <v>0</v>
      </c>
      <c r="K499" s="206"/>
      <c r="L499" s="211"/>
      <c r="M499" s="212"/>
      <c r="N499" s="213"/>
      <c r="O499" s="213"/>
      <c r="P499" s="214">
        <f>P500</f>
        <v>0</v>
      </c>
      <c r="Q499" s="213"/>
      <c r="R499" s="214">
        <f>R500</f>
        <v>0</v>
      </c>
      <c r="S499" s="213"/>
      <c r="T499" s="215">
        <f>T500</f>
        <v>0</v>
      </c>
      <c r="AR499" s="216" t="s">
        <v>82</v>
      </c>
      <c r="AT499" s="217" t="s">
        <v>73</v>
      </c>
      <c r="AU499" s="217" t="s">
        <v>84</v>
      </c>
      <c r="AY499" s="216" t="s">
        <v>146</v>
      </c>
      <c r="BK499" s="218">
        <f>BK500</f>
        <v>0</v>
      </c>
    </row>
    <row r="500" s="1" customFormat="1" ht="38.25" customHeight="1">
      <c r="B500" s="46"/>
      <c r="C500" s="221" t="s">
        <v>716</v>
      </c>
      <c r="D500" s="221" t="s">
        <v>149</v>
      </c>
      <c r="E500" s="222" t="s">
        <v>717</v>
      </c>
      <c r="F500" s="223" t="s">
        <v>718</v>
      </c>
      <c r="G500" s="224" t="s">
        <v>263</v>
      </c>
      <c r="H500" s="225">
        <v>3.254</v>
      </c>
      <c r="I500" s="226"/>
      <c r="J500" s="227">
        <f>ROUND(I500*H500,2)</f>
        <v>0</v>
      </c>
      <c r="K500" s="223" t="s">
        <v>153</v>
      </c>
      <c r="L500" s="72"/>
      <c r="M500" s="228" t="s">
        <v>30</v>
      </c>
      <c r="N500" s="229" t="s">
        <v>45</v>
      </c>
      <c r="O500" s="47"/>
      <c r="P500" s="230">
        <f>O500*H500</f>
        <v>0</v>
      </c>
      <c r="Q500" s="230">
        <v>0</v>
      </c>
      <c r="R500" s="230">
        <f>Q500*H500</f>
        <v>0</v>
      </c>
      <c r="S500" s="230">
        <v>0</v>
      </c>
      <c r="T500" s="231">
        <f>S500*H500</f>
        <v>0</v>
      </c>
      <c r="AR500" s="24" t="s">
        <v>154</v>
      </c>
      <c r="AT500" s="24" t="s">
        <v>149</v>
      </c>
      <c r="AU500" s="24" t="s">
        <v>155</v>
      </c>
      <c r="AY500" s="24" t="s">
        <v>146</v>
      </c>
      <c r="BE500" s="232">
        <f>IF(N500="základní",J500,0)</f>
        <v>0</v>
      </c>
      <c r="BF500" s="232">
        <f>IF(N500="snížená",J500,0)</f>
        <v>0</v>
      </c>
      <c r="BG500" s="232">
        <f>IF(N500="zákl. přenesená",J500,0)</f>
        <v>0</v>
      </c>
      <c r="BH500" s="232">
        <f>IF(N500="sníž. přenesená",J500,0)</f>
        <v>0</v>
      </c>
      <c r="BI500" s="232">
        <f>IF(N500="nulová",J500,0)</f>
        <v>0</v>
      </c>
      <c r="BJ500" s="24" t="s">
        <v>82</v>
      </c>
      <c r="BK500" s="232">
        <f>ROUND(I500*H500,2)</f>
        <v>0</v>
      </c>
      <c r="BL500" s="24" t="s">
        <v>154</v>
      </c>
      <c r="BM500" s="24" t="s">
        <v>719</v>
      </c>
    </row>
    <row r="501" s="10" customFormat="1" ht="29.88" customHeight="1">
      <c r="B501" s="205"/>
      <c r="C501" s="206"/>
      <c r="D501" s="207" t="s">
        <v>73</v>
      </c>
      <c r="E501" s="219" t="s">
        <v>720</v>
      </c>
      <c r="F501" s="219" t="s">
        <v>721</v>
      </c>
      <c r="G501" s="206"/>
      <c r="H501" s="206"/>
      <c r="I501" s="209"/>
      <c r="J501" s="220">
        <f>BK501</f>
        <v>0</v>
      </c>
      <c r="K501" s="206"/>
      <c r="L501" s="211"/>
      <c r="M501" s="212"/>
      <c r="N501" s="213"/>
      <c r="O501" s="213"/>
      <c r="P501" s="214">
        <f>P502+P542</f>
        <v>0</v>
      </c>
      <c r="Q501" s="213"/>
      <c r="R501" s="214">
        <f>R502+R542</f>
        <v>0.26894000000000001</v>
      </c>
      <c r="S501" s="213"/>
      <c r="T501" s="215">
        <f>T502+T542</f>
        <v>0</v>
      </c>
      <c r="AR501" s="216" t="s">
        <v>84</v>
      </c>
      <c r="AT501" s="217" t="s">
        <v>73</v>
      </c>
      <c r="AU501" s="217" t="s">
        <v>82</v>
      </c>
      <c r="AY501" s="216" t="s">
        <v>146</v>
      </c>
      <c r="BK501" s="218">
        <f>BK502+BK542</f>
        <v>0</v>
      </c>
    </row>
    <row r="502" s="10" customFormat="1" ht="14.88" customHeight="1">
      <c r="B502" s="205"/>
      <c r="C502" s="206"/>
      <c r="D502" s="207" t="s">
        <v>73</v>
      </c>
      <c r="E502" s="219" t="s">
        <v>722</v>
      </c>
      <c r="F502" s="219" t="s">
        <v>723</v>
      </c>
      <c r="G502" s="206"/>
      <c r="H502" s="206"/>
      <c r="I502" s="209"/>
      <c r="J502" s="220">
        <f>BK502</f>
        <v>0</v>
      </c>
      <c r="K502" s="206"/>
      <c r="L502" s="211"/>
      <c r="M502" s="212"/>
      <c r="N502" s="213"/>
      <c r="O502" s="213"/>
      <c r="P502" s="214">
        <f>SUM(P503:P541)</f>
        <v>0</v>
      </c>
      <c r="Q502" s="213"/>
      <c r="R502" s="214">
        <f>SUM(R503:R541)</f>
        <v>0.064340000000000008</v>
      </c>
      <c r="S502" s="213"/>
      <c r="T502" s="215">
        <f>SUM(T503:T541)</f>
        <v>0</v>
      </c>
      <c r="AR502" s="216" t="s">
        <v>84</v>
      </c>
      <c r="AT502" s="217" t="s">
        <v>73</v>
      </c>
      <c r="AU502" s="217" t="s">
        <v>84</v>
      </c>
      <c r="AY502" s="216" t="s">
        <v>146</v>
      </c>
      <c r="BK502" s="218">
        <f>SUM(BK503:BK541)</f>
        <v>0</v>
      </c>
    </row>
    <row r="503" s="1" customFormat="1" ht="38.25" customHeight="1">
      <c r="B503" s="46"/>
      <c r="C503" s="221" t="s">
        <v>724</v>
      </c>
      <c r="D503" s="221" t="s">
        <v>149</v>
      </c>
      <c r="E503" s="222" t="s">
        <v>725</v>
      </c>
      <c r="F503" s="223" t="s">
        <v>726</v>
      </c>
      <c r="G503" s="224" t="s">
        <v>211</v>
      </c>
      <c r="H503" s="225">
        <v>19.5</v>
      </c>
      <c r="I503" s="226"/>
      <c r="J503" s="227">
        <f>ROUND(I503*H503,2)</f>
        <v>0</v>
      </c>
      <c r="K503" s="223" t="s">
        <v>30</v>
      </c>
      <c r="L503" s="72"/>
      <c r="M503" s="228" t="s">
        <v>30</v>
      </c>
      <c r="N503" s="229" t="s">
        <v>45</v>
      </c>
      <c r="O503" s="47"/>
      <c r="P503" s="230">
        <f>O503*H503</f>
        <v>0</v>
      </c>
      <c r="Q503" s="230">
        <v>0.0030000000000000001</v>
      </c>
      <c r="R503" s="230">
        <f>Q503*H503</f>
        <v>0.058500000000000003</v>
      </c>
      <c r="S503" s="230">
        <v>0</v>
      </c>
      <c r="T503" s="231">
        <f>S503*H503</f>
        <v>0</v>
      </c>
      <c r="AR503" s="24" t="s">
        <v>266</v>
      </c>
      <c r="AT503" s="24" t="s">
        <v>149</v>
      </c>
      <c r="AU503" s="24" t="s">
        <v>155</v>
      </c>
      <c r="AY503" s="24" t="s">
        <v>146</v>
      </c>
      <c r="BE503" s="232">
        <f>IF(N503="základní",J503,0)</f>
        <v>0</v>
      </c>
      <c r="BF503" s="232">
        <f>IF(N503="snížená",J503,0)</f>
        <v>0</v>
      </c>
      <c r="BG503" s="232">
        <f>IF(N503="zákl. přenesená",J503,0)</f>
        <v>0</v>
      </c>
      <c r="BH503" s="232">
        <f>IF(N503="sníž. přenesená",J503,0)</f>
        <v>0</v>
      </c>
      <c r="BI503" s="232">
        <f>IF(N503="nulová",J503,0)</f>
        <v>0</v>
      </c>
      <c r="BJ503" s="24" t="s">
        <v>82</v>
      </c>
      <c r="BK503" s="232">
        <f>ROUND(I503*H503,2)</f>
        <v>0</v>
      </c>
      <c r="BL503" s="24" t="s">
        <v>266</v>
      </c>
      <c r="BM503" s="24" t="s">
        <v>727</v>
      </c>
    </row>
    <row r="504" s="13" customFormat="1">
      <c r="B504" s="256"/>
      <c r="C504" s="257"/>
      <c r="D504" s="235" t="s">
        <v>157</v>
      </c>
      <c r="E504" s="258" t="s">
        <v>30</v>
      </c>
      <c r="F504" s="259" t="s">
        <v>728</v>
      </c>
      <c r="G504" s="257"/>
      <c r="H504" s="258" t="s">
        <v>30</v>
      </c>
      <c r="I504" s="260"/>
      <c r="J504" s="257"/>
      <c r="K504" s="257"/>
      <c r="L504" s="261"/>
      <c r="M504" s="262"/>
      <c r="N504" s="263"/>
      <c r="O504" s="263"/>
      <c r="P504" s="263"/>
      <c r="Q504" s="263"/>
      <c r="R504" s="263"/>
      <c r="S504" s="263"/>
      <c r="T504" s="264"/>
      <c r="AT504" s="265" t="s">
        <v>157</v>
      </c>
      <c r="AU504" s="265" t="s">
        <v>155</v>
      </c>
      <c r="AV504" s="13" t="s">
        <v>82</v>
      </c>
      <c r="AW504" s="13" t="s">
        <v>37</v>
      </c>
      <c r="AX504" s="13" t="s">
        <v>74</v>
      </c>
      <c r="AY504" s="265" t="s">
        <v>146</v>
      </c>
    </row>
    <row r="505" s="13" customFormat="1">
      <c r="B505" s="256"/>
      <c r="C505" s="257"/>
      <c r="D505" s="235" t="s">
        <v>157</v>
      </c>
      <c r="E505" s="258" t="s">
        <v>30</v>
      </c>
      <c r="F505" s="259" t="s">
        <v>452</v>
      </c>
      <c r="G505" s="257"/>
      <c r="H505" s="258" t="s">
        <v>30</v>
      </c>
      <c r="I505" s="260"/>
      <c r="J505" s="257"/>
      <c r="K505" s="257"/>
      <c r="L505" s="261"/>
      <c r="M505" s="262"/>
      <c r="N505" s="263"/>
      <c r="O505" s="263"/>
      <c r="P505" s="263"/>
      <c r="Q505" s="263"/>
      <c r="R505" s="263"/>
      <c r="S505" s="263"/>
      <c r="T505" s="264"/>
      <c r="AT505" s="265" t="s">
        <v>157</v>
      </c>
      <c r="AU505" s="265" t="s">
        <v>155</v>
      </c>
      <c r="AV505" s="13" t="s">
        <v>82</v>
      </c>
      <c r="AW505" s="13" t="s">
        <v>37</v>
      </c>
      <c r="AX505" s="13" t="s">
        <v>74</v>
      </c>
      <c r="AY505" s="265" t="s">
        <v>146</v>
      </c>
    </row>
    <row r="506" s="13" customFormat="1">
      <c r="B506" s="256"/>
      <c r="C506" s="257"/>
      <c r="D506" s="235" t="s">
        <v>157</v>
      </c>
      <c r="E506" s="258" t="s">
        <v>30</v>
      </c>
      <c r="F506" s="259" t="s">
        <v>453</v>
      </c>
      <c r="G506" s="257"/>
      <c r="H506" s="258" t="s">
        <v>30</v>
      </c>
      <c r="I506" s="260"/>
      <c r="J506" s="257"/>
      <c r="K506" s="257"/>
      <c r="L506" s="261"/>
      <c r="M506" s="262"/>
      <c r="N506" s="263"/>
      <c r="O506" s="263"/>
      <c r="P506" s="263"/>
      <c r="Q506" s="263"/>
      <c r="R506" s="263"/>
      <c r="S506" s="263"/>
      <c r="T506" s="264"/>
      <c r="AT506" s="265" t="s">
        <v>157</v>
      </c>
      <c r="AU506" s="265" t="s">
        <v>155</v>
      </c>
      <c r="AV506" s="13" t="s">
        <v>82</v>
      </c>
      <c r="AW506" s="13" t="s">
        <v>37</v>
      </c>
      <c r="AX506" s="13" t="s">
        <v>74</v>
      </c>
      <c r="AY506" s="265" t="s">
        <v>146</v>
      </c>
    </row>
    <row r="507" s="11" customFormat="1">
      <c r="B507" s="233"/>
      <c r="C507" s="234"/>
      <c r="D507" s="235" t="s">
        <v>157</v>
      </c>
      <c r="E507" s="236" t="s">
        <v>30</v>
      </c>
      <c r="F507" s="237" t="s">
        <v>433</v>
      </c>
      <c r="G507" s="234"/>
      <c r="H507" s="238">
        <v>6.5</v>
      </c>
      <c r="I507" s="239"/>
      <c r="J507" s="234"/>
      <c r="K507" s="234"/>
      <c r="L507" s="240"/>
      <c r="M507" s="241"/>
      <c r="N507" s="242"/>
      <c r="O507" s="242"/>
      <c r="P507" s="242"/>
      <c r="Q507" s="242"/>
      <c r="R507" s="242"/>
      <c r="S507" s="242"/>
      <c r="T507" s="243"/>
      <c r="AT507" s="244" t="s">
        <v>157</v>
      </c>
      <c r="AU507" s="244" t="s">
        <v>155</v>
      </c>
      <c r="AV507" s="11" t="s">
        <v>84</v>
      </c>
      <c r="AW507" s="11" t="s">
        <v>37</v>
      </c>
      <c r="AX507" s="11" t="s">
        <v>74</v>
      </c>
      <c r="AY507" s="244" t="s">
        <v>146</v>
      </c>
    </row>
    <row r="508" s="13" customFormat="1">
      <c r="B508" s="256"/>
      <c r="C508" s="257"/>
      <c r="D508" s="235" t="s">
        <v>157</v>
      </c>
      <c r="E508" s="258" t="s">
        <v>30</v>
      </c>
      <c r="F508" s="259" t="s">
        <v>464</v>
      </c>
      <c r="G508" s="257"/>
      <c r="H508" s="258" t="s">
        <v>30</v>
      </c>
      <c r="I508" s="260"/>
      <c r="J508" s="257"/>
      <c r="K508" s="257"/>
      <c r="L508" s="261"/>
      <c r="M508" s="262"/>
      <c r="N508" s="263"/>
      <c r="O508" s="263"/>
      <c r="P508" s="263"/>
      <c r="Q508" s="263"/>
      <c r="R508" s="263"/>
      <c r="S508" s="263"/>
      <c r="T508" s="264"/>
      <c r="AT508" s="265" t="s">
        <v>157</v>
      </c>
      <c r="AU508" s="265" t="s">
        <v>155</v>
      </c>
      <c r="AV508" s="13" t="s">
        <v>82</v>
      </c>
      <c r="AW508" s="13" t="s">
        <v>37</v>
      </c>
      <c r="AX508" s="13" t="s">
        <v>74</v>
      </c>
      <c r="AY508" s="265" t="s">
        <v>146</v>
      </c>
    </row>
    <row r="509" s="11" customFormat="1">
      <c r="B509" s="233"/>
      <c r="C509" s="234"/>
      <c r="D509" s="235" t="s">
        <v>157</v>
      </c>
      <c r="E509" s="236" t="s">
        <v>30</v>
      </c>
      <c r="F509" s="237" t="s">
        <v>512</v>
      </c>
      <c r="G509" s="234"/>
      <c r="H509" s="238">
        <v>1.5</v>
      </c>
      <c r="I509" s="239"/>
      <c r="J509" s="234"/>
      <c r="K509" s="234"/>
      <c r="L509" s="240"/>
      <c r="M509" s="241"/>
      <c r="N509" s="242"/>
      <c r="O509" s="242"/>
      <c r="P509" s="242"/>
      <c r="Q509" s="242"/>
      <c r="R509" s="242"/>
      <c r="S509" s="242"/>
      <c r="T509" s="243"/>
      <c r="AT509" s="244" t="s">
        <v>157</v>
      </c>
      <c r="AU509" s="244" t="s">
        <v>155</v>
      </c>
      <c r="AV509" s="11" t="s">
        <v>84</v>
      </c>
      <c r="AW509" s="11" t="s">
        <v>37</v>
      </c>
      <c r="AX509" s="11" t="s">
        <v>74</v>
      </c>
      <c r="AY509" s="244" t="s">
        <v>146</v>
      </c>
    </row>
    <row r="510" s="13" customFormat="1">
      <c r="B510" s="256"/>
      <c r="C510" s="257"/>
      <c r="D510" s="235" t="s">
        <v>157</v>
      </c>
      <c r="E510" s="258" t="s">
        <v>30</v>
      </c>
      <c r="F510" s="259" t="s">
        <v>467</v>
      </c>
      <c r="G510" s="257"/>
      <c r="H510" s="258" t="s">
        <v>30</v>
      </c>
      <c r="I510" s="260"/>
      <c r="J510" s="257"/>
      <c r="K510" s="257"/>
      <c r="L510" s="261"/>
      <c r="M510" s="262"/>
      <c r="N510" s="263"/>
      <c r="O510" s="263"/>
      <c r="P510" s="263"/>
      <c r="Q510" s="263"/>
      <c r="R510" s="263"/>
      <c r="S510" s="263"/>
      <c r="T510" s="264"/>
      <c r="AT510" s="265" t="s">
        <v>157</v>
      </c>
      <c r="AU510" s="265" t="s">
        <v>155</v>
      </c>
      <c r="AV510" s="13" t="s">
        <v>82</v>
      </c>
      <c r="AW510" s="13" t="s">
        <v>37</v>
      </c>
      <c r="AX510" s="13" t="s">
        <v>74</v>
      </c>
      <c r="AY510" s="265" t="s">
        <v>146</v>
      </c>
    </row>
    <row r="511" s="11" customFormat="1">
      <c r="B511" s="233"/>
      <c r="C511" s="234"/>
      <c r="D511" s="235" t="s">
        <v>157</v>
      </c>
      <c r="E511" s="236" t="s">
        <v>30</v>
      </c>
      <c r="F511" s="237" t="s">
        <v>512</v>
      </c>
      <c r="G511" s="234"/>
      <c r="H511" s="238">
        <v>1.5</v>
      </c>
      <c r="I511" s="239"/>
      <c r="J511" s="234"/>
      <c r="K511" s="234"/>
      <c r="L511" s="240"/>
      <c r="M511" s="241"/>
      <c r="N511" s="242"/>
      <c r="O511" s="242"/>
      <c r="P511" s="242"/>
      <c r="Q511" s="242"/>
      <c r="R511" s="242"/>
      <c r="S511" s="242"/>
      <c r="T511" s="243"/>
      <c r="AT511" s="244" t="s">
        <v>157</v>
      </c>
      <c r="AU511" s="244" t="s">
        <v>155</v>
      </c>
      <c r="AV511" s="11" t="s">
        <v>84</v>
      </c>
      <c r="AW511" s="11" t="s">
        <v>37</v>
      </c>
      <c r="AX511" s="11" t="s">
        <v>74</v>
      </c>
      <c r="AY511" s="244" t="s">
        <v>146</v>
      </c>
    </row>
    <row r="512" s="13" customFormat="1">
      <c r="B512" s="256"/>
      <c r="C512" s="257"/>
      <c r="D512" s="235" t="s">
        <v>157</v>
      </c>
      <c r="E512" s="258" t="s">
        <v>30</v>
      </c>
      <c r="F512" s="259" t="s">
        <v>729</v>
      </c>
      <c r="G512" s="257"/>
      <c r="H512" s="258" t="s">
        <v>30</v>
      </c>
      <c r="I512" s="260"/>
      <c r="J512" s="257"/>
      <c r="K512" s="257"/>
      <c r="L512" s="261"/>
      <c r="M512" s="262"/>
      <c r="N512" s="263"/>
      <c r="O512" s="263"/>
      <c r="P512" s="263"/>
      <c r="Q512" s="263"/>
      <c r="R512" s="263"/>
      <c r="S512" s="263"/>
      <c r="T512" s="264"/>
      <c r="AT512" s="265" t="s">
        <v>157</v>
      </c>
      <c r="AU512" s="265" t="s">
        <v>155</v>
      </c>
      <c r="AV512" s="13" t="s">
        <v>82</v>
      </c>
      <c r="AW512" s="13" t="s">
        <v>37</v>
      </c>
      <c r="AX512" s="13" t="s">
        <v>74</v>
      </c>
      <c r="AY512" s="265" t="s">
        <v>146</v>
      </c>
    </row>
    <row r="513" s="13" customFormat="1">
      <c r="B513" s="256"/>
      <c r="C513" s="257"/>
      <c r="D513" s="235" t="s">
        <v>157</v>
      </c>
      <c r="E513" s="258" t="s">
        <v>30</v>
      </c>
      <c r="F513" s="259" t="s">
        <v>730</v>
      </c>
      <c r="G513" s="257"/>
      <c r="H513" s="258" t="s">
        <v>30</v>
      </c>
      <c r="I513" s="260"/>
      <c r="J513" s="257"/>
      <c r="K513" s="257"/>
      <c r="L513" s="261"/>
      <c r="M513" s="262"/>
      <c r="N513" s="263"/>
      <c r="O513" s="263"/>
      <c r="P513" s="263"/>
      <c r="Q513" s="263"/>
      <c r="R513" s="263"/>
      <c r="S513" s="263"/>
      <c r="T513" s="264"/>
      <c r="AT513" s="265" t="s">
        <v>157</v>
      </c>
      <c r="AU513" s="265" t="s">
        <v>155</v>
      </c>
      <c r="AV513" s="13" t="s">
        <v>82</v>
      </c>
      <c r="AW513" s="13" t="s">
        <v>37</v>
      </c>
      <c r="AX513" s="13" t="s">
        <v>74</v>
      </c>
      <c r="AY513" s="265" t="s">
        <v>146</v>
      </c>
    </row>
    <row r="514" s="11" customFormat="1">
      <c r="B514" s="233"/>
      <c r="C514" s="234"/>
      <c r="D514" s="235" t="s">
        <v>157</v>
      </c>
      <c r="E514" s="236" t="s">
        <v>30</v>
      </c>
      <c r="F514" s="237" t="s">
        <v>237</v>
      </c>
      <c r="G514" s="234"/>
      <c r="H514" s="238">
        <v>1</v>
      </c>
      <c r="I514" s="239"/>
      <c r="J514" s="234"/>
      <c r="K514" s="234"/>
      <c r="L514" s="240"/>
      <c r="M514" s="241"/>
      <c r="N514" s="242"/>
      <c r="O514" s="242"/>
      <c r="P514" s="242"/>
      <c r="Q514" s="242"/>
      <c r="R514" s="242"/>
      <c r="S514" s="242"/>
      <c r="T514" s="243"/>
      <c r="AT514" s="244" t="s">
        <v>157</v>
      </c>
      <c r="AU514" s="244" t="s">
        <v>155</v>
      </c>
      <c r="AV514" s="11" t="s">
        <v>84</v>
      </c>
      <c r="AW514" s="11" t="s">
        <v>37</v>
      </c>
      <c r="AX514" s="11" t="s">
        <v>74</v>
      </c>
      <c r="AY514" s="244" t="s">
        <v>146</v>
      </c>
    </row>
    <row r="515" s="14" customFormat="1">
      <c r="B515" s="266"/>
      <c r="C515" s="267"/>
      <c r="D515" s="235" t="s">
        <v>157</v>
      </c>
      <c r="E515" s="268" t="s">
        <v>30</v>
      </c>
      <c r="F515" s="269" t="s">
        <v>271</v>
      </c>
      <c r="G515" s="267"/>
      <c r="H515" s="270">
        <v>10.5</v>
      </c>
      <c r="I515" s="271"/>
      <c r="J515" s="267"/>
      <c r="K515" s="267"/>
      <c r="L515" s="272"/>
      <c r="M515" s="273"/>
      <c r="N515" s="274"/>
      <c r="O515" s="274"/>
      <c r="P515" s="274"/>
      <c r="Q515" s="274"/>
      <c r="R515" s="274"/>
      <c r="S515" s="274"/>
      <c r="T515" s="275"/>
      <c r="AT515" s="276" t="s">
        <v>157</v>
      </c>
      <c r="AU515" s="276" t="s">
        <v>155</v>
      </c>
      <c r="AV515" s="14" t="s">
        <v>155</v>
      </c>
      <c r="AW515" s="14" t="s">
        <v>37</v>
      </c>
      <c r="AX515" s="14" t="s">
        <v>74</v>
      </c>
      <c r="AY515" s="276" t="s">
        <v>146</v>
      </c>
    </row>
    <row r="516" s="13" customFormat="1">
      <c r="B516" s="256"/>
      <c r="C516" s="257"/>
      <c r="D516" s="235" t="s">
        <v>157</v>
      </c>
      <c r="E516" s="258" t="s">
        <v>30</v>
      </c>
      <c r="F516" s="259" t="s">
        <v>731</v>
      </c>
      <c r="G516" s="257"/>
      <c r="H516" s="258" t="s">
        <v>30</v>
      </c>
      <c r="I516" s="260"/>
      <c r="J516" s="257"/>
      <c r="K516" s="257"/>
      <c r="L516" s="261"/>
      <c r="M516" s="262"/>
      <c r="N516" s="263"/>
      <c r="O516" s="263"/>
      <c r="P516" s="263"/>
      <c r="Q516" s="263"/>
      <c r="R516" s="263"/>
      <c r="S516" s="263"/>
      <c r="T516" s="264"/>
      <c r="AT516" s="265" t="s">
        <v>157</v>
      </c>
      <c r="AU516" s="265" t="s">
        <v>155</v>
      </c>
      <c r="AV516" s="13" t="s">
        <v>82</v>
      </c>
      <c r="AW516" s="13" t="s">
        <v>37</v>
      </c>
      <c r="AX516" s="13" t="s">
        <v>74</v>
      </c>
      <c r="AY516" s="265" t="s">
        <v>146</v>
      </c>
    </row>
    <row r="517" s="11" customFormat="1">
      <c r="B517" s="233"/>
      <c r="C517" s="234"/>
      <c r="D517" s="235" t="s">
        <v>157</v>
      </c>
      <c r="E517" s="236" t="s">
        <v>30</v>
      </c>
      <c r="F517" s="237" t="s">
        <v>732</v>
      </c>
      <c r="G517" s="234"/>
      <c r="H517" s="238">
        <v>7.6699999999999999</v>
      </c>
      <c r="I517" s="239"/>
      <c r="J517" s="234"/>
      <c r="K517" s="234"/>
      <c r="L517" s="240"/>
      <c r="M517" s="241"/>
      <c r="N517" s="242"/>
      <c r="O517" s="242"/>
      <c r="P517" s="242"/>
      <c r="Q517" s="242"/>
      <c r="R517" s="242"/>
      <c r="S517" s="242"/>
      <c r="T517" s="243"/>
      <c r="AT517" s="244" t="s">
        <v>157</v>
      </c>
      <c r="AU517" s="244" t="s">
        <v>155</v>
      </c>
      <c r="AV517" s="11" t="s">
        <v>84</v>
      </c>
      <c r="AW517" s="11" t="s">
        <v>37</v>
      </c>
      <c r="AX517" s="11" t="s">
        <v>74</v>
      </c>
      <c r="AY517" s="244" t="s">
        <v>146</v>
      </c>
    </row>
    <row r="518" s="11" customFormat="1">
      <c r="B518" s="233"/>
      <c r="C518" s="234"/>
      <c r="D518" s="235" t="s">
        <v>157</v>
      </c>
      <c r="E518" s="236" t="s">
        <v>30</v>
      </c>
      <c r="F518" s="237" t="s">
        <v>733</v>
      </c>
      <c r="G518" s="234"/>
      <c r="H518" s="238">
        <v>1.3300000000000001</v>
      </c>
      <c r="I518" s="239"/>
      <c r="J518" s="234"/>
      <c r="K518" s="234"/>
      <c r="L518" s="240"/>
      <c r="M518" s="241"/>
      <c r="N518" s="242"/>
      <c r="O518" s="242"/>
      <c r="P518" s="242"/>
      <c r="Q518" s="242"/>
      <c r="R518" s="242"/>
      <c r="S518" s="242"/>
      <c r="T518" s="243"/>
      <c r="AT518" s="244" t="s">
        <v>157</v>
      </c>
      <c r="AU518" s="244" t="s">
        <v>155</v>
      </c>
      <c r="AV518" s="11" t="s">
        <v>84</v>
      </c>
      <c r="AW518" s="11" t="s">
        <v>37</v>
      </c>
      <c r="AX518" s="11" t="s">
        <v>74</v>
      </c>
      <c r="AY518" s="244" t="s">
        <v>146</v>
      </c>
    </row>
    <row r="519" s="14" customFormat="1">
      <c r="B519" s="266"/>
      <c r="C519" s="267"/>
      <c r="D519" s="235" t="s">
        <v>157</v>
      </c>
      <c r="E519" s="268" t="s">
        <v>30</v>
      </c>
      <c r="F519" s="269" t="s">
        <v>275</v>
      </c>
      <c r="G519" s="267"/>
      <c r="H519" s="270">
        <v>9</v>
      </c>
      <c r="I519" s="271"/>
      <c r="J519" s="267"/>
      <c r="K519" s="267"/>
      <c r="L519" s="272"/>
      <c r="M519" s="273"/>
      <c r="N519" s="274"/>
      <c r="O519" s="274"/>
      <c r="P519" s="274"/>
      <c r="Q519" s="274"/>
      <c r="R519" s="274"/>
      <c r="S519" s="274"/>
      <c r="T519" s="275"/>
      <c r="AT519" s="276" t="s">
        <v>157</v>
      </c>
      <c r="AU519" s="276" t="s">
        <v>155</v>
      </c>
      <c r="AV519" s="14" t="s">
        <v>155</v>
      </c>
      <c r="AW519" s="14" t="s">
        <v>37</v>
      </c>
      <c r="AX519" s="14" t="s">
        <v>74</v>
      </c>
      <c r="AY519" s="276" t="s">
        <v>146</v>
      </c>
    </row>
    <row r="520" s="12" customFormat="1">
      <c r="B520" s="245"/>
      <c r="C520" s="246"/>
      <c r="D520" s="235" t="s">
        <v>157</v>
      </c>
      <c r="E520" s="247" t="s">
        <v>30</v>
      </c>
      <c r="F520" s="248" t="s">
        <v>161</v>
      </c>
      <c r="G520" s="246"/>
      <c r="H520" s="249">
        <v>19.5</v>
      </c>
      <c r="I520" s="250"/>
      <c r="J520" s="246"/>
      <c r="K520" s="246"/>
      <c r="L520" s="251"/>
      <c r="M520" s="252"/>
      <c r="N520" s="253"/>
      <c r="O520" s="253"/>
      <c r="P520" s="253"/>
      <c r="Q520" s="253"/>
      <c r="R520" s="253"/>
      <c r="S520" s="253"/>
      <c r="T520" s="254"/>
      <c r="AT520" s="255" t="s">
        <v>157</v>
      </c>
      <c r="AU520" s="255" t="s">
        <v>155</v>
      </c>
      <c r="AV520" s="12" t="s">
        <v>154</v>
      </c>
      <c r="AW520" s="12" t="s">
        <v>37</v>
      </c>
      <c r="AX520" s="12" t="s">
        <v>82</v>
      </c>
      <c r="AY520" s="255" t="s">
        <v>146</v>
      </c>
    </row>
    <row r="521" s="1" customFormat="1" ht="25.5" customHeight="1">
      <c r="B521" s="46"/>
      <c r="C521" s="221" t="s">
        <v>734</v>
      </c>
      <c r="D521" s="221" t="s">
        <v>149</v>
      </c>
      <c r="E521" s="222" t="s">
        <v>735</v>
      </c>
      <c r="F521" s="223" t="s">
        <v>736</v>
      </c>
      <c r="G521" s="224" t="s">
        <v>211</v>
      </c>
      <c r="H521" s="225">
        <v>9</v>
      </c>
      <c r="I521" s="226"/>
      <c r="J521" s="227">
        <f>ROUND(I521*H521,2)</f>
        <v>0</v>
      </c>
      <c r="K521" s="223" t="s">
        <v>153</v>
      </c>
      <c r="L521" s="72"/>
      <c r="M521" s="228" t="s">
        <v>30</v>
      </c>
      <c r="N521" s="229" t="s">
        <v>45</v>
      </c>
      <c r="O521" s="47"/>
      <c r="P521" s="230">
        <f>O521*H521</f>
        <v>0</v>
      </c>
      <c r="Q521" s="230">
        <v>0.00046000000000000001</v>
      </c>
      <c r="R521" s="230">
        <f>Q521*H521</f>
        <v>0.0041400000000000005</v>
      </c>
      <c r="S521" s="230">
        <v>0</v>
      </c>
      <c r="T521" s="231">
        <f>S521*H521</f>
        <v>0</v>
      </c>
      <c r="AR521" s="24" t="s">
        <v>154</v>
      </c>
      <c r="AT521" s="24" t="s">
        <v>149</v>
      </c>
      <c r="AU521" s="24" t="s">
        <v>155</v>
      </c>
      <c r="AY521" s="24" t="s">
        <v>146</v>
      </c>
      <c r="BE521" s="232">
        <f>IF(N521="základní",J521,0)</f>
        <v>0</v>
      </c>
      <c r="BF521" s="232">
        <f>IF(N521="snížená",J521,0)</f>
        <v>0</v>
      </c>
      <c r="BG521" s="232">
        <f>IF(N521="zákl. přenesená",J521,0)</f>
        <v>0</v>
      </c>
      <c r="BH521" s="232">
        <f>IF(N521="sníž. přenesená",J521,0)</f>
        <v>0</v>
      </c>
      <c r="BI521" s="232">
        <f>IF(N521="nulová",J521,0)</f>
        <v>0</v>
      </c>
      <c r="BJ521" s="24" t="s">
        <v>82</v>
      </c>
      <c r="BK521" s="232">
        <f>ROUND(I521*H521,2)</f>
        <v>0</v>
      </c>
      <c r="BL521" s="24" t="s">
        <v>154</v>
      </c>
      <c r="BM521" s="24" t="s">
        <v>737</v>
      </c>
    </row>
    <row r="522" s="13" customFormat="1">
      <c r="B522" s="256"/>
      <c r="C522" s="257"/>
      <c r="D522" s="235" t="s">
        <v>157</v>
      </c>
      <c r="E522" s="258" t="s">
        <v>30</v>
      </c>
      <c r="F522" s="259" t="s">
        <v>728</v>
      </c>
      <c r="G522" s="257"/>
      <c r="H522" s="258" t="s">
        <v>30</v>
      </c>
      <c r="I522" s="260"/>
      <c r="J522" s="257"/>
      <c r="K522" s="257"/>
      <c r="L522" s="261"/>
      <c r="M522" s="262"/>
      <c r="N522" s="263"/>
      <c r="O522" s="263"/>
      <c r="P522" s="263"/>
      <c r="Q522" s="263"/>
      <c r="R522" s="263"/>
      <c r="S522" s="263"/>
      <c r="T522" s="264"/>
      <c r="AT522" s="265" t="s">
        <v>157</v>
      </c>
      <c r="AU522" s="265" t="s">
        <v>155</v>
      </c>
      <c r="AV522" s="13" t="s">
        <v>82</v>
      </c>
      <c r="AW522" s="13" t="s">
        <v>37</v>
      </c>
      <c r="AX522" s="13" t="s">
        <v>74</v>
      </c>
      <c r="AY522" s="265" t="s">
        <v>146</v>
      </c>
    </row>
    <row r="523" s="13" customFormat="1">
      <c r="B523" s="256"/>
      <c r="C523" s="257"/>
      <c r="D523" s="235" t="s">
        <v>157</v>
      </c>
      <c r="E523" s="258" t="s">
        <v>30</v>
      </c>
      <c r="F523" s="259" t="s">
        <v>452</v>
      </c>
      <c r="G523" s="257"/>
      <c r="H523" s="258" t="s">
        <v>30</v>
      </c>
      <c r="I523" s="260"/>
      <c r="J523" s="257"/>
      <c r="K523" s="257"/>
      <c r="L523" s="261"/>
      <c r="M523" s="262"/>
      <c r="N523" s="263"/>
      <c r="O523" s="263"/>
      <c r="P523" s="263"/>
      <c r="Q523" s="263"/>
      <c r="R523" s="263"/>
      <c r="S523" s="263"/>
      <c r="T523" s="264"/>
      <c r="AT523" s="265" t="s">
        <v>157</v>
      </c>
      <c r="AU523" s="265" t="s">
        <v>155</v>
      </c>
      <c r="AV523" s="13" t="s">
        <v>82</v>
      </c>
      <c r="AW523" s="13" t="s">
        <v>37</v>
      </c>
      <c r="AX523" s="13" t="s">
        <v>74</v>
      </c>
      <c r="AY523" s="265" t="s">
        <v>146</v>
      </c>
    </row>
    <row r="524" s="13" customFormat="1">
      <c r="B524" s="256"/>
      <c r="C524" s="257"/>
      <c r="D524" s="235" t="s">
        <v>157</v>
      </c>
      <c r="E524" s="258" t="s">
        <v>30</v>
      </c>
      <c r="F524" s="259" t="s">
        <v>731</v>
      </c>
      <c r="G524" s="257"/>
      <c r="H524" s="258" t="s">
        <v>30</v>
      </c>
      <c r="I524" s="260"/>
      <c r="J524" s="257"/>
      <c r="K524" s="257"/>
      <c r="L524" s="261"/>
      <c r="M524" s="262"/>
      <c r="N524" s="263"/>
      <c r="O524" s="263"/>
      <c r="P524" s="263"/>
      <c r="Q524" s="263"/>
      <c r="R524" s="263"/>
      <c r="S524" s="263"/>
      <c r="T524" s="264"/>
      <c r="AT524" s="265" t="s">
        <v>157</v>
      </c>
      <c r="AU524" s="265" t="s">
        <v>155</v>
      </c>
      <c r="AV524" s="13" t="s">
        <v>82</v>
      </c>
      <c r="AW524" s="13" t="s">
        <v>37</v>
      </c>
      <c r="AX524" s="13" t="s">
        <v>74</v>
      </c>
      <c r="AY524" s="265" t="s">
        <v>146</v>
      </c>
    </row>
    <row r="525" s="13" customFormat="1">
      <c r="B525" s="256"/>
      <c r="C525" s="257"/>
      <c r="D525" s="235" t="s">
        <v>157</v>
      </c>
      <c r="E525" s="258" t="s">
        <v>30</v>
      </c>
      <c r="F525" s="259" t="s">
        <v>738</v>
      </c>
      <c r="G525" s="257"/>
      <c r="H525" s="258" t="s">
        <v>30</v>
      </c>
      <c r="I525" s="260"/>
      <c r="J525" s="257"/>
      <c r="K525" s="257"/>
      <c r="L525" s="261"/>
      <c r="M525" s="262"/>
      <c r="N525" s="263"/>
      <c r="O525" s="263"/>
      <c r="P525" s="263"/>
      <c r="Q525" s="263"/>
      <c r="R525" s="263"/>
      <c r="S525" s="263"/>
      <c r="T525" s="264"/>
      <c r="AT525" s="265" t="s">
        <v>157</v>
      </c>
      <c r="AU525" s="265" t="s">
        <v>155</v>
      </c>
      <c r="AV525" s="13" t="s">
        <v>82</v>
      </c>
      <c r="AW525" s="13" t="s">
        <v>37</v>
      </c>
      <c r="AX525" s="13" t="s">
        <v>74</v>
      </c>
      <c r="AY525" s="265" t="s">
        <v>146</v>
      </c>
    </row>
    <row r="526" s="11" customFormat="1">
      <c r="B526" s="233"/>
      <c r="C526" s="234"/>
      <c r="D526" s="235" t="s">
        <v>157</v>
      </c>
      <c r="E526" s="236" t="s">
        <v>30</v>
      </c>
      <c r="F526" s="237" t="s">
        <v>739</v>
      </c>
      <c r="G526" s="234"/>
      <c r="H526" s="238">
        <v>9</v>
      </c>
      <c r="I526" s="239"/>
      <c r="J526" s="234"/>
      <c r="K526" s="234"/>
      <c r="L526" s="240"/>
      <c r="M526" s="241"/>
      <c r="N526" s="242"/>
      <c r="O526" s="242"/>
      <c r="P526" s="242"/>
      <c r="Q526" s="242"/>
      <c r="R526" s="242"/>
      <c r="S526" s="242"/>
      <c r="T526" s="243"/>
      <c r="AT526" s="244" t="s">
        <v>157</v>
      </c>
      <c r="AU526" s="244" t="s">
        <v>155</v>
      </c>
      <c r="AV526" s="11" t="s">
        <v>84</v>
      </c>
      <c r="AW526" s="11" t="s">
        <v>37</v>
      </c>
      <c r="AX526" s="11" t="s">
        <v>82</v>
      </c>
      <c r="AY526" s="244" t="s">
        <v>146</v>
      </c>
    </row>
    <row r="527" s="1" customFormat="1" ht="16.5" customHeight="1">
      <c r="B527" s="46"/>
      <c r="C527" s="221" t="s">
        <v>740</v>
      </c>
      <c r="D527" s="221" t="s">
        <v>149</v>
      </c>
      <c r="E527" s="222" t="s">
        <v>741</v>
      </c>
      <c r="F527" s="223" t="s">
        <v>742</v>
      </c>
      <c r="G527" s="224" t="s">
        <v>382</v>
      </c>
      <c r="H527" s="225">
        <v>7</v>
      </c>
      <c r="I527" s="226"/>
      <c r="J527" s="227">
        <f>ROUND(I527*H527,2)</f>
        <v>0</v>
      </c>
      <c r="K527" s="223" t="s">
        <v>153</v>
      </c>
      <c r="L527" s="72"/>
      <c r="M527" s="228" t="s">
        <v>30</v>
      </c>
      <c r="N527" s="229" t="s">
        <v>45</v>
      </c>
      <c r="O527" s="47"/>
      <c r="P527" s="230">
        <f>O527*H527</f>
        <v>0</v>
      </c>
      <c r="Q527" s="230">
        <v>0.00010000000000000001</v>
      </c>
      <c r="R527" s="230">
        <f>Q527*H527</f>
        <v>0.00069999999999999999</v>
      </c>
      <c r="S527" s="230">
        <v>0</v>
      </c>
      <c r="T527" s="231">
        <f>S527*H527</f>
        <v>0</v>
      </c>
      <c r="AR527" s="24" t="s">
        <v>154</v>
      </c>
      <c r="AT527" s="24" t="s">
        <v>149</v>
      </c>
      <c r="AU527" s="24" t="s">
        <v>155</v>
      </c>
      <c r="AY527" s="24" t="s">
        <v>146</v>
      </c>
      <c r="BE527" s="232">
        <f>IF(N527="základní",J527,0)</f>
        <v>0</v>
      </c>
      <c r="BF527" s="232">
        <f>IF(N527="snížená",J527,0)</f>
        <v>0</v>
      </c>
      <c r="BG527" s="232">
        <f>IF(N527="zákl. přenesená",J527,0)</f>
        <v>0</v>
      </c>
      <c r="BH527" s="232">
        <f>IF(N527="sníž. přenesená",J527,0)</f>
        <v>0</v>
      </c>
      <c r="BI527" s="232">
        <f>IF(N527="nulová",J527,0)</f>
        <v>0</v>
      </c>
      <c r="BJ527" s="24" t="s">
        <v>82</v>
      </c>
      <c r="BK527" s="232">
        <f>ROUND(I527*H527,2)</f>
        <v>0</v>
      </c>
      <c r="BL527" s="24" t="s">
        <v>154</v>
      </c>
      <c r="BM527" s="24" t="s">
        <v>743</v>
      </c>
    </row>
    <row r="528" s="13" customFormat="1">
      <c r="B528" s="256"/>
      <c r="C528" s="257"/>
      <c r="D528" s="235" t="s">
        <v>157</v>
      </c>
      <c r="E528" s="258" t="s">
        <v>30</v>
      </c>
      <c r="F528" s="259" t="s">
        <v>731</v>
      </c>
      <c r="G528" s="257"/>
      <c r="H528" s="258" t="s">
        <v>30</v>
      </c>
      <c r="I528" s="260"/>
      <c r="J528" s="257"/>
      <c r="K528" s="257"/>
      <c r="L528" s="261"/>
      <c r="M528" s="262"/>
      <c r="N528" s="263"/>
      <c r="O528" s="263"/>
      <c r="P528" s="263"/>
      <c r="Q528" s="263"/>
      <c r="R528" s="263"/>
      <c r="S528" s="263"/>
      <c r="T528" s="264"/>
      <c r="AT528" s="265" t="s">
        <v>157</v>
      </c>
      <c r="AU528" s="265" t="s">
        <v>155</v>
      </c>
      <c r="AV528" s="13" t="s">
        <v>82</v>
      </c>
      <c r="AW528" s="13" t="s">
        <v>37</v>
      </c>
      <c r="AX528" s="13" t="s">
        <v>74</v>
      </c>
      <c r="AY528" s="265" t="s">
        <v>146</v>
      </c>
    </row>
    <row r="529" s="11" customFormat="1">
      <c r="B529" s="233"/>
      <c r="C529" s="234"/>
      <c r="D529" s="235" t="s">
        <v>157</v>
      </c>
      <c r="E529" s="236" t="s">
        <v>30</v>
      </c>
      <c r="F529" s="237" t="s">
        <v>744</v>
      </c>
      <c r="G529" s="234"/>
      <c r="H529" s="238">
        <v>7</v>
      </c>
      <c r="I529" s="239"/>
      <c r="J529" s="234"/>
      <c r="K529" s="234"/>
      <c r="L529" s="240"/>
      <c r="M529" s="241"/>
      <c r="N529" s="242"/>
      <c r="O529" s="242"/>
      <c r="P529" s="242"/>
      <c r="Q529" s="242"/>
      <c r="R529" s="242"/>
      <c r="S529" s="242"/>
      <c r="T529" s="243"/>
      <c r="AT529" s="244" t="s">
        <v>157</v>
      </c>
      <c r="AU529" s="244" t="s">
        <v>155</v>
      </c>
      <c r="AV529" s="11" t="s">
        <v>84</v>
      </c>
      <c r="AW529" s="11" t="s">
        <v>37</v>
      </c>
      <c r="AX529" s="11" t="s">
        <v>82</v>
      </c>
      <c r="AY529" s="244" t="s">
        <v>146</v>
      </c>
    </row>
    <row r="530" s="13" customFormat="1">
      <c r="B530" s="256"/>
      <c r="C530" s="257"/>
      <c r="D530" s="235" t="s">
        <v>157</v>
      </c>
      <c r="E530" s="258" t="s">
        <v>30</v>
      </c>
      <c r="F530" s="259" t="s">
        <v>745</v>
      </c>
      <c r="G530" s="257"/>
      <c r="H530" s="258" t="s">
        <v>30</v>
      </c>
      <c r="I530" s="260"/>
      <c r="J530" s="257"/>
      <c r="K530" s="257"/>
      <c r="L530" s="261"/>
      <c r="M530" s="262"/>
      <c r="N530" s="263"/>
      <c r="O530" s="263"/>
      <c r="P530" s="263"/>
      <c r="Q530" s="263"/>
      <c r="R530" s="263"/>
      <c r="S530" s="263"/>
      <c r="T530" s="264"/>
      <c r="AT530" s="265" t="s">
        <v>157</v>
      </c>
      <c r="AU530" s="265" t="s">
        <v>155</v>
      </c>
      <c r="AV530" s="13" t="s">
        <v>82</v>
      </c>
      <c r="AW530" s="13" t="s">
        <v>37</v>
      </c>
      <c r="AX530" s="13" t="s">
        <v>74</v>
      </c>
      <c r="AY530" s="265" t="s">
        <v>146</v>
      </c>
    </row>
    <row r="531" s="1" customFormat="1" ht="25.5" customHeight="1">
      <c r="B531" s="46"/>
      <c r="C531" s="221" t="s">
        <v>746</v>
      </c>
      <c r="D531" s="221" t="s">
        <v>149</v>
      </c>
      <c r="E531" s="222" t="s">
        <v>747</v>
      </c>
      <c r="F531" s="223" t="s">
        <v>748</v>
      </c>
      <c r="G531" s="224" t="s">
        <v>382</v>
      </c>
      <c r="H531" s="225">
        <v>20</v>
      </c>
      <c r="I531" s="226"/>
      <c r="J531" s="227">
        <f>ROUND(I531*H531,2)</f>
        <v>0</v>
      </c>
      <c r="K531" s="223" t="s">
        <v>30</v>
      </c>
      <c r="L531" s="72"/>
      <c r="M531" s="228" t="s">
        <v>30</v>
      </c>
      <c r="N531" s="229" t="s">
        <v>45</v>
      </c>
      <c r="O531" s="47"/>
      <c r="P531" s="230">
        <f>O531*H531</f>
        <v>0</v>
      </c>
      <c r="Q531" s="230">
        <v>4.0000000000000003E-05</v>
      </c>
      <c r="R531" s="230">
        <f>Q531*H531</f>
        <v>0.00080000000000000004</v>
      </c>
      <c r="S531" s="230">
        <v>0</v>
      </c>
      <c r="T531" s="231">
        <f>S531*H531</f>
        <v>0</v>
      </c>
      <c r="AR531" s="24" t="s">
        <v>266</v>
      </c>
      <c r="AT531" s="24" t="s">
        <v>149</v>
      </c>
      <c r="AU531" s="24" t="s">
        <v>155</v>
      </c>
      <c r="AY531" s="24" t="s">
        <v>146</v>
      </c>
      <c r="BE531" s="232">
        <f>IF(N531="základní",J531,0)</f>
        <v>0</v>
      </c>
      <c r="BF531" s="232">
        <f>IF(N531="snížená",J531,0)</f>
        <v>0</v>
      </c>
      <c r="BG531" s="232">
        <f>IF(N531="zákl. přenesená",J531,0)</f>
        <v>0</v>
      </c>
      <c r="BH531" s="232">
        <f>IF(N531="sníž. přenesená",J531,0)</f>
        <v>0</v>
      </c>
      <c r="BI531" s="232">
        <f>IF(N531="nulová",J531,0)</f>
        <v>0</v>
      </c>
      <c r="BJ531" s="24" t="s">
        <v>82</v>
      </c>
      <c r="BK531" s="232">
        <f>ROUND(I531*H531,2)</f>
        <v>0</v>
      </c>
      <c r="BL531" s="24" t="s">
        <v>266</v>
      </c>
      <c r="BM531" s="24" t="s">
        <v>749</v>
      </c>
    </row>
    <row r="532" s="13" customFormat="1">
      <c r="B532" s="256"/>
      <c r="C532" s="257"/>
      <c r="D532" s="235" t="s">
        <v>157</v>
      </c>
      <c r="E532" s="258" t="s">
        <v>30</v>
      </c>
      <c r="F532" s="259" t="s">
        <v>750</v>
      </c>
      <c r="G532" s="257"/>
      <c r="H532" s="258" t="s">
        <v>30</v>
      </c>
      <c r="I532" s="260"/>
      <c r="J532" s="257"/>
      <c r="K532" s="257"/>
      <c r="L532" s="261"/>
      <c r="M532" s="262"/>
      <c r="N532" s="263"/>
      <c r="O532" s="263"/>
      <c r="P532" s="263"/>
      <c r="Q532" s="263"/>
      <c r="R532" s="263"/>
      <c r="S532" s="263"/>
      <c r="T532" s="264"/>
      <c r="AT532" s="265" t="s">
        <v>157</v>
      </c>
      <c r="AU532" s="265" t="s">
        <v>155</v>
      </c>
      <c r="AV532" s="13" t="s">
        <v>82</v>
      </c>
      <c r="AW532" s="13" t="s">
        <v>37</v>
      </c>
      <c r="AX532" s="13" t="s">
        <v>74</v>
      </c>
      <c r="AY532" s="265" t="s">
        <v>146</v>
      </c>
    </row>
    <row r="533" s="13" customFormat="1">
      <c r="B533" s="256"/>
      <c r="C533" s="257"/>
      <c r="D533" s="235" t="s">
        <v>157</v>
      </c>
      <c r="E533" s="258" t="s">
        <v>30</v>
      </c>
      <c r="F533" s="259" t="s">
        <v>751</v>
      </c>
      <c r="G533" s="257"/>
      <c r="H533" s="258" t="s">
        <v>30</v>
      </c>
      <c r="I533" s="260"/>
      <c r="J533" s="257"/>
      <c r="K533" s="257"/>
      <c r="L533" s="261"/>
      <c r="M533" s="262"/>
      <c r="N533" s="263"/>
      <c r="O533" s="263"/>
      <c r="P533" s="263"/>
      <c r="Q533" s="263"/>
      <c r="R533" s="263"/>
      <c r="S533" s="263"/>
      <c r="T533" s="264"/>
      <c r="AT533" s="265" t="s">
        <v>157</v>
      </c>
      <c r="AU533" s="265" t="s">
        <v>155</v>
      </c>
      <c r="AV533" s="13" t="s">
        <v>82</v>
      </c>
      <c r="AW533" s="13" t="s">
        <v>37</v>
      </c>
      <c r="AX533" s="13" t="s">
        <v>74</v>
      </c>
      <c r="AY533" s="265" t="s">
        <v>146</v>
      </c>
    </row>
    <row r="534" s="13" customFormat="1">
      <c r="B534" s="256"/>
      <c r="C534" s="257"/>
      <c r="D534" s="235" t="s">
        <v>157</v>
      </c>
      <c r="E534" s="258" t="s">
        <v>30</v>
      </c>
      <c r="F534" s="259" t="s">
        <v>752</v>
      </c>
      <c r="G534" s="257"/>
      <c r="H534" s="258" t="s">
        <v>30</v>
      </c>
      <c r="I534" s="260"/>
      <c r="J534" s="257"/>
      <c r="K534" s="257"/>
      <c r="L534" s="261"/>
      <c r="M534" s="262"/>
      <c r="N534" s="263"/>
      <c r="O534" s="263"/>
      <c r="P534" s="263"/>
      <c r="Q534" s="263"/>
      <c r="R534" s="263"/>
      <c r="S534" s="263"/>
      <c r="T534" s="264"/>
      <c r="AT534" s="265" t="s">
        <v>157</v>
      </c>
      <c r="AU534" s="265" t="s">
        <v>155</v>
      </c>
      <c r="AV534" s="13" t="s">
        <v>82</v>
      </c>
      <c r="AW534" s="13" t="s">
        <v>37</v>
      </c>
      <c r="AX534" s="13" t="s">
        <v>74</v>
      </c>
      <c r="AY534" s="265" t="s">
        <v>146</v>
      </c>
    </row>
    <row r="535" s="11" customFormat="1">
      <c r="B535" s="233"/>
      <c r="C535" s="234"/>
      <c r="D535" s="235" t="s">
        <v>157</v>
      </c>
      <c r="E535" s="236" t="s">
        <v>30</v>
      </c>
      <c r="F535" s="237" t="s">
        <v>753</v>
      </c>
      <c r="G535" s="234"/>
      <c r="H535" s="238">
        <v>16</v>
      </c>
      <c r="I535" s="239"/>
      <c r="J535" s="234"/>
      <c r="K535" s="234"/>
      <c r="L535" s="240"/>
      <c r="M535" s="241"/>
      <c r="N535" s="242"/>
      <c r="O535" s="242"/>
      <c r="P535" s="242"/>
      <c r="Q535" s="242"/>
      <c r="R535" s="242"/>
      <c r="S535" s="242"/>
      <c r="T535" s="243"/>
      <c r="AT535" s="244" t="s">
        <v>157</v>
      </c>
      <c r="AU535" s="244" t="s">
        <v>155</v>
      </c>
      <c r="AV535" s="11" t="s">
        <v>84</v>
      </c>
      <c r="AW535" s="11" t="s">
        <v>37</v>
      </c>
      <c r="AX535" s="11" t="s">
        <v>74</v>
      </c>
      <c r="AY535" s="244" t="s">
        <v>146</v>
      </c>
    </row>
    <row r="536" s="11" customFormat="1">
      <c r="B536" s="233"/>
      <c r="C536" s="234"/>
      <c r="D536" s="235" t="s">
        <v>157</v>
      </c>
      <c r="E536" s="236" t="s">
        <v>30</v>
      </c>
      <c r="F536" s="237" t="s">
        <v>754</v>
      </c>
      <c r="G536" s="234"/>
      <c r="H536" s="238">
        <v>4</v>
      </c>
      <c r="I536" s="239"/>
      <c r="J536" s="234"/>
      <c r="K536" s="234"/>
      <c r="L536" s="240"/>
      <c r="M536" s="241"/>
      <c r="N536" s="242"/>
      <c r="O536" s="242"/>
      <c r="P536" s="242"/>
      <c r="Q536" s="242"/>
      <c r="R536" s="242"/>
      <c r="S536" s="242"/>
      <c r="T536" s="243"/>
      <c r="AT536" s="244" t="s">
        <v>157</v>
      </c>
      <c r="AU536" s="244" t="s">
        <v>155</v>
      </c>
      <c r="AV536" s="11" t="s">
        <v>84</v>
      </c>
      <c r="AW536" s="11" t="s">
        <v>37</v>
      </c>
      <c r="AX536" s="11" t="s">
        <v>74</v>
      </c>
      <c r="AY536" s="244" t="s">
        <v>146</v>
      </c>
    </row>
    <row r="537" s="12" customFormat="1">
      <c r="B537" s="245"/>
      <c r="C537" s="246"/>
      <c r="D537" s="235" t="s">
        <v>157</v>
      </c>
      <c r="E537" s="247" t="s">
        <v>30</v>
      </c>
      <c r="F537" s="248" t="s">
        <v>161</v>
      </c>
      <c r="G537" s="246"/>
      <c r="H537" s="249">
        <v>20</v>
      </c>
      <c r="I537" s="250"/>
      <c r="J537" s="246"/>
      <c r="K537" s="246"/>
      <c r="L537" s="251"/>
      <c r="M537" s="252"/>
      <c r="N537" s="253"/>
      <c r="O537" s="253"/>
      <c r="P537" s="253"/>
      <c r="Q537" s="253"/>
      <c r="R537" s="253"/>
      <c r="S537" s="253"/>
      <c r="T537" s="254"/>
      <c r="AT537" s="255" t="s">
        <v>157</v>
      </c>
      <c r="AU537" s="255" t="s">
        <v>155</v>
      </c>
      <c r="AV537" s="12" t="s">
        <v>154</v>
      </c>
      <c r="AW537" s="12" t="s">
        <v>37</v>
      </c>
      <c r="AX537" s="12" t="s">
        <v>82</v>
      </c>
      <c r="AY537" s="255" t="s">
        <v>146</v>
      </c>
    </row>
    <row r="538" s="1" customFormat="1" ht="25.5" customHeight="1">
      <c r="B538" s="46"/>
      <c r="C538" s="221" t="s">
        <v>755</v>
      </c>
      <c r="D538" s="221" t="s">
        <v>149</v>
      </c>
      <c r="E538" s="222" t="s">
        <v>756</v>
      </c>
      <c r="F538" s="223" t="s">
        <v>757</v>
      </c>
      <c r="G538" s="224" t="s">
        <v>382</v>
      </c>
      <c r="H538" s="225">
        <v>5</v>
      </c>
      <c r="I538" s="226"/>
      <c r="J538" s="227">
        <f>ROUND(I538*H538,2)</f>
        <v>0</v>
      </c>
      <c r="K538" s="223" t="s">
        <v>30</v>
      </c>
      <c r="L538" s="72"/>
      <c r="M538" s="228" t="s">
        <v>30</v>
      </c>
      <c r="N538" s="229" t="s">
        <v>45</v>
      </c>
      <c r="O538" s="47"/>
      <c r="P538" s="230">
        <f>O538*H538</f>
        <v>0</v>
      </c>
      <c r="Q538" s="230">
        <v>4.0000000000000003E-05</v>
      </c>
      <c r="R538" s="230">
        <f>Q538*H538</f>
        <v>0.00020000000000000001</v>
      </c>
      <c r="S538" s="230">
        <v>0</v>
      </c>
      <c r="T538" s="231">
        <f>S538*H538</f>
        <v>0</v>
      </c>
      <c r="AR538" s="24" t="s">
        <v>266</v>
      </c>
      <c r="AT538" s="24" t="s">
        <v>149</v>
      </c>
      <c r="AU538" s="24" t="s">
        <v>155</v>
      </c>
      <c r="AY538" s="24" t="s">
        <v>146</v>
      </c>
      <c r="BE538" s="232">
        <f>IF(N538="základní",J538,0)</f>
        <v>0</v>
      </c>
      <c r="BF538" s="232">
        <f>IF(N538="snížená",J538,0)</f>
        <v>0</v>
      </c>
      <c r="BG538" s="232">
        <f>IF(N538="zákl. přenesená",J538,0)</f>
        <v>0</v>
      </c>
      <c r="BH538" s="232">
        <f>IF(N538="sníž. přenesená",J538,0)</f>
        <v>0</v>
      </c>
      <c r="BI538" s="232">
        <f>IF(N538="nulová",J538,0)</f>
        <v>0</v>
      </c>
      <c r="BJ538" s="24" t="s">
        <v>82</v>
      </c>
      <c r="BK538" s="232">
        <f>ROUND(I538*H538,2)</f>
        <v>0</v>
      </c>
      <c r="BL538" s="24" t="s">
        <v>266</v>
      </c>
      <c r="BM538" s="24" t="s">
        <v>758</v>
      </c>
    </row>
    <row r="539" s="13" customFormat="1">
      <c r="B539" s="256"/>
      <c r="C539" s="257"/>
      <c r="D539" s="235" t="s">
        <v>157</v>
      </c>
      <c r="E539" s="258" t="s">
        <v>30</v>
      </c>
      <c r="F539" s="259" t="s">
        <v>759</v>
      </c>
      <c r="G539" s="257"/>
      <c r="H539" s="258" t="s">
        <v>30</v>
      </c>
      <c r="I539" s="260"/>
      <c r="J539" s="257"/>
      <c r="K539" s="257"/>
      <c r="L539" s="261"/>
      <c r="M539" s="262"/>
      <c r="N539" s="263"/>
      <c r="O539" s="263"/>
      <c r="P539" s="263"/>
      <c r="Q539" s="263"/>
      <c r="R539" s="263"/>
      <c r="S539" s="263"/>
      <c r="T539" s="264"/>
      <c r="AT539" s="265" t="s">
        <v>157</v>
      </c>
      <c r="AU539" s="265" t="s">
        <v>155</v>
      </c>
      <c r="AV539" s="13" t="s">
        <v>82</v>
      </c>
      <c r="AW539" s="13" t="s">
        <v>37</v>
      </c>
      <c r="AX539" s="13" t="s">
        <v>74</v>
      </c>
      <c r="AY539" s="265" t="s">
        <v>146</v>
      </c>
    </row>
    <row r="540" s="11" customFormat="1">
      <c r="B540" s="233"/>
      <c r="C540" s="234"/>
      <c r="D540" s="235" t="s">
        <v>157</v>
      </c>
      <c r="E540" s="236" t="s">
        <v>30</v>
      </c>
      <c r="F540" s="237" t="s">
        <v>487</v>
      </c>
      <c r="G540" s="234"/>
      <c r="H540" s="238">
        <v>5</v>
      </c>
      <c r="I540" s="239"/>
      <c r="J540" s="234"/>
      <c r="K540" s="234"/>
      <c r="L540" s="240"/>
      <c r="M540" s="241"/>
      <c r="N540" s="242"/>
      <c r="O540" s="242"/>
      <c r="P540" s="242"/>
      <c r="Q540" s="242"/>
      <c r="R540" s="242"/>
      <c r="S540" s="242"/>
      <c r="T540" s="243"/>
      <c r="AT540" s="244" t="s">
        <v>157</v>
      </c>
      <c r="AU540" s="244" t="s">
        <v>155</v>
      </c>
      <c r="AV540" s="11" t="s">
        <v>84</v>
      </c>
      <c r="AW540" s="11" t="s">
        <v>37</v>
      </c>
      <c r="AX540" s="11" t="s">
        <v>82</v>
      </c>
      <c r="AY540" s="244" t="s">
        <v>146</v>
      </c>
    </row>
    <row r="541" s="1" customFormat="1" ht="38.25" customHeight="1">
      <c r="B541" s="46"/>
      <c r="C541" s="221" t="s">
        <v>760</v>
      </c>
      <c r="D541" s="221" t="s">
        <v>149</v>
      </c>
      <c r="E541" s="222" t="s">
        <v>761</v>
      </c>
      <c r="F541" s="223" t="s">
        <v>762</v>
      </c>
      <c r="G541" s="224" t="s">
        <v>263</v>
      </c>
      <c r="H541" s="225">
        <v>0.088999999999999996</v>
      </c>
      <c r="I541" s="226"/>
      <c r="J541" s="227">
        <f>ROUND(I541*H541,2)</f>
        <v>0</v>
      </c>
      <c r="K541" s="223" t="s">
        <v>153</v>
      </c>
      <c r="L541" s="72"/>
      <c r="M541" s="228" t="s">
        <v>30</v>
      </c>
      <c r="N541" s="229" t="s">
        <v>45</v>
      </c>
      <c r="O541" s="47"/>
      <c r="P541" s="230">
        <f>O541*H541</f>
        <v>0</v>
      </c>
      <c r="Q541" s="230">
        <v>0</v>
      </c>
      <c r="R541" s="230">
        <f>Q541*H541</f>
        <v>0</v>
      </c>
      <c r="S541" s="230">
        <v>0</v>
      </c>
      <c r="T541" s="231">
        <f>S541*H541</f>
        <v>0</v>
      </c>
      <c r="AR541" s="24" t="s">
        <v>266</v>
      </c>
      <c r="AT541" s="24" t="s">
        <v>149</v>
      </c>
      <c r="AU541" s="24" t="s">
        <v>155</v>
      </c>
      <c r="AY541" s="24" t="s">
        <v>146</v>
      </c>
      <c r="BE541" s="232">
        <f>IF(N541="základní",J541,0)</f>
        <v>0</v>
      </c>
      <c r="BF541" s="232">
        <f>IF(N541="snížená",J541,0)</f>
        <v>0</v>
      </c>
      <c r="BG541" s="232">
        <f>IF(N541="zákl. přenesená",J541,0)</f>
        <v>0</v>
      </c>
      <c r="BH541" s="232">
        <f>IF(N541="sníž. přenesená",J541,0)</f>
        <v>0</v>
      </c>
      <c r="BI541" s="232">
        <f>IF(N541="nulová",J541,0)</f>
        <v>0</v>
      </c>
      <c r="BJ541" s="24" t="s">
        <v>82</v>
      </c>
      <c r="BK541" s="232">
        <f>ROUND(I541*H541,2)</f>
        <v>0</v>
      </c>
      <c r="BL541" s="24" t="s">
        <v>266</v>
      </c>
      <c r="BM541" s="24" t="s">
        <v>763</v>
      </c>
    </row>
    <row r="542" s="10" customFormat="1" ht="22.32" customHeight="1">
      <c r="B542" s="205"/>
      <c r="C542" s="206"/>
      <c r="D542" s="207" t="s">
        <v>73</v>
      </c>
      <c r="E542" s="219" t="s">
        <v>764</v>
      </c>
      <c r="F542" s="219" t="s">
        <v>765</v>
      </c>
      <c r="G542" s="206"/>
      <c r="H542" s="206"/>
      <c r="I542" s="209"/>
      <c r="J542" s="220">
        <f>BK542</f>
        <v>0</v>
      </c>
      <c r="K542" s="206"/>
      <c r="L542" s="211"/>
      <c r="M542" s="212"/>
      <c r="N542" s="213"/>
      <c r="O542" s="213"/>
      <c r="P542" s="214">
        <f>SUM(P543:P555)</f>
        <v>0</v>
      </c>
      <c r="Q542" s="213"/>
      <c r="R542" s="214">
        <f>SUM(R543:R555)</f>
        <v>0.2046</v>
      </c>
      <c r="S542" s="213"/>
      <c r="T542" s="215">
        <f>SUM(T543:T555)</f>
        <v>0</v>
      </c>
      <c r="AR542" s="216" t="s">
        <v>84</v>
      </c>
      <c r="AT542" s="217" t="s">
        <v>73</v>
      </c>
      <c r="AU542" s="217" t="s">
        <v>84</v>
      </c>
      <c r="AY542" s="216" t="s">
        <v>146</v>
      </c>
      <c r="BK542" s="218">
        <f>SUM(BK543:BK555)</f>
        <v>0</v>
      </c>
    </row>
    <row r="543" s="1" customFormat="1" ht="25.5" customHeight="1">
      <c r="B543" s="46"/>
      <c r="C543" s="221" t="s">
        <v>766</v>
      </c>
      <c r="D543" s="221" t="s">
        <v>149</v>
      </c>
      <c r="E543" s="222" t="s">
        <v>767</v>
      </c>
      <c r="F543" s="223" t="s">
        <v>768</v>
      </c>
      <c r="G543" s="224" t="s">
        <v>359</v>
      </c>
      <c r="H543" s="225">
        <v>160</v>
      </c>
      <c r="I543" s="226"/>
      <c r="J543" s="227">
        <f>ROUND(I543*H543,2)</f>
        <v>0</v>
      </c>
      <c r="K543" s="223" t="s">
        <v>153</v>
      </c>
      <c r="L543" s="72"/>
      <c r="M543" s="228" t="s">
        <v>30</v>
      </c>
      <c r="N543" s="229" t="s">
        <v>45</v>
      </c>
      <c r="O543" s="47"/>
      <c r="P543" s="230">
        <f>O543*H543</f>
        <v>0</v>
      </c>
      <c r="Q543" s="230">
        <v>6.0000000000000002E-05</v>
      </c>
      <c r="R543" s="230">
        <f>Q543*H543</f>
        <v>0.0096000000000000009</v>
      </c>
      <c r="S543" s="230">
        <v>0</v>
      </c>
      <c r="T543" s="231">
        <f>S543*H543</f>
        <v>0</v>
      </c>
      <c r="AR543" s="24" t="s">
        <v>266</v>
      </c>
      <c r="AT543" s="24" t="s">
        <v>149</v>
      </c>
      <c r="AU543" s="24" t="s">
        <v>155</v>
      </c>
      <c r="AY543" s="24" t="s">
        <v>146</v>
      </c>
      <c r="BE543" s="232">
        <f>IF(N543="základní",J543,0)</f>
        <v>0</v>
      </c>
      <c r="BF543" s="232">
        <f>IF(N543="snížená",J543,0)</f>
        <v>0</v>
      </c>
      <c r="BG543" s="232">
        <f>IF(N543="zákl. přenesená",J543,0)</f>
        <v>0</v>
      </c>
      <c r="BH543" s="232">
        <f>IF(N543="sníž. přenesená",J543,0)</f>
        <v>0</v>
      </c>
      <c r="BI543" s="232">
        <f>IF(N543="nulová",J543,0)</f>
        <v>0</v>
      </c>
      <c r="BJ543" s="24" t="s">
        <v>82</v>
      </c>
      <c r="BK543" s="232">
        <f>ROUND(I543*H543,2)</f>
        <v>0</v>
      </c>
      <c r="BL543" s="24" t="s">
        <v>266</v>
      </c>
      <c r="BM543" s="24" t="s">
        <v>769</v>
      </c>
    </row>
    <row r="544" s="13" customFormat="1">
      <c r="B544" s="256"/>
      <c r="C544" s="257"/>
      <c r="D544" s="235" t="s">
        <v>157</v>
      </c>
      <c r="E544" s="258" t="s">
        <v>30</v>
      </c>
      <c r="F544" s="259" t="s">
        <v>770</v>
      </c>
      <c r="G544" s="257"/>
      <c r="H544" s="258" t="s">
        <v>30</v>
      </c>
      <c r="I544" s="260"/>
      <c r="J544" s="257"/>
      <c r="K544" s="257"/>
      <c r="L544" s="261"/>
      <c r="M544" s="262"/>
      <c r="N544" s="263"/>
      <c r="O544" s="263"/>
      <c r="P544" s="263"/>
      <c r="Q544" s="263"/>
      <c r="R544" s="263"/>
      <c r="S544" s="263"/>
      <c r="T544" s="264"/>
      <c r="AT544" s="265" t="s">
        <v>157</v>
      </c>
      <c r="AU544" s="265" t="s">
        <v>155</v>
      </c>
      <c r="AV544" s="13" t="s">
        <v>82</v>
      </c>
      <c r="AW544" s="13" t="s">
        <v>37</v>
      </c>
      <c r="AX544" s="13" t="s">
        <v>74</v>
      </c>
      <c r="AY544" s="265" t="s">
        <v>146</v>
      </c>
    </row>
    <row r="545" s="13" customFormat="1">
      <c r="B545" s="256"/>
      <c r="C545" s="257"/>
      <c r="D545" s="235" t="s">
        <v>157</v>
      </c>
      <c r="E545" s="258" t="s">
        <v>30</v>
      </c>
      <c r="F545" s="259" t="s">
        <v>771</v>
      </c>
      <c r="G545" s="257"/>
      <c r="H545" s="258" t="s">
        <v>30</v>
      </c>
      <c r="I545" s="260"/>
      <c r="J545" s="257"/>
      <c r="K545" s="257"/>
      <c r="L545" s="261"/>
      <c r="M545" s="262"/>
      <c r="N545" s="263"/>
      <c r="O545" s="263"/>
      <c r="P545" s="263"/>
      <c r="Q545" s="263"/>
      <c r="R545" s="263"/>
      <c r="S545" s="263"/>
      <c r="T545" s="264"/>
      <c r="AT545" s="265" t="s">
        <v>157</v>
      </c>
      <c r="AU545" s="265" t="s">
        <v>155</v>
      </c>
      <c r="AV545" s="13" t="s">
        <v>82</v>
      </c>
      <c r="AW545" s="13" t="s">
        <v>37</v>
      </c>
      <c r="AX545" s="13" t="s">
        <v>74</v>
      </c>
      <c r="AY545" s="265" t="s">
        <v>146</v>
      </c>
    </row>
    <row r="546" s="13" customFormat="1">
      <c r="B546" s="256"/>
      <c r="C546" s="257"/>
      <c r="D546" s="235" t="s">
        <v>157</v>
      </c>
      <c r="E546" s="258" t="s">
        <v>30</v>
      </c>
      <c r="F546" s="259" t="s">
        <v>772</v>
      </c>
      <c r="G546" s="257"/>
      <c r="H546" s="258" t="s">
        <v>30</v>
      </c>
      <c r="I546" s="260"/>
      <c r="J546" s="257"/>
      <c r="K546" s="257"/>
      <c r="L546" s="261"/>
      <c r="M546" s="262"/>
      <c r="N546" s="263"/>
      <c r="O546" s="263"/>
      <c r="P546" s="263"/>
      <c r="Q546" s="263"/>
      <c r="R546" s="263"/>
      <c r="S546" s="263"/>
      <c r="T546" s="264"/>
      <c r="AT546" s="265" t="s">
        <v>157</v>
      </c>
      <c r="AU546" s="265" t="s">
        <v>155</v>
      </c>
      <c r="AV546" s="13" t="s">
        <v>82</v>
      </c>
      <c r="AW546" s="13" t="s">
        <v>37</v>
      </c>
      <c r="AX546" s="13" t="s">
        <v>74</v>
      </c>
      <c r="AY546" s="265" t="s">
        <v>146</v>
      </c>
    </row>
    <row r="547" s="11" customFormat="1">
      <c r="B547" s="233"/>
      <c r="C547" s="234"/>
      <c r="D547" s="235" t="s">
        <v>157</v>
      </c>
      <c r="E547" s="236" t="s">
        <v>30</v>
      </c>
      <c r="F547" s="237" t="s">
        <v>773</v>
      </c>
      <c r="G547" s="234"/>
      <c r="H547" s="238">
        <v>160</v>
      </c>
      <c r="I547" s="239"/>
      <c r="J547" s="234"/>
      <c r="K547" s="234"/>
      <c r="L547" s="240"/>
      <c r="M547" s="241"/>
      <c r="N547" s="242"/>
      <c r="O547" s="242"/>
      <c r="P547" s="242"/>
      <c r="Q547" s="242"/>
      <c r="R547" s="242"/>
      <c r="S547" s="242"/>
      <c r="T547" s="243"/>
      <c r="AT547" s="244" t="s">
        <v>157</v>
      </c>
      <c r="AU547" s="244" t="s">
        <v>155</v>
      </c>
      <c r="AV547" s="11" t="s">
        <v>84</v>
      </c>
      <c r="AW547" s="11" t="s">
        <v>37</v>
      </c>
      <c r="AX547" s="11" t="s">
        <v>82</v>
      </c>
      <c r="AY547" s="244" t="s">
        <v>146</v>
      </c>
    </row>
    <row r="548" s="1" customFormat="1" ht="25.5" customHeight="1">
      <c r="B548" s="46"/>
      <c r="C548" s="277" t="s">
        <v>774</v>
      </c>
      <c r="D548" s="277" t="s">
        <v>307</v>
      </c>
      <c r="E548" s="278" t="s">
        <v>775</v>
      </c>
      <c r="F548" s="279" t="s">
        <v>776</v>
      </c>
      <c r="G548" s="280" t="s">
        <v>359</v>
      </c>
      <c r="H548" s="281">
        <v>160</v>
      </c>
      <c r="I548" s="282"/>
      <c r="J548" s="283">
        <f>ROUND(I548*H548,2)</f>
        <v>0</v>
      </c>
      <c r="K548" s="279" t="s">
        <v>30</v>
      </c>
      <c r="L548" s="284"/>
      <c r="M548" s="285" t="s">
        <v>30</v>
      </c>
      <c r="N548" s="286" t="s">
        <v>45</v>
      </c>
      <c r="O548" s="47"/>
      <c r="P548" s="230">
        <f>O548*H548</f>
        <v>0</v>
      </c>
      <c r="Q548" s="230">
        <v>0.001</v>
      </c>
      <c r="R548" s="230">
        <f>Q548*H548</f>
        <v>0.16</v>
      </c>
      <c r="S548" s="230">
        <v>0</v>
      </c>
      <c r="T548" s="231">
        <f>S548*H548</f>
        <v>0</v>
      </c>
      <c r="AR548" s="24" t="s">
        <v>394</v>
      </c>
      <c r="AT548" s="24" t="s">
        <v>307</v>
      </c>
      <c r="AU548" s="24" t="s">
        <v>155</v>
      </c>
      <c r="AY548" s="24" t="s">
        <v>146</v>
      </c>
      <c r="BE548" s="232">
        <f>IF(N548="základní",J548,0)</f>
        <v>0</v>
      </c>
      <c r="BF548" s="232">
        <f>IF(N548="snížená",J548,0)</f>
        <v>0</v>
      </c>
      <c r="BG548" s="232">
        <f>IF(N548="zákl. přenesená",J548,0)</f>
        <v>0</v>
      </c>
      <c r="BH548" s="232">
        <f>IF(N548="sníž. přenesená",J548,0)</f>
        <v>0</v>
      </c>
      <c r="BI548" s="232">
        <f>IF(N548="nulová",J548,0)</f>
        <v>0</v>
      </c>
      <c r="BJ548" s="24" t="s">
        <v>82</v>
      </c>
      <c r="BK548" s="232">
        <f>ROUND(I548*H548,2)</f>
        <v>0</v>
      </c>
      <c r="BL548" s="24" t="s">
        <v>266</v>
      </c>
      <c r="BM548" s="24" t="s">
        <v>777</v>
      </c>
    </row>
    <row r="549" s="13" customFormat="1">
      <c r="B549" s="256"/>
      <c r="C549" s="257"/>
      <c r="D549" s="235" t="s">
        <v>157</v>
      </c>
      <c r="E549" s="258" t="s">
        <v>30</v>
      </c>
      <c r="F549" s="259" t="s">
        <v>778</v>
      </c>
      <c r="G549" s="257"/>
      <c r="H549" s="258" t="s">
        <v>30</v>
      </c>
      <c r="I549" s="260"/>
      <c r="J549" s="257"/>
      <c r="K549" s="257"/>
      <c r="L549" s="261"/>
      <c r="M549" s="262"/>
      <c r="N549" s="263"/>
      <c r="O549" s="263"/>
      <c r="P549" s="263"/>
      <c r="Q549" s="263"/>
      <c r="R549" s="263"/>
      <c r="S549" s="263"/>
      <c r="T549" s="264"/>
      <c r="AT549" s="265" t="s">
        <v>157</v>
      </c>
      <c r="AU549" s="265" t="s">
        <v>155</v>
      </c>
      <c r="AV549" s="13" t="s">
        <v>82</v>
      </c>
      <c r="AW549" s="13" t="s">
        <v>37</v>
      </c>
      <c r="AX549" s="13" t="s">
        <v>74</v>
      </c>
      <c r="AY549" s="265" t="s">
        <v>146</v>
      </c>
    </row>
    <row r="550" s="11" customFormat="1">
      <c r="B550" s="233"/>
      <c r="C550" s="234"/>
      <c r="D550" s="235" t="s">
        <v>157</v>
      </c>
      <c r="E550" s="236" t="s">
        <v>30</v>
      </c>
      <c r="F550" s="237" t="s">
        <v>773</v>
      </c>
      <c r="G550" s="234"/>
      <c r="H550" s="238">
        <v>160</v>
      </c>
      <c r="I550" s="239"/>
      <c r="J550" s="234"/>
      <c r="K550" s="234"/>
      <c r="L550" s="240"/>
      <c r="M550" s="241"/>
      <c r="N550" s="242"/>
      <c r="O550" s="242"/>
      <c r="P550" s="242"/>
      <c r="Q550" s="242"/>
      <c r="R550" s="242"/>
      <c r="S550" s="242"/>
      <c r="T550" s="243"/>
      <c r="AT550" s="244" t="s">
        <v>157</v>
      </c>
      <c r="AU550" s="244" t="s">
        <v>155</v>
      </c>
      <c r="AV550" s="11" t="s">
        <v>84</v>
      </c>
      <c r="AW550" s="11" t="s">
        <v>37</v>
      </c>
      <c r="AX550" s="11" t="s">
        <v>82</v>
      </c>
      <c r="AY550" s="244" t="s">
        <v>146</v>
      </c>
    </row>
    <row r="551" s="13" customFormat="1">
      <c r="B551" s="256"/>
      <c r="C551" s="257"/>
      <c r="D551" s="235" t="s">
        <v>157</v>
      </c>
      <c r="E551" s="258" t="s">
        <v>30</v>
      </c>
      <c r="F551" s="259" t="s">
        <v>779</v>
      </c>
      <c r="G551" s="257"/>
      <c r="H551" s="258" t="s">
        <v>30</v>
      </c>
      <c r="I551" s="260"/>
      <c r="J551" s="257"/>
      <c r="K551" s="257"/>
      <c r="L551" s="261"/>
      <c r="M551" s="262"/>
      <c r="N551" s="263"/>
      <c r="O551" s="263"/>
      <c r="P551" s="263"/>
      <c r="Q551" s="263"/>
      <c r="R551" s="263"/>
      <c r="S551" s="263"/>
      <c r="T551" s="264"/>
      <c r="AT551" s="265" t="s">
        <v>157</v>
      </c>
      <c r="AU551" s="265" t="s">
        <v>155</v>
      </c>
      <c r="AV551" s="13" t="s">
        <v>82</v>
      </c>
      <c r="AW551" s="13" t="s">
        <v>37</v>
      </c>
      <c r="AX551" s="13" t="s">
        <v>74</v>
      </c>
      <c r="AY551" s="265" t="s">
        <v>146</v>
      </c>
    </row>
    <row r="552" s="13" customFormat="1">
      <c r="B552" s="256"/>
      <c r="C552" s="257"/>
      <c r="D552" s="235" t="s">
        <v>157</v>
      </c>
      <c r="E552" s="258" t="s">
        <v>30</v>
      </c>
      <c r="F552" s="259" t="s">
        <v>780</v>
      </c>
      <c r="G552" s="257"/>
      <c r="H552" s="258" t="s">
        <v>30</v>
      </c>
      <c r="I552" s="260"/>
      <c r="J552" s="257"/>
      <c r="K552" s="257"/>
      <c r="L552" s="261"/>
      <c r="M552" s="262"/>
      <c r="N552" s="263"/>
      <c r="O552" s="263"/>
      <c r="P552" s="263"/>
      <c r="Q552" s="263"/>
      <c r="R552" s="263"/>
      <c r="S552" s="263"/>
      <c r="T552" s="264"/>
      <c r="AT552" s="265" t="s">
        <v>157</v>
      </c>
      <c r="AU552" s="265" t="s">
        <v>155</v>
      </c>
      <c r="AV552" s="13" t="s">
        <v>82</v>
      </c>
      <c r="AW552" s="13" t="s">
        <v>37</v>
      </c>
      <c r="AX552" s="13" t="s">
        <v>74</v>
      </c>
      <c r="AY552" s="265" t="s">
        <v>146</v>
      </c>
    </row>
    <row r="553" s="13" customFormat="1">
      <c r="B553" s="256"/>
      <c r="C553" s="257"/>
      <c r="D553" s="235" t="s">
        <v>157</v>
      </c>
      <c r="E553" s="258" t="s">
        <v>30</v>
      </c>
      <c r="F553" s="259" t="s">
        <v>781</v>
      </c>
      <c r="G553" s="257"/>
      <c r="H553" s="258" t="s">
        <v>30</v>
      </c>
      <c r="I553" s="260"/>
      <c r="J553" s="257"/>
      <c r="K553" s="257"/>
      <c r="L553" s="261"/>
      <c r="M553" s="262"/>
      <c r="N553" s="263"/>
      <c r="O553" s="263"/>
      <c r="P553" s="263"/>
      <c r="Q553" s="263"/>
      <c r="R553" s="263"/>
      <c r="S553" s="263"/>
      <c r="T553" s="264"/>
      <c r="AT553" s="265" t="s">
        <v>157</v>
      </c>
      <c r="AU553" s="265" t="s">
        <v>155</v>
      </c>
      <c r="AV553" s="13" t="s">
        <v>82</v>
      </c>
      <c r="AW553" s="13" t="s">
        <v>37</v>
      </c>
      <c r="AX553" s="13" t="s">
        <v>74</v>
      </c>
      <c r="AY553" s="265" t="s">
        <v>146</v>
      </c>
    </row>
    <row r="554" s="1" customFormat="1" ht="16.5" customHeight="1">
      <c r="B554" s="46"/>
      <c r="C554" s="221" t="s">
        <v>782</v>
      </c>
      <c r="D554" s="221" t="s">
        <v>149</v>
      </c>
      <c r="E554" s="222" t="s">
        <v>783</v>
      </c>
      <c r="F554" s="223" t="s">
        <v>784</v>
      </c>
      <c r="G554" s="224" t="s">
        <v>543</v>
      </c>
      <c r="H554" s="225">
        <v>1</v>
      </c>
      <c r="I554" s="226"/>
      <c r="J554" s="227">
        <f>ROUND(I554*H554,2)</f>
        <v>0</v>
      </c>
      <c r="K554" s="223" t="s">
        <v>30</v>
      </c>
      <c r="L554" s="72"/>
      <c r="M554" s="228" t="s">
        <v>30</v>
      </c>
      <c r="N554" s="229" t="s">
        <v>45</v>
      </c>
      <c r="O554" s="47"/>
      <c r="P554" s="230">
        <f>O554*H554</f>
        <v>0</v>
      </c>
      <c r="Q554" s="230">
        <v>0.035000000000000003</v>
      </c>
      <c r="R554" s="230">
        <f>Q554*H554</f>
        <v>0.035000000000000003</v>
      </c>
      <c r="S554" s="230">
        <v>0</v>
      </c>
      <c r="T554" s="231">
        <f>S554*H554</f>
        <v>0</v>
      </c>
      <c r="AR554" s="24" t="s">
        <v>266</v>
      </c>
      <c r="AT554" s="24" t="s">
        <v>149</v>
      </c>
      <c r="AU554" s="24" t="s">
        <v>155</v>
      </c>
      <c r="AY554" s="24" t="s">
        <v>146</v>
      </c>
      <c r="BE554" s="232">
        <f>IF(N554="základní",J554,0)</f>
        <v>0</v>
      </c>
      <c r="BF554" s="232">
        <f>IF(N554="snížená",J554,0)</f>
        <v>0</v>
      </c>
      <c r="BG554" s="232">
        <f>IF(N554="zákl. přenesená",J554,0)</f>
        <v>0</v>
      </c>
      <c r="BH554" s="232">
        <f>IF(N554="sníž. přenesená",J554,0)</f>
        <v>0</v>
      </c>
      <c r="BI554" s="232">
        <f>IF(N554="nulová",J554,0)</f>
        <v>0</v>
      </c>
      <c r="BJ554" s="24" t="s">
        <v>82</v>
      </c>
      <c r="BK554" s="232">
        <f>ROUND(I554*H554,2)</f>
        <v>0</v>
      </c>
      <c r="BL554" s="24" t="s">
        <v>266</v>
      </c>
      <c r="BM554" s="24" t="s">
        <v>785</v>
      </c>
    </row>
    <row r="555" s="1" customFormat="1" ht="38.25" customHeight="1">
      <c r="B555" s="46"/>
      <c r="C555" s="221" t="s">
        <v>786</v>
      </c>
      <c r="D555" s="221" t="s">
        <v>149</v>
      </c>
      <c r="E555" s="222" t="s">
        <v>787</v>
      </c>
      <c r="F555" s="223" t="s">
        <v>788</v>
      </c>
      <c r="G555" s="224" t="s">
        <v>263</v>
      </c>
      <c r="H555" s="225">
        <v>0.20499999999999999</v>
      </c>
      <c r="I555" s="226"/>
      <c r="J555" s="227">
        <f>ROUND(I555*H555,2)</f>
        <v>0</v>
      </c>
      <c r="K555" s="223" t="s">
        <v>153</v>
      </c>
      <c r="L555" s="72"/>
      <c r="M555" s="228" t="s">
        <v>30</v>
      </c>
      <c r="N555" s="229" t="s">
        <v>45</v>
      </c>
      <c r="O555" s="47"/>
      <c r="P555" s="230">
        <f>O555*H555</f>
        <v>0</v>
      </c>
      <c r="Q555" s="230">
        <v>0</v>
      </c>
      <c r="R555" s="230">
        <f>Q555*H555</f>
        <v>0</v>
      </c>
      <c r="S555" s="230">
        <v>0</v>
      </c>
      <c r="T555" s="231">
        <f>S555*H555</f>
        <v>0</v>
      </c>
      <c r="AR555" s="24" t="s">
        <v>266</v>
      </c>
      <c r="AT555" s="24" t="s">
        <v>149</v>
      </c>
      <c r="AU555" s="24" t="s">
        <v>155</v>
      </c>
      <c r="AY555" s="24" t="s">
        <v>146</v>
      </c>
      <c r="BE555" s="232">
        <f>IF(N555="základní",J555,0)</f>
        <v>0</v>
      </c>
      <c r="BF555" s="232">
        <f>IF(N555="snížená",J555,0)</f>
        <v>0</v>
      </c>
      <c r="BG555" s="232">
        <f>IF(N555="zákl. přenesená",J555,0)</f>
        <v>0</v>
      </c>
      <c r="BH555" s="232">
        <f>IF(N555="sníž. přenesená",J555,0)</f>
        <v>0</v>
      </c>
      <c r="BI555" s="232">
        <f>IF(N555="nulová",J555,0)</f>
        <v>0</v>
      </c>
      <c r="BJ555" s="24" t="s">
        <v>82</v>
      </c>
      <c r="BK555" s="232">
        <f>ROUND(I555*H555,2)</f>
        <v>0</v>
      </c>
      <c r="BL555" s="24" t="s">
        <v>266</v>
      </c>
      <c r="BM555" s="24" t="s">
        <v>789</v>
      </c>
    </row>
    <row r="556" s="10" customFormat="1" ht="37.44" customHeight="1">
      <c r="B556" s="205"/>
      <c r="C556" s="206"/>
      <c r="D556" s="207" t="s">
        <v>73</v>
      </c>
      <c r="E556" s="208" t="s">
        <v>790</v>
      </c>
      <c r="F556" s="208" t="s">
        <v>791</v>
      </c>
      <c r="G556" s="206"/>
      <c r="H556" s="206"/>
      <c r="I556" s="209"/>
      <c r="J556" s="210">
        <f>BK556</f>
        <v>0</v>
      </c>
      <c r="K556" s="206"/>
      <c r="L556" s="211"/>
      <c r="M556" s="212"/>
      <c r="N556" s="213"/>
      <c r="O556" s="213"/>
      <c r="P556" s="214">
        <f>P557+P625</f>
        <v>0</v>
      </c>
      <c r="Q556" s="213"/>
      <c r="R556" s="214">
        <f>R557+R625</f>
        <v>1.7503360000000003</v>
      </c>
      <c r="S556" s="213"/>
      <c r="T556" s="215">
        <f>T557+T625</f>
        <v>0.84132999999999991</v>
      </c>
      <c r="AR556" s="216" t="s">
        <v>82</v>
      </c>
      <c r="AT556" s="217" t="s">
        <v>73</v>
      </c>
      <c r="AU556" s="217" t="s">
        <v>74</v>
      </c>
      <c r="AY556" s="216" t="s">
        <v>146</v>
      </c>
      <c r="BK556" s="218">
        <f>BK557+BK625</f>
        <v>0</v>
      </c>
    </row>
    <row r="557" s="10" customFormat="1" ht="19.92" customHeight="1">
      <c r="B557" s="205"/>
      <c r="C557" s="206"/>
      <c r="D557" s="207" t="s">
        <v>73</v>
      </c>
      <c r="E557" s="219" t="s">
        <v>147</v>
      </c>
      <c r="F557" s="219" t="s">
        <v>147</v>
      </c>
      <c r="G557" s="206"/>
      <c r="H557" s="206"/>
      <c r="I557" s="209"/>
      <c r="J557" s="220">
        <f>BK557</f>
        <v>0</v>
      </c>
      <c r="K557" s="206"/>
      <c r="L557" s="211"/>
      <c r="M557" s="212"/>
      <c r="N557" s="213"/>
      <c r="O557" s="213"/>
      <c r="P557" s="214">
        <f>P558+P568+P596+P598+P601+P615+P623</f>
        <v>0</v>
      </c>
      <c r="Q557" s="213"/>
      <c r="R557" s="214">
        <f>R558+R568+R596+R598+R601+R615+R623</f>
        <v>1.2244400000000002</v>
      </c>
      <c r="S557" s="213"/>
      <c r="T557" s="215">
        <f>T558+T568+T596+T598+T601+T615+T623</f>
        <v>0.82799999999999996</v>
      </c>
      <c r="AR557" s="216" t="s">
        <v>82</v>
      </c>
      <c r="AT557" s="217" t="s">
        <v>73</v>
      </c>
      <c r="AU557" s="217" t="s">
        <v>82</v>
      </c>
      <c r="AY557" s="216" t="s">
        <v>146</v>
      </c>
      <c r="BK557" s="218">
        <f>BK558+BK568+BK596+BK598+BK601+BK615+BK623</f>
        <v>0</v>
      </c>
    </row>
    <row r="558" s="10" customFormat="1" ht="14.88" customHeight="1">
      <c r="B558" s="205"/>
      <c r="C558" s="206"/>
      <c r="D558" s="207" t="s">
        <v>73</v>
      </c>
      <c r="E558" s="219" t="s">
        <v>155</v>
      </c>
      <c r="F558" s="219" t="s">
        <v>792</v>
      </c>
      <c r="G558" s="206"/>
      <c r="H558" s="206"/>
      <c r="I558" s="209"/>
      <c r="J558" s="220">
        <f>BK558</f>
        <v>0</v>
      </c>
      <c r="K558" s="206"/>
      <c r="L558" s="211"/>
      <c r="M558" s="212"/>
      <c r="N558" s="213"/>
      <c r="O558" s="213"/>
      <c r="P558" s="214">
        <f>SUM(P559:P567)</f>
        <v>0</v>
      </c>
      <c r="Q558" s="213"/>
      <c r="R558" s="214">
        <f>SUM(R559:R567)</f>
        <v>0.51426000000000005</v>
      </c>
      <c r="S558" s="213"/>
      <c r="T558" s="215">
        <f>SUM(T559:T567)</f>
        <v>0</v>
      </c>
      <c r="AR558" s="216" t="s">
        <v>82</v>
      </c>
      <c r="AT558" s="217" t="s">
        <v>73</v>
      </c>
      <c r="AU558" s="217" t="s">
        <v>84</v>
      </c>
      <c r="AY558" s="216" t="s">
        <v>146</v>
      </c>
      <c r="BK558" s="218">
        <f>SUM(BK559:BK567)</f>
        <v>0</v>
      </c>
    </row>
    <row r="559" s="1" customFormat="1" ht="25.5" customHeight="1">
      <c r="B559" s="46"/>
      <c r="C559" s="221" t="s">
        <v>793</v>
      </c>
      <c r="D559" s="221" t="s">
        <v>149</v>
      </c>
      <c r="E559" s="222" t="s">
        <v>794</v>
      </c>
      <c r="F559" s="223" t="s">
        <v>795</v>
      </c>
      <c r="G559" s="224" t="s">
        <v>211</v>
      </c>
      <c r="H559" s="225">
        <v>18</v>
      </c>
      <c r="I559" s="226"/>
      <c r="J559" s="227">
        <f>ROUND(I559*H559,2)</f>
        <v>0</v>
      </c>
      <c r="K559" s="223" t="s">
        <v>153</v>
      </c>
      <c r="L559" s="72"/>
      <c r="M559" s="228" t="s">
        <v>30</v>
      </c>
      <c r="N559" s="229" t="s">
        <v>45</v>
      </c>
      <c r="O559" s="47"/>
      <c r="P559" s="230">
        <f>O559*H559</f>
        <v>0</v>
      </c>
      <c r="Q559" s="230">
        <v>0.028570000000000002</v>
      </c>
      <c r="R559" s="230">
        <f>Q559*H559</f>
        <v>0.51426000000000005</v>
      </c>
      <c r="S559" s="230">
        <v>0</v>
      </c>
      <c r="T559" s="231">
        <f>S559*H559</f>
        <v>0</v>
      </c>
      <c r="AR559" s="24" t="s">
        <v>154</v>
      </c>
      <c r="AT559" s="24" t="s">
        <v>149</v>
      </c>
      <c r="AU559" s="24" t="s">
        <v>155</v>
      </c>
      <c r="AY559" s="24" t="s">
        <v>146</v>
      </c>
      <c r="BE559" s="232">
        <f>IF(N559="základní",J559,0)</f>
        <v>0</v>
      </c>
      <c r="BF559" s="232">
        <f>IF(N559="snížená",J559,0)</f>
        <v>0</v>
      </c>
      <c r="BG559" s="232">
        <f>IF(N559="zákl. přenesená",J559,0)</f>
        <v>0</v>
      </c>
      <c r="BH559" s="232">
        <f>IF(N559="sníž. přenesená",J559,0)</f>
        <v>0</v>
      </c>
      <c r="BI559" s="232">
        <f>IF(N559="nulová",J559,0)</f>
        <v>0</v>
      </c>
      <c r="BJ559" s="24" t="s">
        <v>82</v>
      </c>
      <c r="BK559" s="232">
        <f>ROUND(I559*H559,2)</f>
        <v>0</v>
      </c>
      <c r="BL559" s="24" t="s">
        <v>154</v>
      </c>
      <c r="BM559" s="24" t="s">
        <v>796</v>
      </c>
    </row>
    <row r="560" s="13" customFormat="1">
      <c r="B560" s="256"/>
      <c r="C560" s="257"/>
      <c r="D560" s="235" t="s">
        <v>157</v>
      </c>
      <c r="E560" s="258" t="s">
        <v>30</v>
      </c>
      <c r="F560" s="259" t="s">
        <v>797</v>
      </c>
      <c r="G560" s="257"/>
      <c r="H560" s="258" t="s">
        <v>30</v>
      </c>
      <c r="I560" s="260"/>
      <c r="J560" s="257"/>
      <c r="K560" s="257"/>
      <c r="L560" s="261"/>
      <c r="M560" s="262"/>
      <c r="N560" s="263"/>
      <c r="O560" s="263"/>
      <c r="P560" s="263"/>
      <c r="Q560" s="263"/>
      <c r="R560" s="263"/>
      <c r="S560" s="263"/>
      <c r="T560" s="264"/>
      <c r="AT560" s="265" t="s">
        <v>157</v>
      </c>
      <c r="AU560" s="265" t="s">
        <v>155</v>
      </c>
      <c r="AV560" s="13" t="s">
        <v>82</v>
      </c>
      <c r="AW560" s="13" t="s">
        <v>37</v>
      </c>
      <c r="AX560" s="13" t="s">
        <v>74</v>
      </c>
      <c r="AY560" s="265" t="s">
        <v>146</v>
      </c>
    </row>
    <row r="561" s="13" customFormat="1">
      <c r="B561" s="256"/>
      <c r="C561" s="257"/>
      <c r="D561" s="235" t="s">
        <v>157</v>
      </c>
      <c r="E561" s="258" t="s">
        <v>30</v>
      </c>
      <c r="F561" s="259" t="s">
        <v>798</v>
      </c>
      <c r="G561" s="257"/>
      <c r="H561" s="258" t="s">
        <v>30</v>
      </c>
      <c r="I561" s="260"/>
      <c r="J561" s="257"/>
      <c r="K561" s="257"/>
      <c r="L561" s="261"/>
      <c r="M561" s="262"/>
      <c r="N561" s="263"/>
      <c r="O561" s="263"/>
      <c r="P561" s="263"/>
      <c r="Q561" s="263"/>
      <c r="R561" s="263"/>
      <c r="S561" s="263"/>
      <c r="T561" s="264"/>
      <c r="AT561" s="265" t="s">
        <v>157</v>
      </c>
      <c r="AU561" s="265" t="s">
        <v>155</v>
      </c>
      <c r="AV561" s="13" t="s">
        <v>82</v>
      </c>
      <c r="AW561" s="13" t="s">
        <v>37</v>
      </c>
      <c r="AX561" s="13" t="s">
        <v>74</v>
      </c>
      <c r="AY561" s="265" t="s">
        <v>146</v>
      </c>
    </row>
    <row r="562" s="13" customFormat="1">
      <c r="B562" s="256"/>
      <c r="C562" s="257"/>
      <c r="D562" s="235" t="s">
        <v>157</v>
      </c>
      <c r="E562" s="258" t="s">
        <v>30</v>
      </c>
      <c r="F562" s="259" t="s">
        <v>799</v>
      </c>
      <c r="G562" s="257"/>
      <c r="H562" s="258" t="s">
        <v>30</v>
      </c>
      <c r="I562" s="260"/>
      <c r="J562" s="257"/>
      <c r="K562" s="257"/>
      <c r="L562" s="261"/>
      <c r="M562" s="262"/>
      <c r="N562" s="263"/>
      <c r="O562" s="263"/>
      <c r="P562" s="263"/>
      <c r="Q562" s="263"/>
      <c r="R562" s="263"/>
      <c r="S562" s="263"/>
      <c r="T562" s="264"/>
      <c r="AT562" s="265" t="s">
        <v>157</v>
      </c>
      <c r="AU562" s="265" t="s">
        <v>155</v>
      </c>
      <c r="AV562" s="13" t="s">
        <v>82</v>
      </c>
      <c r="AW562" s="13" t="s">
        <v>37</v>
      </c>
      <c r="AX562" s="13" t="s">
        <v>74</v>
      </c>
      <c r="AY562" s="265" t="s">
        <v>146</v>
      </c>
    </row>
    <row r="563" s="11" customFormat="1">
      <c r="B563" s="233"/>
      <c r="C563" s="234"/>
      <c r="D563" s="235" t="s">
        <v>157</v>
      </c>
      <c r="E563" s="236" t="s">
        <v>30</v>
      </c>
      <c r="F563" s="237" t="s">
        <v>800</v>
      </c>
      <c r="G563" s="234"/>
      <c r="H563" s="238">
        <v>6</v>
      </c>
      <c r="I563" s="239"/>
      <c r="J563" s="234"/>
      <c r="K563" s="234"/>
      <c r="L563" s="240"/>
      <c r="M563" s="241"/>
      <c r="N563" s="242"/>
      <c r="O563" s="242"/>
      <c r="P563" s="242"/>
      <c r="Q563" s="242"/>
      <c r="R563" s="242"/>
      <c r="S563" s="242"/>
      <c r="T563" s="243"/>
      <c r="AT563" s="244" t="s">
        <v>157</v>
      </c>
      <c r="AU563" s="244" t="s">
        <v>155</v>
      </c>
      <c r="AV563" s="11" t="s">
        <v>84</v>
      </c>
      <c r="AW563" s="11" t="s">
        <v>37</v>
      </c>
      <c r="AX563" s="11" t="s">
        <v>74</v>
      </c>
      <c r="AY563" s="244" t="s">
        <v>146</v>
      </c>
    </row>
    <row r="564" s="13" customFormat="1">
      <c r="B564" s="256"/>
      <c r="C564" s="257"/>
      <c r="D564" s="235" t="s">
        <v>157</v>
      </c>
      <c r="E564" s="258" t="s">
        <v>30</v>
      </c>
      <c r="F564" s="259" t="s">
        <v>801</v>
      </c>
      <c r="G564" s="257"/>
      <c r="H564" s="258" t="s">
        <v>30</v>
      </c>
      <c r="I564" s="260"/>
      <c r="J564" s="257"/>
      <c r="K564" s="257"/>
      <c r="L564" s="261"/>
      <c r="M564" s="262"/>
      <c r="N564" s="263"/>
      <c r="O564" s="263"/>
      <c r="P564" s="263"/>
      <c r="Q564" s="263"/>
      <c r="R564" s="263"/>
      <c r="S564" s="263"/>
      <c r="T564" s="264"/>
      <c r="AT564" s="265" t="s">
        <v>157</v>
      </c>
      <c r="AU564" s="265" t="s">
        <v>155</v>
      </c>
      <c r="AV564" s="13" t="s">
        <v>82</v>
      </c>
      <c r="AW564" s="13" t="s">
        <v>37</v>
      </c>
      <c r="AX564" s="13" t="s">
        <v>74</v>
      </c>
      <c r="AY564" s="265" t="s">
        <v>146</v>
      </c>
    </row>
    <row r="565" s="13" customFormat="1">
      <c r="B565" s="256"/>
      <c r="C565" s="257"/>
      <c r="D565" s="235" t="s">
        <v>157</v>
      </c>
      <c r="E565" s="258" t="s">
        <v>30</v>
      </c>
      <c r="F565" s="259" t="s">
        <v>802</v>
      </c>
      <c r="G565" s="257"/>
      <c r="H565" s="258" t="s">
        <v>30</v>
      </c>
      <c r="I565" s="260"/>
      <c r="J565" s="257"/>
      <c r="K565" s="257"/>
      <c r="L565" s="261"/>
      <c r="M565" s="262"/>
      <c r="N565" s="263"/>
      <c r="O565" s="263"/>
      <c r="P565" s="263"/>
      <c r="Q565" s="263"/>
      <c r="R565" s="263"/>
      <c r="S565" s="263"/>
      <c r="T565" s="264"/>
      <c r="AT565" s="265" t="s">
        <v>157</v>
      </c>
      <c r="AU565" s="265" t="s">
        <v>155</v>
      </c>
      <c r="AV565" s="13" t="s">
        <v>82</v>
      </c>
      <c r="AW565" s="13" t="s">
        <v>37</v>
      </c>
      <c r="AX565" s="13" t="s">
        <v>74</v>
      </c>
      <c r="AY565" s="265" t="s">
        <v>146</v>
      </c>
    </row>
    <row r="566" s="11" customFormat="1">
      <c r="B566" s="233"/>
      <c r="C566" s="234"/>
      <c r="D566" s="235" t="s">
        <v>157</v>
      </c>
      <c r="E566" s="236" t="s">
        <v>30</v>
      </c>
      <c r="F566" s="237" t="s">
        <v>803</v>
      </c>
      <c r="G566" s="234"/>
      <c r="H566" s="238">
        <v>12</v>
      </c>
      <c r="I566" s="239"/>
      <c r="J566" s="234"/>
      <c r="K566" s="234"/>
      <c r="L566" s="240"/>
      <c r="M566" s="241"/>
      <c r="N566" s="242"/>
      <c r="O566" s="242"/>
      <c r="P566" s="242"/>
      <c r="Q566" s="242"/>
      <c r="R566" s="242"/>
      <c r="S566" s="242"/>
      <c r="T566" s="243"/>
      <c r="AT566" s="244" t="s">
        <v>157</v>
      </c>
      <c r="AU566" s="244" t="s">
        <v>155</v>
      </c>
      <c r="AV566" s="11" t="s">
        <v>84</v>
      </c>
      <c r="AW566" s="11" t="s">
        <v>37</v>
      </c>
      <c r="AX566" s="11" t="s">
        <v>74</v>
      </c>
      <c r="AY566" s="244" t="s">
        <v>146</v>
      </c>
    </row>
    <row r="567" s="12" customFormat="1">
      <c r="B567" s="245"/>
      <c r="C567" s="246"/>
      <c r="D567" s="235" t="s">
        <v>157</v>
      </c>
      <c r="E567" s="247" t="s">
        <v>30</v>
      </c>
      <c r="F567" s="248" t="s">
        <v>161</v>
      </c>
      <c r="G567" s="246"/>
      <c r="H567" s="249">
        <v>18</v>
      </c>
      <c r="I567" s="250"/>
      <c r="J567" s="246"/>
      <c r="K567" s="246"/>
      <c r="L567" s="251"/>
      <c r="M567" s="252"/>
      <c r="N567" s="253"/>
      <c r="O567" s="253"/>
      <c r="P567" s="253"/>
      <c r="Q567" s="253"/>
      <c r="R567" s="253"/>
      <c r="S567" s="253"/>
      <c r="T567" s="254"/>
      <c r="AT567" s="255" t="s">
        <v>157</v>
      </c>
      <c r="AU567" s="255" t="s">
        <v>155</v>
      </c>
      <c r="AV567" s="12" t="s">
        <v>154</v>
      </c>
      <c r="AW567" s="12" t="s">
        <v>37</v>
      </c>
      <c r="AX567" s="12" t="s">
        <v>82</v>
      </c>
      <c r="AY567" s="255" t="s">
        <v>146</v>
      </c>
    </row>
    <row r="568" s="10" customFormat="1" ht="22.32" customHeight="1">
      <c r="B568" s="205"/>
      <c r="C568" s="206"/>
      <c r="D568" s="207" t="s">
        <v>73</v>
      </c>
      <c r="E568" s="219" t="s">
        <v>576</v>
      </c>
      <c r="F568" s="219" t="s">
        <v>804</v>
      </c>
      <c r="G568" s="206"/>
      <c r="H568" s="206"/>
      <c r="I568" s="209"/>
      <c r="J568" s="220">
        <f>BK568</f>
        <v>0</v>
      </c>
      <c r="K568" s="206"/>
      <c r="L568" s="211"/>
      <c r="M568" s="212"/>
      <c r="N568" s="213"/>
      <c r="O568" s="213"/>
      <c r="P568" s="214">
        <f>SUM(P569:P595)</f>
        <v>0</v>
      </c>
      <c r="Q568" s="213"/>
      <c r="R568" s="214">
        <f>SUM(R569:R595)</f>
        <v>0.70728000000000002</v>
      </c>
      <c r="S568" s="213"/>
      <c r="T568" s="215">
        <f>SUM(T569:T595)</f>
        <v>0</v>
      </c>
      <c r="AR568" s="216" t="s">
        <v>82</v>
      </c>
      <c r="AT568" s="217" t="s">
        <v>73</v>
      </c>
      <c r="AU568" s="217" t="s">
        <v>84</v>
      </c>
      <c r="AY568" s="216" t="s">
        <v>146</v>
      </c>
      <c r="BK568" s="218">
        <f>SUM(BK569:BK595)</f>
        <v>0</v>
      </c>
    </row>
    <row r="569" s="1" customFormat="1" ht="38.25" customHeight="1">
      <c r="B569" s="46"/>
      <c r="C569" s="221" t="s">
        <v>618</v>
      </c>
      <c r="D569" s="221" t="s">
        <v>149</v>
      </c>
      <c r="E569" s="222" t="s">
        <v>805</v>
      </c>
      <c r="F569" s="223" t="s">
        <v>806</v>
      </c>
      <c r="G569" s="224" t="s">
        <v>211</v>
      </c>
      <c r="H569" s="225">
        <v>18</v>
      </c>
      <c r="I569" s="226"/>
      <c r="J569" s="227">
        <f>ROUND(I569*H569,2)</f>
        <v>0</v>
      </c>
      <c r="K569" s="223" t="s">
        <v>153</v>
      </c>
      <c r="L569" s="72"/>
      <c r="M569" s="228" t="s">
        <v>30</v>
      </c>
      <c r="N569" s="229" t="s">
        <v>45</v>
      </c>
      <c r="O569" s="47"/>
      <c r="P569" s="230">
        <f>O569*H569</f>
        <v>0</v>
      </c>
      <c r="Q569" s="230">
        <v>0.018380000000000001</v>
      </c>
      <c r="R569" s="230">
        <f>Q569*H569</f>
        <v>0.33084000000000002</v>
      </c>
      <c r="S569" s="230">
        <v>0</v>
      </c>
      <c r="T569" s="231">
        <f>S569*H569</f>
        <v>0</v>
      </c>
      <c r="AR569" s="24" t="s">
        <v>154</v>
      </c>
      <c r="AT569" s="24" t="s">
        <v>149</v>
      </c>
      <c r="AU569" s="24" t="s">
        <v>155</v>
      </c>
      <c r="AY569" s="24" t="s">
        <v>146</v>
      </c>
      <c r="BE569" s="232">
        <f>IF(N569="základní",J569,0)</f>
        <v>0</v>
      </c>
      <c r="BF569" s="232">
        <f>IF(N569="snížená",J569,0)</f>
        <v>0</v>
      </c>
      <c r="BG569" s="232">
        <f>IF(N569="zákl. přenesená",J569,0)</f>
        <v>0</v>
      </c>
      <c r="BH569" s="232">
        <f>IF(N569="sníž. přenesená",J569,0)</f>
        <v>0</v>
      </c>
      <c r="BI569" s="232">
        <f>IF(N569="nulová",J569,0)</f>
        <v>0</v>
      </c>
      <c r="BJ569" s="24" t="s">
        <v>82</v>
      </c>
      <c r="BK569" s="232">
        <f>ROUND(I569*H569,2)</f>
        <v>0</v>
      </c>
      <c r="BL569" s="24" t="s">
        <v>154</v>
      </c>
      <c r="BM569" s="24" t="s">
        <v>807</v>
      </c>
    </row>
    <row r="570" s="13" customFormat="1">
      <c r="B570" s="256"/>
      <c r="C570" s="257"/>
      <c r="D570" s="235" t="s">
        <v>157</v>
      </c>
      <c r="E570" s="258" t="s">
        <v>30</v>
      </c>
      <c r="F570" s="259" t="s">
        <v>797</v>
      </c>
      <c r="G570" s="257"/>
      <c r="H570" s="258" t="s">
        <v>30</v>
      </c>
      <c r="I570" s="260"/>
      <c r="J570" s="257"/>
      <c r="K570" s="257"/>
      <c r="L570" s="261"/>
      <c r="M570" s="262"/>
      <c r="N570" s="263"/>
      <c r="O570" s="263"/>
      <c r="P570" s="263"/>
      <c r="Q570" s="263"/>
      <c r="R570" s="263"/>
      <c r="S570" s="263"/>
      <c r="T570" s="264"/>
      <c r="AT570" s="265" t="s">
        <v>157</v>
      </c>
      <c r="AU570" s="265" t="s">
        <v>155</v>
      </c>
      <c r="AV570" s="13" t="s">
        <v>82</v>
      </c>
      <c r="AW570" s="13" t="s">
        <v>37</v>
      </c>
      <c r="AX570" s="13" t="s">
        <v>74</v>
      </c>
      <c r="AY570" s="265" t="s">
        <v>146</v>
      </c>
    </row>
    <row r="571" s="13" customFormat="1">
      <c r="B571" s="256"/>
      <c r="C571" s="257"/>
      <c r="D571" s="235" t="s">
        <v>157</v>
      </c>
      <c r="E571" s="258" t="s">
        <v>30</v>
      </c>
      <c r="F571" s="259" t="s">
        <v>808</v>
      </c>
      <c r="G571" s="257"/>
      <c r="H571" s="258" t="s">
        <v>30</v>
      </c>
      <c r="I571" s="260"/>
      <c r="J571" s="257"/>
      <c r="K571" s="257"/>
      <c r="L571" s="261"/>
      <c r="M571" s="262"/>
      <c r="N571" s="263"/>
      <c r="O571" s="263"/>
      <c r="P571" s="263"/>
      <c r="Q571" s="263"/>
      <c r="R571" s="263"/>
      <c r="S571" s="263"/>
      <c r="T571" s="264"/>
      <c r="AT571" s="265" t="s">
        <v>157</v>
      </c>
      <c r="AU571" s="265" t="s">
        <v>155</v>
      </c>
      <c r="AV571" s="13" t="s">
        <v>82</v>
      </c>
      <c r="AW571" s="13" t="s">
        <v>37</v>
      </c>
      <c r="AX571" s="13" t="s">
        <v>74</v>
      </c>
      <c r="AY571" s="265" t="s">
        <v>146</v>
      </c>
    </row>
    <row r="572" s="11" customFormat="1">
      <c r="B572" s="233"/>
      <c r="C572" s="234"/>
      <c r="D572" s="235" t="s">
        <v>157</v>
      </c>
      <c r="E572" s="236" t="s">
        <v>30</v>
      </c>
      <c r="F572" s="237" t="s">
        <v>809</v>
      </c>
      <c r="G572" s="234"/>
      <c r="H572" s="238">
        <v>18</v>
      </c>
      <c r="I572" s="239"/>
      <c r="J572" s="234"/>
      <c r="K572" s="234"/>
      <c r="L572" s="240"/>
      <c r="M572" s="241"/>
      <c r="N572" s="242"/>
      <c r="O572" s="242"/>
      <c r="P572" s="242"/>
      <c r="Q572" s="242"/>
      <c r="R572" s="242"/>
      <c r="S572" s="242"/>
      <c r="T572" s="243"/>
      <c r="AT572" s="244" t="s">
        <v>157</v>
      </c>
      <c r="AU572" s="244" t="s">
        <v>155</v>
      </c>
      <c r="AV572" s="11" t="s">
        <v>84</v>
      </c>
      <c r="AW572" s="11" t="s">
        <v>37</v>
      </c>
      <c r="AX572" s="11" t="s">
        <v>82</v>
      </c>
      <c r="AY572" s="244" t="s">
        <v>146</v>
      </c>
    </row>
    <row r="573" s="1" customFormat="1" ht="25.5" customHeight="1">
      <c r="B573" s="46"/>
      <c r="C573" s="221" t="s">
        <v>810</v>
      </c>
      <c r="D573" s="221" t="s">
        <v>149</v>
      </c>
      <c r="E573" s="222" t="s">
        <v>811</v>
      </c>
      <c r="F573" s="223" t="s">
        <v>812</v>
      </c>
      <c r="G573" s="224" t="s">
        <v>211</v>
      </c>
      <c r="H573" s="225">
        <v>18</v>
      </c>
      <c r="I573" s="226"/>
      <c r="J573" s="227">
        <f>ROUND(I573*H573,2)</f>
        <v>0</v>
      </c>
      <c r="K573" s="223" t="s">
        <v>153</v>
      </c>
      <c r="L573" s="72"/>
      <c r="M573" s="228" t="s">
        <v>30</v>
      </c>
      <c r="N573" s="229" t="s">
        <v>45</v>
      </c>
      <c r="O573" s="47"/>
      <c r="P573" s="230">
        <f>O573*H573</f>
        <v>0</v>
      </c>
      <c r="Q573" s="230">
        <v>0.0079000000000000008</v>
      </c>
      <c r="R573" s="230">
        <f>Q573*H573</f>
        <v>0.14220000000000002</v>
      </c>
      <c r="S573" s="230">
        <v>0</v>
      </c>
      <c r="T573" s="231">
        <f>S573*H573</f>
        <v>0</v>
      </c>
      <c r="AR573" s="24" t="s">
        <v>154</v>
      </c>
      <c r="AT573" s="24" t="s">
        <v>149</v>
      </c>
      <c r="AU573" s="24" t="s">
        <v>155</v>
      </c>
      <c r="AY573" s="24" t="s">
        <v>146</v>
      </c>
      <c r="BE573" s="232">
        <f>IF(N573="základní",J573,0)</f>
        <v>0</v>
      </c>
      <c r="BF573" s="232">
        <f>IF(N573="snížená",J573,0)</f>
        <v>0</v>
      </c>
      <c r="BG573" s="232">
        <f>IF(N573="zákl. přenesená",J573,0)</f>
        <v>0</v>
      </c>
      <c r="BH573" s="232">
        <f>IF(N573="sníž. přenesená",J573,0)</f>
        <v>0</v>
      </c>
      <c r="BI573" s="232">
        <f>IF(N573="nulová",J573,0)</f>
        <v>0</v>
      </c>
      <c r="BJ573" s="24" t="s">
        <v>82</v>
      </c>
      <c r="BK573" s="232">
        <f>ROUND(I573*H573,2)</f>
        <v>0</v>
      </c>
      <c r="BL573" s="24" t="s">
        <v>154</v>
      </c>
      <c r="BM573" s="24" t="s">
        <v>813</v>
      </c>
    </row>
    <row r="574" s="13" customFormat="1">
      <c r="B574" s="256"/>
      <c r="C574" s="257"/>
      <c r="D574" s="235" t="s">
        <v>157</v>
      </c>
      <c r="E574" s="258" t="s">
        <v>30</v>
      </c>
      <c r="F574" s="259" t="s">
        <v>808</v>
      </c>
      <c r="G574" s="257"/>
      <c r="H574" s="258" t="s">
        <v>30</v>
      </c>
      <c r="I574" s="260"/>
      <c r="J574" s="257"/>
      <c r="K574" s="257"/>
      <c r="L574" s="261"/>
      <c r="M574" s="262"/>
      <c r="N574" s="263"/>
      <c r="O574" s="263"/>
      <c r="P574" s="263"/>
      <c r="Q574" s="263"/>
      <c r="R574" s="263"/>
      <c r="S574" s="263"/>
      <c r="T574" s="264"/>
      <c r="AT574" s="265" t="s">
        <v>157</v>
      </c>
      <c r="AU574" s="265" t="s">
        <v>155</v>
      </c>
      <c r="AV574" s="13" t="s">
        <v>82</v>
      </c>
      <c r="AW574" s="13" t="s">
        <v>37</v>
      </c>
      <c r="AX574" s="13" t="s">
        <v>74</v>
      </c>
      <c r="AY574" s="265" t="s">
        <v>146</v>
      </c>
    </row>
    <row r="575" s="13" customFormat="1">
      <c r="B575" s="256"/>
      <c r="C575" s="257"/>
      <c r="D575" s="235" t="s">
        <v>157</v>
      </c>
      <c r="E575" s="258" t="s">
        <v>30</v>
      </c>
      <c r="F575" s="259" t="s">
        <v>814</v>
      </c>
      <c r="G575" s="257"/>
      <c r="H575" s="258" t="s">
        <v>30</v>
      </c>
      <c r="I575" s="260"/>
      <c r="J575" s="257"/>
      <c r="K575" s="257"/>
      <c r="L575" s="261"/>
      <c r="M575" s="262"/>
      <c r="N575" s="263"/>
      <c r="O575" s="263"/>
      <c r="P575" s="263"/>
      <c r="Q575" s="263"/>
      <c r="R575" s="263"/>
      <c r="S575" s="263"/>
      <c r="T575" s="264"/>
      <c r="AT575" s="265" t="s">
        <v>157</v>
      </c>
      <c r="AU575" s="265" t="s">
        <v>155</v>
      </c>
      <c r="AV575" s="13" t="s">
        <v>82</v>
      </c>
      <c r="AW575" s="13" t="s">
        <v>37</v>
      </c>
      <c r="AX575" s="13" t="s">
        <v>74</v>
      </c>
      <c r="AY575" s="265" t="s">
        <v>146</v>
      </c>
    </row>
    <row r="576" s="13" customFormat="1">
      <c r="B576" s="256"/>
      <c r="C576" s="257"/>
      <c r="D576" s="235" t="s">
        <v>157</v>
      </c>
      <c r="E576" s="258" t="s">
        <v>30</v>
      </c>
      <c r="F576" s="259" t="s">
        <v>815</v>
      </c>
      <c r="G576" s="257"/>
      <c r="H576" s="258" t="s">
        <v>30</v>
      </c>
      <c r="I576" s="260"/>
      <c r="J576" s="257"/>
      <c r="K576" s="257"/>
      <c r="L576" s="261"/>
      <c r="M576" s="262"/>
      <c r="N576" s="263"/>
      <c r="O576" s="263"/>
      <c r="P576" s="263"/>
      <c r="Q576" s="263"/>
      <c r="R576" s="263"/>
      <c r="S576" s="263"/>
      <c r="T576" s="264"/>
      <c r="AT576" s="265" t="s">
        <v>157</v>
      </c>
      <c r="AU576" s="265" t="s">
        <v>155</v>
      </c>
      <c r="AV576" s="13" t="s">
        <v>82</v>
      </c>
      <c r="AW576" s="13" t="s">
        <v>37</v>
      </c>
      <c r="AX576" s="13" t="s">
        <v>74</v>
      </c>
      <c r="AY576" s="265" t="s">
        <v>146</v>
      </c>
    </row>
    <row r="577" s="11" customFormat="1">
      <c r="B577" s="233"/>
      <c r="C577" s="234"/>
      <c r="D577" s="235" t="s">
        <v>157</v>
      </c>
      <c r="E577" s="236" t="s">
        <v>30</v>
      </c>
      <c r="F577" s="237" t="s">
        <v>816</v>
      </c>
      <c r="G577" s="234"/>
      <c r="H577" s="238">
        <v>18</v>
      </c>
      <c r="I577" s="239"/>
      <c r="J577" s="234"/>
      <c r="K577" s="234"/>
      <c r="L577" s="240"/>
      <c r="M577" s="241"/>
      <c r="N577" s="242"/>
      <c r="O577" s="242"/>
      <c r="P577" s="242"/>
      <c r="Q577" s="242"/>
      <c r="R577" s="242"/>
      <c r="S577" s="242"/>
      <c r="T577" s="243"/>
      <c r="AT577" s="244" t="s">
        <v>157</v>
      </c>
      <c r="AU577" s="244" t="s">
        <v>155</v>
      </c>
      <c r="AV577" s="11" t="s">
        <v>84</v>
      </c>
      <c r="AW577" s="11" t="s">
        <v>37</v>
      </c>
      <c r="AX577" s="11" t="s">
        <v>82</v>
      </c>
      <c r="AY577" s="244" t="s">
        <v>146</v>
      </c>
    </row>
    <row r="578" s="1" customFormat="1" ht="25.5" customHeight="1">
      <c r="B578" s="46"/>
      <c r="C578" s="221" t="s">
        <v>644</v>
      </c>
      <c r="D578" s="221" t="s">
        <v>149</v>
      </c>
      <c r="E578" s="222" t="s">
        <v>817</v>
      </c>
      <c r="F578" s="223" t="s">
        <v>818</v>
      </c>
      <c r="G578" s="224" t="s">
        <v>211</v>
      </c>
      <c r="H578" s="225">
        <v>8</v>
      </c>
      <c r="I578" s="226"/>
      <c r="J578" s="227">
        <f>ROUND(I578*H578,2)</f>
        <v>0</v>
      </c>
      <c r="K578" s="223" t="s">
        <v>153</v>
      </c>
      <c r="L578" s="72"/>
      <c r="M578" s="228" t="s">
        <v>30</v>
      </c>
      <c r="N578" s="229" t="s">
        <v>45</v>
      </c>
      <c r="O578" s="47"/>
      <c r="P578" s="230">
        <f>O578*H578</f>
        <v>0</v>
      </c>
      <c r="Q578" s="230">
        <v>0.020480000000000002</v>
      </c>
      <c r="R578" s="230">
        <f>Q578*H578</f>
        <v>0.16384000000000001</v>
      </c>
      <c r="S578" s="230">
        <v>0</v>
      </c>
      <c r="T578" s="231">
        <f>S578*H578</f>
        <v>0</v>
      </c>
      <c r="AR578" s="24" t="s">
        <v>154</v>
      </c>
      <c r="AT578" s="24" t="s">
        <v>149</v>
      </c>
      <c r="AU578" s="24" t="s">
        <v>155</v>
      </c>
      <c r="AY578" s="24" t="s">
        <v>146</v>
      </c>
      <c r="BE578" s="232">
        <f>IF(N578="základní",J578,0)</f>
        <v>0</v>
      </c>
      <c r="BF578" s="232">
        <f>IF(N578="snížená",J578,0)</f>
        <v>0</v>
      </c>
      <c r="BG578" s="232">
        <f>IF(N578="zákl. přenesená",J578,0)</f>
        <v>0</v>
      </c>
      <c r="BH578" s="232">
        <f>IF(N578="sníž. přenesená",J578,0)</f>
        <v>0</v>
      </c>
      <c r="BI578" s="232">
        <f>IF(N578="nulová",J578,0)</f>
        <v>0</v>
      </c>
      <c r="BJ578" s="24" t="s">
        <v>82</v>
      </c>
      <c r="BK578" s="232">
        <f>ROUND(I578*H578,2)</f>
        <v>0</v>
      </c>
      <c r="BL578" s="24" t="s">
        <v>154</v>
      </c>
      <c r="BM578" s="24" t="s">
        <v>819</v>
      </c>
    </row>
    <row r="579" s="13" customFormat="1">
      <c r="B579" s="256"/>
      <c r="C579" s="257"/>
      <c r="D579" s="235" t="s">
        <v>157</v>
      </c>
      <c r="E579" s="258" t="s">
        <v>30</v>
      </c>
      <c r="F579" s="259" t="s">
        <v>820</v>
      </c>
      <c r="G579" s="257"/>
      <c r="H579" s="258" t="s">
        <v>30</v>
      </c>
      <c r="I579" s="260"/>
      <c r="J579" s="257"/>
      <c r="K579" s="257"/>
      <c r="L579" s="261"/>
      <c r="M579" s="262"/>
      <c r="N579" s="263"/>
      <c r="O579" s="263"/>
      <c r="P579" s="263"/>
      <c r="Q579" s="263"/>
      <c r="R579" s="263"/>
      <c r="S579" s="263"/>
      <c r="T579" s="264"/>
      <c r="AT579" s="265" t="s">
        <v>157</v>
      </c>
      <c r="AU579" s="265" t="s">
        <v>155</v>
      </c>
      <c r="AV579" s="13" t="s">
        <v>82</v>
      </c>
      <c r="AW579" s="13" t="s">
        <v>37</v>
      </c>
      <c r="AX579" s="13" t="s">
        <v>74</v>
      </c>
      <c r="AY579" s="265" t="s">
        <v>146</v>
      </c>
    </row>
    <row r="580" s="13" customFormat="1">
      <c r="B580" s="256"/>
      <c r="C580" s="257"/>
      <c r="D580" s="235" t="s">
        <v>157</v>
      </c>
      <c r="E580" s="258" t="s">
        <v>30</v>
      </c>
      <c r="F580" s="259" t="s">
        <v>821</v>
      </c>
      <c r="G580" s="257"/>
      <c r="H580" s="258" t="s">
        <v>30</v>
      </c>
      <c r="I580" s="260"/>
      <c r="J580" s="257"/>
      <c r="K580" s="257"/>
      <c r="L580" s="261"/>
      <c r="M580" s="262"/>
      <c r="N580" s="263"/>
      <c r="O580" s="263"/>
      <c r="P580" s="263"/>
      <c r="Q580" s="263"/>
      <c r="R580" s="263"/>
      <c r="S580" s="263"/>
      <c r="T580" s="264"/>
      <c r="AT580" s="265" t="s">
        <v>157</v>
      </c>
      <c r="AU580" s="265" t="s">
        <v>155</v>
      </c>
      <c r="AV580" s="13" t="s">
        <v>82</v>
      </c>
      <c r="AW580" s="13" t="s">
        <v>37</v>
      </c>
      <c r="AX580" s="13" t="s">
        <v>74</v>
      </c>
      <c r="AY580" s="265" t="s">
        <v>146</v>
      </c>
    </row>
    <row r="581" s="13" customFormat="1">
      <c r="B581" s="256"/>
      <c r="C581" s="257"/>
      <c r="D581" s="235" t="s">
        <v>157</v>
      </c>
      <c r="E581" s="258" t="s">
        <v>30</v>
      </c>
      <c r="F581" s="259" t="s">
        <v>822</v>
      </c>
      <c r="G581" s="257"/>
      <c r="H581" s="258" t="s">
        <v>30</v>
      </c>
      <c r="I581" s="260"/>
      <c r="J581" s="257"/>
      <c r="K581" s="257"/>
      <c r="L581" s="261"/>
      <c r="M581" s="262"/>
      <c r="N581" s="263"/>
      <c r="O581" s="263"/>
      <c r="P581" s="263"/>
      <c r="Q581" s="263"/>
      <c r="R581" s="263"/>
      <c r="S581" s="263"/>
      <c r="T581" s="264"/>
      <c r="AT581" s="265" t="s">
        <v>157</v>
      </c>
      <c r="AU581" s="265" t="s">
        <v>155</v>
      </c>
      <c r="AV581" s="13" t="s">
        <v>82</v>
      </c>
      <c r="AW581" s="13" t="s">
        <v>37</v>
      </c>
      <c r="AX581" s="13" t="s">
        <v>74</v>
      </c>
      <c r="AY581" s="265" t="s">
        <v>146</v>
      </c>
    </row>
    <row r="582" s="11" customFormat="1">
      <c r="B582" s="233"/>
      <c r="C582" s="234"/>
      <c r="D582" s="235" t="s">
        <v>157</v>
      </c>
      <c r="E582" s="236" t="s">
        <v>30</v>
      </c>
      <c r="F582" s="237" t="s">
        <v>823</v>
      </c>
      <c r="G582" s="234"/>
      <c r="H582" s="238">
        <v>6.8399999999999999</v>
      </c>
      <c r="I582" s="239"/>
      <c r="J582" s="234"/>
      <c r="K582" s="234"/>
      <c r="L582" s="240"/>
      <c r="M582" s="241"/>
      <c r="N582" s="242"/>
      <c r="O582" s="242"/>
      <c r="P582" s="242"/>
      <c r="Q582" s="242"/>
      <c r="R582" s="242"/>
      <c r="S582" s="242"/>
      <c r="T582" s="243"/>
      <c r="AT582" s="244" t="s">
        <v>157</v>
      </c>
      <c r="AU582" s="244" t="s">
        <v>155</v>
      </c>
      <c r="AV582" s="11" t="s">
        <v>84</v>
      </c>
      <c r="AW582" s="11" t="s">
        <v>37</v>
      </c>
      <c r="AX582" s="11" t="s">
        <v>74</v>
      </c>
      <c r="AY582" s="244" t="s">
        <v>146</v>
      </c>
    </row>
    <row r="583" s="11" customFormat="1">
      <c r="B583" s="233"/>
      <c r="C583" s="234"/>
      <c r="D583" s="235" t="s">
        <v>157</v>
      </c>
      <c r="E583" s="236" t="s">
        <v>30</v>
      </c>
      <c r="F583" s="237" t="s">
        <v>824</v>
      </c>
      <c r="G583" s="234"/>
      <c r="H583" s="238">
        <v>1.1599999999999999</v>
      </c>
      <c r="I583" s="239"/>
      <c r="J583" s="234"/>
      <c r="K583" s="234"/>
      <c r="L583" s="240"/>
      <c r="M583" s="241"/>
      <c r="N583" s="242"/>
      <c r="O583" s="242"/>
      <c r="P583" s="242"/>
      <c r="Q583" s="242"/>
      <c r="R583" s="242"/>
      <c r="S583" s="242"/>
      <c r="T583" s="243"/>
      <c r="AT583" s="244" t="s">
        <v>157</v>
      </c>
      <c r="AU583" s="244" t="s">
        <v>155</v>
      </c>
      <c r="AV583" s="11" t="s">
        <v>84</v>
      </c>
      <c r="AW583" s="11" t="s">
        <v>37</v>
      </c>
      <c r="AX583" s="11" t="s">
        <v>74</v>
      </c>
      <c r="AY583" s="244" t="s">
        <v>146</v>
      </c>
    </row>
    <row r="584" s="12" customFormat="1">
      <c r="B584" s="245"/>
      <c r="C584" s="246"/>
      <c r="D584" s="235" t="s">
        <v>157</v>
      </c>
      <c r="E584" s="247" t="s">
        <v>30</v>
      </c>
      <c r="F584" s="248" t="s">
        <v>161</v>
      </c>
      <c r="G584" s="246"/>
      <c r="H584" s="249">
        <v>8</v>
      </c>
      <c r="I584" s="250"/>
      <c r="J584" s="246"/>
      <c r="K584" s="246"/>
      <c r="L584" s="251"/>
      <c r="M584" s="252"/>
      <c r="N584" s="253"/>
      <c r="O584" s="253"/>
      <c r="P584" s="253"/>
      <c r="Q584" s="253"/>
      <c r="R584" s="253"/>
      <c r="S584" s="253"/>
      <c r="T584" s="254"/>
      <c r="AT584" s="255" t="s">
        <v>157</v>
      </c>
      <c r="AU584" s="255" t="s">
        <v>155</v>
      </c>
      <c r="AV584" s="12" t="s">
        <v>154</v>
      </c>
      <c r="AW584" s="12" t="s">
        <v>37</v>
      </c>
      <c r="AX584" s="12" t="s">
        <v>82</v>
      </c>
      <c r="AY584" s="255" t="s">
        <v>146</v>
      </c>
    </row>
    <row r="585" s="1" customFormat="1" ht="38.25" customHeight="1">
      <c r="B585" s="46"/>
      <c r="C585" s="221" t="s">
        <v>825</v>
      </c>
      <c r="D585" s="221" t="s">
        <v>149</v>
      </c>
      <c r="E585" s="222" t="s">
        <v>826</v>
      </c>
      <c r="F585" s="223" t="s">
        <v>827</v>
      </c>
      <c r="G585" s="224" t="s">
        <v>211</v>
      </c>
      <c r="H585" s="225">
        <v>8</v>
      </c>
      <c r="I585" s="226"/>
      <c r="J585" s="227">
        <f>ROUND(I585*H585,2)</f>
        <v>0</v>
      </c>
      <c r="K585" s="223" t="s">
        <v>153</v>
      </c>
      <c r="L585" s="72"/>
      <c r="M585" s="228" t="s">
        <v>30</v>
      </c>
      <c r="N585" s="229" t="s">
        <v>45</v>
      </c>
      <c r="O585" s="47"/>
      <c r="P585" s="230">
        <f>O585*H585</f>
        <v>0</v>
      </c>
      <c r="Q585" s="230">
        <v>0.0079000000000000008</v>
      </c>
      <c r="R585" s="230">
        <f>Q585*H585</f>
        <v>0.063200000000000006</v>
      </c>
      <c r="S585" s="230">
        <v>0</v>
      </c>
      <c r="T585" s="231">
        <f>S585*H585</f>
        <v>0</v>
      </c>
      <c r="AR585" s="24" t="s">
        <v>154</v>
      </c>
      <c r="AT585" s="24" t="s">
        <v>149</v>
      </c>
      <c r="AU585" s="24" t="s">
        <v>155</v>
      </c>
      <c r="AY585" s="24" t="s">
        <v>146</v>
      </c>
      <c r="BE585" s="232">
        <f>IF(N585="základní",J585,0)</f>
        <v>0</v>
      </c>
      <c r="BF585" s="232">
        <f>IF(N585="snížená",J585,0)</f>
        <v>0</v>
      </c>
      <c r="BG585" s="232">
        <f>IF(N585="zákl. přenesená",J585,0)</f>
        <v>0</v>
      </c>
      <c r="BH585" s="232">
        <f>IF(N585="sníž. přenesená",J585,0)</f>
        <v>0</v>
      </c>
      <c r="BI585" s="232">
        <f>IF(N585="nulová",J585,0)</f>
        <v>0</v>
      </c>
      <c r="BJ585" s="24" t="s">
        <v>82</v>
      </c>
      <c r="BK585" s="232">
        <f>ROUND(I585*H585,2)</f>
        <v>0</v>
      </c>
      <c r="BL585" s="24" t="s">
        <v>154</v>
      </c>
      <c r="BM585" s="24" t="s">
        <v>828</v>
      </c>
    </row>
    <row r="586" s="13" customFormat="1">
      <c r="B586" s="256"/>
      <c r="C586" s="257"/>
      <c r="D586" s="235" t="s">
        <v>157</v>
      </c>
      <c r="E586" s="258" t="s">
        <v>30</v>
      </c>
      <c r="F586" s="259" t="s">
        <v>829</v>
      </c>
      <c r="G586" s="257"/>
      <c r="H586" s="258" t="s">
        <v>30</v>
      </c>
      <c r="I586" s="260"/>
      <c r="J586" s="257"/>
      <c r="K586" s="257"/>
      <c r="L586" s="261"/>
      <c r="M586" s="262"/>
      <c r="N586" s="263"/>
      <c r="O586" s="263"/>
      <c r="P586" s="263"/>
      <c r="Q586" s="263"/>
      <c r="R586" s="263"/>
      <c r="S586" s="263"/>
      <c r="T586" s="264"/>
      <c r="AT586" s="265" t="s">
        <v>157</v>
      </c>
      <c r="AU586" s="265" t="s">
        <v>155</v>
      </c>
      <c r="AV586" s="13" t="s">
        <v>82</v>
      </c>
      <c r="AW586" s="13" t="s">
        <v>37</v>
      </c>
      <c r="AX586" s="13" t="s">
        <v>74</v>
      </c>
      <c r="AY586" s="265" t="s">
        <v>146</v>
      </c>
    </row>
    <row r="587" s="13" customFormat="1">
      <c r="B587" s="256"/>
      <c r="C587" s="257"/>
      <c r="D587" s="235" t="s">
        <v>157</v>
      </c>
      <c r="E587" s="258" t="s">
        <v>30</v>
      </c>
      <c r="F587" s="259" t="s">
        <v>822</v>
      </c>
      <c r="G587" s="257"/>
      <c r="H587" s="258" t="s">
        <v>30</v>
      </c>
      <c r="I587" s="260"/>
      <c r="J587" s="257"/>
      <c r="K587" s="257"/>
      <c r="L587" s="261"/>
      <c r="M587" s="262"/>
      <c r="N587" s="263"/>
      <c r="O587" s="263"/>
      <c r="P587" s="263"/>
      <c r="Q587" s="263"/>
      <c r="R587" s="263"/>
      <c r="S587" s="263"/>
      <c r="T587" s="264"/>
      <c r="AT587" s="265" t="s">
        <v>157</v>
      </c>
      <c r="AU587" s="265" t="s">
        <v>155</v>
      </c>
      <c r="AV587" s="13" t="s">
        <v>82</v>
      </c>
      <c r="AW587" s="13" t="s">
        <v>37</v>
      </c>
      <c r="AX587" s="13" t="s">
        <v>74</v>
      </c>
      <c r="AY587" s="265" t="s">
        <v>146</v>
      </c>
    </row>
    <row r="588" s="11" customFormat="1">
      <c r="B588" s="233"/>
      <c r="C588" s="234"/>
      <c r="D588" s="235" t="s">
        <v>157</v>
      </c>
      <c r="E588" s="236" t="s">
        <v>30</v>
      </c>
      <c r="F588" s="237" t="s">
        <v>830</v>
      </c>
      <c r="G588" s="234"/>
      <c r="H588" s="238">
        <v>8</v>
      </c>
      <c r="I588" s="239"/>
      <c r="J588" s="234"/>
      <c r="K588" s="234"/>
      <c r="L588" s="240"/>
      <c r="M588" s="241"/>
      <c r="N588" s="242"/>
      <c r="O588" s="242"/>
      <c r="P588" s="242"/>
      <c r="Q588" s="242"/>
      <c r="R588" s="242"/>
      <c r="S588" s="242"/>
      <c r="T588" s="243"/>
      <c r="AT588" s="244" t="s">
        <v>157</v>
      </c>
      <c r="AU588" s="244" t="s">
        <v>155</v>
      </c>
      <c r="AV588" s="11" t="s">
        <v>84</v>
      </c>
      <c r="AW588" s="11" t="s">
        <v>37</v>
      </c>
      <c r="AX588" s="11" t="s">
        <v>82</v>
      </c>
      <c r="AY588" s="244" t="s">
        <v>146</v>
      </c>
    </row>
    <row r="589" s="1" customFormat="1" ht="25.5" customHeight="1">
      <c r="B589" s="46"/>
      <c r="C589" s="221" t="s">
        <v>831</v>
      </c>
      <c r="D589" s="221" t="s">
        <v>149</v>
      </c>
      <c r="E589" s="222" t="s">
        <v>832</v>
      </c>
      <c r="F589" s="223" t="s">
        <v>833</v>
      </c>
      <c r="G589" s="224" t="s">
        <v>211</v>
      </c>
      <c r="H589" s="225">
        <v>40</v>
      </c>
      <c r="I589" s="226"/>
      <c r="J589" s="227">
        <f>ROUND(I589*H589,2)</f>
        <v>0</v>
      </c>
      <c r="K589" s="223" t="s">
        <v>153</v>
      </c>
      <c r="L589" s="72"/>
      <c r="M589" s="228" t="s">
        <v>30</v>
      </c>
      <c r="N589" s="229" t="s">
        <v>45</v>
      </c>
      <c r="O589" s="47"/>
      <c r="P589" s="230">
        <f>O589*H589</f>
        <v>0</v>
      </c>
      <c r="Q589" s="230">
        <v>0.00012</v>
      </c>
      <c r="R589" s="230">
        <f>Q589*H589</f>
        <v>0.0048000000000000004</v>
      </c>
      <c r="S589" s="230">
        <v>0</v>
      </c>
      <c r="T589" s="231">
        <f>S589*H589</f>
        <v>0</v>
      </c>
      <c r="AR589" s="24" t="s">
        <v>154</v>
      </c>
      <c r="AT589" s="24" t="s">
        <v>149</v>
      </c>
      <c r="AU589" s="24" t="s">
        <v>155</v>
      </c>
      <c r="AY589" s="24" t="s">
        <v>146</v>
      </c>
      <c r="BE589" s="232">
        <f>IF(N589="základní",J589,0)</f>
        <v>0</v>
      </c>
      <c r="BF589" s="232">
        <f>IF(N589="snížená",J589,0)</f>
        <v>0</v>
      </c>
      <c r="BG589" s="232">
        <f>IF(N589="zákl. přenesená",J589,0)</f>
        <v>0</v>
      </c>
      <c r="BH589" s="232">
        <f>IF(N589="sníž. přenesená",J589,0)</f>
        <v>0</v>
      </c>
      <c r="BI589" s="232">
        <f>IF(N589="nulová",J589,0)</f>
        <v>0</v>
      </c>
      <c r="BJ589" s="24" t="s">
        <v>82</v>
      </c>
      <c r="BK589" s="232">
        <f>ROUND(I589*H589,2)</f>
        <v>0</v>
      </c>
      <c r="BL589" s="24" t="s">
        <v>154</v>
      </c>
      <c r="BM589" s="24" t="s">
        <v>834</v>
      </c>
    </row>
    <row r="590" s="13" customFormat="1">
      <c r="B590" s="256"/>
      <c r="C590" s="257"/>
      <c r="D590" s="235" t="s">
        <v>157</v>
      </c>
      <c r="E590" s="258" t="s">
        <v>30</v>
      </c>
      <c r="F590" s="259" t="s">
        <v>835</v>
      </c>
      <c r="G590" s="257"/>
      <c r="H590" s="258" t="s">
        <v>30</v>
      </c>
      <c r="I590" s="260"/>
      <c r="J590" s="257"/>
      <c r="K590" s="257"/>
      <c r="L590" s="261"/>
      <c r="M590" s="262"/>
      <c r="N590" s="263"/>
      <c r="O590" s="263"/>
      <c r="P590" s="263"/>
      <c r="Q590" s="263"/>
      <c r="R590" s="263"/>
      <c r="S590" s="263"/>
      <c r="T590" s="264"/>
      <c r="AT590" s="265" t="s">
        <v>157</v>
      </c>
      <c r="AU590" s="265" t="s">
        <v>155</v>
      </c>
      <c r="AV590" s="13" t="s">
        <v>82</v>
      </c>
      <c r="AW590" s="13" t="s">
        <v>37</v>
      </c>
      <c r="AX590" s="13" t="s">
        <v>74</v>
      </c>
      <c r="AY590" s="265" t="s">
        <v>146</v>
      </c>
    </row>
    <row r="591" s="11" customFormat="1">
      <c r="B591" s="233"/>
      <c r="C591" s="234"/>
      <c r="D591" s="235" t="s">
        <v>157</v>
      </c>
      <c r="E591" s="236" t="s">
        <v>30</v>
      </c>
      <c r="F591" s="237" t="s">
        <v>836</v>
      </c>
      <c r="G591" s="234"/>
      <c r="H591" s="238">
        <v>40</v>
      </c>
      <c r="I591" s="239"/>
      <c r="J591" s="234"/>
      <c r="K591" s="234"/>
      <c r="L591" s="240"/>
      <c r="M591" s="241"/>
      <c r="N591" s="242"/>
      <c r="O591" s="242"/>
      <c r="P591" s="242"/>
      <c r="Q591" s="242"/>
      <c r="R591" s="242"/>
      <c r="S591" s="242"/>
      <c r="T591" s="243"/>
      <c r="AT591" s="244" t="s">
        <v>157</v>
      </c>
      <c r="AU591" s="244" t="s">
        <v>155</v>
      </c>
      <c r="AV591" s="11" t="s">
        <v>84</v>
      </c>
      <c r="AW591" s="11" t="s">
        <v>37</v>
      </c>
      <c r="AX591" s="11" t="s">
        <v>82</v>
      </c>
      <c r="AY591" s="244" t="s">
        <v>146</v>
      </c>
    </row>
    <row r="592" s="1" customFormat="1" ht="25.5" customHeight="1">
      <c r="B592" s="46"/>
      <c r="C592" s="221" t="s">
        <v>837</v>
      </c>
      <c r="D592" s="221" t="s">
        <v>149</v>
      </c>
      <c r="E592" s="222" t="s">
        <v>838</v>
      </c>
      <c r="F592" s="223" t="s">
        <v>839</v>
      </c>
      <c r="G592" s="224" t="s">
        <v>211</v>
      </c>
      <c r="H592" s="225">
        <v>10</v>
      </c>
      <c r="I592" s="226"/>
      <c r="J592" s="227">
        <f>ROUND(I592*H592,2)</f>
        <v>0</v>
      </c>
      <c r="K592" s="223" t="s">
        <v>153</v>
      </c>
      <c r="L592" s="72"/>
      <c r="M592" s="228" t="s">
        <v>30</v>
      </c>
      <c r="N592" s="229" t="s">
        <v>45</v>
      </c>
      <c r="O592" s="47"/>
      <c r="P592" s="230">
        <f>O592*H592</f>
        <v>0</v>
      </c>
      <c r="Q592" s="230">
        <v>0.00024000000000000001</v>
      </c>
      <c r="R592" s="230">
        <f>Q592*H592</f>
        <v>0.0024000000000000002</v>
      </c>
      <c r="S592" s="230">
        <v>0</v>
      </c>
      <c r="T592" s="231">
        <f>S592*H592</f>
        <v>0</v>
      </c>
      <c r="AR592" s="24" t="s">
        <v>154</v>
      </c>
      <c r="AT592" s="24" t="s">
        <v>149</v>
      </c>
      <c r="AU592" s="24" t="s">
        <v>155</v>
      </c>
      <c r="AY592" s="24" t="s">
        <v>146</v>
      </c>
      <c r="BE592" s="232">
        <f>IF(N592="základní",J592,0)</f>
        <v>0</v>
      </c>
      <c r="BF592" s="232">
        <f>IF(N592="snížená",J592,0)</f>
        <v>0</v>
      </c>
      <c r="BG592" s="232">
        <f>IF(N592="zákl. přenesená",J592,0)</f>
        <v>0</v>
      </c>
      <c r="BH592" s="232">
        <f>IF(N592="sníž. přenesená",J592,0)</f>
        <v>0</v>
      </c>
      <c r="BI592" s="232">
        <f>IF(N592="nulová",J592,0)</f>
        <v>0</v>
      </c>
      <c r="BJ592" s="24" t="s">
        <v>82</v>
      </c>
      <c r="BK592" s="232">
        <f>ROUND(I592*H592,2)</f>
        <v>0</v>
      </c>
      <c r="BL592" s="24" t="s">
        <v>154</v>
      </c>
      <c r="BM592" s="24" t="s">
        <v>840</v>
      </c>
    </row>
    <row r="593" s="13" customFormat="1">
      <c r="B593" s="256"/>
      <c r="C593" s="257"/>
      <c r="D593" s="235" t="s">
        <v>157</v>
      </c>
      <c r="E593" s="258" t="s">
        <v>30</v>
      </c>
      <c r="F593" s="259" t="s">
        <v>841</v>
      </c>
      <c r="G593" s="257"/>
      <c r="H593" s="258" t="s">
        <v>30</v>
      </c>
      <c r="I593" s="260"/>
      <c r="J593" s="257"/>
      <c r="K593" s="257"/>
      <c r="L593" s="261"/>
      <c r="M593" s="262"/>
      <c r="N593" s="263"/>
      <c r="O593" s="263"/>
      <c r="P593" s="263"/>
      <c r="Q593" s="263"/>
      <c r="R593" s="263"/>
      <c r="S593" s="263"/>
      <c r="T593" s="264"/>
      <c r="AT593" s="265" t="s">
        <v>157</v>
      </c>
      <c r="AU593" s="265" t="s">
        <v>155</v>
      </c>
      <c r="AV593" s="13" t="s">
        <v>82</v>
      </c>
      <c r="AW593" s="13" t="s">
        <v>37</v>
      </c>
      <c r="AX593" s="13" t="s">
        <v>74</v>
      </c>
      <c r="AY593" s="265" t="s">
        <v>146</v>
      </c>
    </row>
    <row r="594" s="13" customFormat="1">
      <c r="B594" s="256"/>
      <c r="C594" s="257"/>
      <c r="D594" s="235" t="s">
        <v>157</v>
      </c>
      <c r="E594" s="258" t="s">
        <v>30</v>
      </c>
      <c r="F594" s="259" t="s">
        <v>842</v>
      </c>
      <c r="G594" s="257"/>
      <c r="H594" s="258" t="s">
        <v>30</v>
      </c>
      <c r="I594" s="260"/>
      <c r="J594" s="257"/>
      <c r="K594" s="257"/>
      <c r="L594" s="261"/>
      <c r="M594" s="262"/>
      <c r="N594" s="263"/>
      <c r="O594" s="263"/>
      <c r="P594" s="263"/>
      <c r="Q594" s="263"/>
      <c r="R594" s="263"/>
      <c r="S594" s="263"/>
      <c r="T594" s="264"/>
      <c r="AT594" s="265" t="s">
        <v>157</v>
      </c>
      <c r="AU594" s="265" t="s">
        <v>155</v>
      </c>
      <c r="AV594" s="13" t="s">
        <v>82</v>
      </c>
      <c r="AW594" s="13" t="s">
        <v>37</v>
      </c>
      <c r="AX594" s="13" t="s">
        <v>74</v>
      </c>
      <c r="AY594" s="265" t="s">
        <v>146</v>
      </c>
    </row>
    <row r="595" s="11" customFormat="1">
      <c r="B595" s="233"/>
      <c r="C595" s="234"/>
      <c r="D595" s="235" t="s">
        <v>157</v>
      </c>
      <c r="E595" s="236" t="s">
        <v>30</v>
      </c>
      <c r="F595" s="237" t="s">
        <v>843</v>
      </c>
      <c r="G595" s="234"/>
      <c r="H595" s="238">
        <v>10</v>
      </c>
      <c r="I595" s="239"/>
      <c r="J595" s="234"/>
      <c r="K595" s="234"/>
      <c r="L595" s="240"/>
      <c r="M595" s="241"/>
      <c r="N595" s="242"/>
      <c r="O595" s="242"/>
      <c r="P595" s="242"/>
      <c r="Q595" s="242"/>
      <c r="R595" s="242"/>
      <c r="S595" s="242"/>
      <c r="T595" s="243"/>
      <c r="AT595" s="244" t="s">
        <v>157</v>
      </c>
      <c r="AU595" s="244" t="s">
        <v>155</v>
      </c>
      <c r="AV595" s="11" t="s">
        <v>84</v>
      </c>
      <c r="AW595" s="11" t="s">
        <v>37</v>
      </c>
      <c r="AX595" s="11" t="s">
        <v>82</v>
      </c>
      <c r="AY595" s="244" t="s">
        <v>146</v>
      </c>
    </row>
    <row r="596" s="10" customFormat="1" ht="22.32" customHeight="1">
      <c r="B596" s="205"/>
      <c r="C596" s="206"/>
      <c r="D596" s="207" t="s">
        <v>73</v>
      </c>
      <c r="E596" s="219" t="s">
        <v>786</v>
      </c>
      <c r="F596" s="219" t="s">
        <v>844</v>
      </c>
      <c r="G596" s="206"/>
      <c r="H596" s="206"/>
      <c r="I596" s="209"/>
      <c r="J596" s="220">
        <f>BK596</f>
        <v>0</v>
      </c>
      <c r="K596" s="206"/>
      <c r="L596" s="211"/>
      <c r="M596" s="212"/>
      <c r="N596" s="213"/>
      <c r="O596" s="213"/>
      <c r="P596" s="214">
        <f>P597</f>
        <v>0</v>
      </c>
      <c r="Q596" s="213"/>
      <c r="R596" s="214">
        <f>R597</f>
        <v>0.0012999999999999999</v>
      </c>
      <c r="S596" s="213"/>
      <c r="T596" s="215">
        <f>T597</f>
        <v>0</v>
      </c>
      <c r="AR596" s="216" t="s">
        <v>82</v>
      </c>
      <c r="AT596" s="217" t="s">
        <v>73</v>
      </c>
      <c r="AU596" s="217" t="s">
        <v>84</v>
      </c>
      <c r="AY596" s="216" t="s">
        <v>146</v>
      </c>
      <c r="BK596" s="218">
        <f>BK597</f>
        <v>0</v>
      </c>
    </row>
    <row r="597" s="1" customFormat="1" ht="25.5" customHeight="1">
      <c r="B597" s="46"/>
      <c r="C597" s="221" t="s">
        <v>845</v>
      </c>
      <c r="D597" s="221" t="s">
        <v>149</v>
      </c>
      <c r="E597" s="222" t="s">
        <v>846</v>
      </c>
      <c r="F597" s="223" t="s">
        <v>847</v>
      </c>
      <c r="G597" s="224" t="s">
        <v>211</v>
      </c>
      <c r="H597" s="225">
        <v>10</v>
      </c>
      <c r="I597" s="226"/>
      <c r="J597" s="227">
        <f>ROUND(I597*H597,2)</f>
        <v>0</v>
      </c>
      <c r="K597" s="223" t="s">
        <v>153</v>
      </c>
      <c r="L597" s="72"/>
      <c r="M597" s="228" t="s">
        <v>30</v>
      </c>
      <c r="N597" s="229" t="s">
        <v>45</v>
      </c>
      <c r="O597" s="47"/>
      <c r="P597" s="230">
        <f>O597*H597</f>
        <v>0</v>
      </c>
      <c r="Q597" s="230">
        <v>0.00012999999999999999</v>
      </c>
      <c r="R597" s="230">
        <f>Q597*H597</f>
        <v>0.0012999999999999999</v>
      </c>
      <c r="S597" s="230">
        <v>0</v>
      </c>
      <c r="T597" s="231">
        <f>S597*H597</f>
        <v>0</v>
      </c>
      <c r="AR597" s="24" t="s">
        <v>154</v>
      </c>
      <c r="AT597" s="24" t="s">
        <v>149</v>
      </c>
      <c r="AU597" s="24" t="s">
        <v>155</v>
      </c>
      <c r="AY597" s="24" t="s">
        <v>146</v>
      </c>
      <c r="BE597" s="232">
        <f>IF(N597="základní",J597,0)</f>
        <v>0</v>
      </c>
      <c r="BF597" s="232">
        <f>IF(N597="snížená",J597,0)</f>
        <v>0</v>
      </c>
      <c r="BG597" s="232">
        <f>IF(N597="zákl. přenesená",J597,0)</f>
        <v>0</v>
      </c>
      <c r="BH597" s="232">
        <f>IF(N597="sníž. přenesená",J597,0)</f>
        <v>0</v>
      </c>
      <c r="BI597" s="232">
        <f>IF(N597="nulová",J597,0)</f>
        <v>0</v>
      </c>
      <c r="BJ597" s="24" t="s">
        <v>82</v>
      </c>
      <c r="BK597" s="232">
        <f>ROUND(I597*H597,2)</f>
        <v>0</v>
      </c>
      <c r="BL597" s="24" t="s">
        <v>154</v>
      </c>
      <c r="BM597" s="24" t="s">
        <v>848</v>
      </c>
    </row>
    <row r="598" s="10" customFormat="1" ht="22.32" customHeight="1">
      <c r="B598" s="205"/>
      <c r="C598" s="206"/>
      <c r="D598" s="207" t="s">
        <v>73</v>
      </c>
      <c r="E598" s="219" t="s">
        <v>793</v>
      </c>
      <c r="F598" s="219" t="s">
        <v>849</v>
      </c>
      <c r="G598" s="206"/>
      <c r="H598" s="206"/>
      <c r="I598" s="209"/>
      <c r="J598" s="220">
        <f>BK598</f>
        <v>0</v>
      </c>
      <c r="K598" s="206"/>
      <c r="L598" s="211"/>
      <c r="M598" s="212"/>
      <c r="N598" s="213"/>
      <c r="O598" s="213"/>
      <c r="P598" s="214">
        <f>SUM(P599:P600)</f>
        <v>0</v>
      </c>
      <c r="Q598" s="213"/>
      <c r="R598" s="214">
        <f>SUM(R599:R600)</f>
        <v>0.0016000000000000001</v>
      </c>
      <c r="S598" s="213"/>
      <c r="T598" s="215">
        <f>SUM(T599:T600)</f>
        <v>0</v>
      </c>
      <c r="AR598" s="216" t="s">
        <v>82</v>
      </c>
      <c r="AT598" s="217" t="s">
        <v>73</v>
      </c>
      <c r="AU598" s="217" t="s">
        <v>84</v>
      </c>
      <c r="AY598" s="216" t="s">
        <v>146</v>
      </c>
      <c r="BK598" s="218">
        <f>SUM(BK599:BK600)</f>
        <v>0</v>
      </c>
    </row>
    <row r="599" s="1" customFormat="1" ht="63.75" customHeight="1">
      <c r="B599" s="46"/>
      <c r="C599" s="221" t="s">
        <v>850</v>
      </c>
      <c r="D599" s="221" t="s">
        <v>149</v>
      </c>
      <c r="E599" s="222" t="s">
        <v>851</v>
      </c>
      <c r="F599" s="223" t="s">
        <v>852</v>
      </c>
      <c r="G599" s="224" t="s">
        <v>211</v>
      </c>
      <c r="H599" s="225">
        <v>40</v>
      </c>
      <c r="I599" s="226"/>
      <c r="J599" s="227">
        <f>ROUND(I599*H599,2)</f>
        <v>0</v>
      </c>
      <c r="K599" s="223" t="s">
        <v>153</v>
      </c>
      <c r="L599" s="72"/>
      <c r="M599" s="228" t="s">
        <v>30</v>
      </c>
      <c r="N599" s="229" t="s">
        <v>45</v>
      </c>
      <c r="O599" s="47"/>
      <c r="P599" s="230">
        <f>O599*H599</f>
        <v>0</v>
      </c>
      <c r="Q599" s="230">
        <v>4.0000000000000003E-05</v>
      </c>
      <c r="R599" s="230">
        <f>Q599*H599</f>
        <v>0.0016000000000000001</v>
      </c>
      <c r="S599" s="230">
        <v>0</v>
      </c>
      <c r="T599" s="231">
        <f>S599*H599</f>
        <v>0</v>
      </c>
      <c r="AR599" s="24" t="s">
        <v>154</v>
      </c>
      <c r="AT599" s="24" t="s">
        <v>149</v>
      </c>
      <c r="AU599" s="24" t="s">
        <v>155</v>
      </c>
      <c r="AY599" s="24" t="s">
        <v>146</v>
      </c>
      <c r="BE599" s="232">
        <f>IF(N599="základní",J599,0)</f>
        <v>0</v>
      </c>
      <c r="BF599" s="232">
        <f>IF(N599="snížená",J599,0)</f>
        <v>0</v>
      </c>
      <c r="BG599" s="232">
        <f>IF(N599="zákl. přenesená",J599,0)</f>
        <v>0</v>
      </c>
      <c r="BH599" s="232">
        <f>IF(N599="sníž. přenesená",J599,0)</f>
        <v>0</v>
      </c>
      <c r="BI599" s="232">
        <f>IF(N599="nulová",J599,0)</f>
        <v>0</v>
      </c>
      <c r="BJ599" s="24" t="s">
        <v>82</v>
      </c>
      <c r="BK599" s="232">
        <f>ROUND(I599*H599,2)</f>
        <v>0</v>
      </c>
      <c r="BL599" s="24" t="s">
        <v>154</v>
      </c>
      <c r="BM599" s="24" t="s">
        <v>853</v>
      </c>
    </row>
    <row r="600" s="1" customFormat="1" ht="38.25" customHeight="1">
      <c r="B600" s="46"/>
      <c r="C600" s="221" t="s">
        <v>854</v>
      </c>
      <c r="D600" s="221" t="s">
        <v>149</v>
      </c>
      <c r="E600" s="222" t="s">
        <v>855</v>
      </c>
      <c r="F600" s="223" t="s">
        <v>856</v>
      </c>
      <c r="G600" s="224" t="s">
        <v>211</v>
      </c>
      <c r="H600" s="225">
        <v>20</v>
      </c>
      <c r="I600" s="226"/>
      <c r="J600" s="227">
        <f>ROUND(I600*H600,2)</f>
        <v>0</v>
      </c>
      <c r="K600" s="223" t="s">
        <v>30</v>
      </c>
      <c r="L600" s="72"/>
      <c r="M600" s="228" t="s">
        <v>30</v>
      </c>
      <c r="N600" s="229" t="s">
        <v>45</v>
      </c>
      <c r="O600" s="47"/>
      <c r="P600" s="230">
        <f>O600*H600</f>
        <v>0</v>
      </c>
      <c r="Q600" s="230">
        <v>0</v>
      </c>
      <c r="R600" s="230">
        <f>Q600*H600</f>
        <v>0</v>
      </c>
      <c r="S600" s="230">
        <v>0</v>
      </c>
      <c r="T600" s="231">
        <f>S600*H600</f>
        <v>0</v>
      </c>
      <c r="AR600" s="24" t="s">
        <v>154</v>
      </c>
      <c r="AT600" s="24" t="s">
        <v>149</v>
      </c>
      <c r="AU600" s="24" t="s">
        <v>155</v>
      </c>
      <c r="AY600" s="24" t="s">
        <v>146</v>
      </c>
      <c r="BE600" s="232">
        <f>IF(N600="základní",J600,0)</f>
        <v>0</v>
      </c>
      <c r="BF600" s="232">
        <f>IF(N600="snížená",J600,0)</f>
        <v>0</v>
      </c>
      <c r="BG600" s="232">
        <f>IF(N600="zákl. přenesená",J600,0)</f>
        <v>0</v>
      </c>
      <c r="BH600" s="232">
        <f>IF(N600="sníž. přenesená",J600,0)</f>
        <v>0</v>
      </c>
      <c r="BI600" s="232">
        <f>IF(N600="nulová",J600,0)</f>
        <v>0</v>
      </c>
      <c r="BJ600" s="24" t="s">
        <v>82</v>
      </c>
      <c r="BK600" s="232">
        <f>ROUND(I600*H600,2)</f>
        <v>0</v>
      </c>
      <c r="BL600" s="24" t="s">
        <v>154</v>
      </c>
      <c r="BM600" s="24" t="s">
        <v>857</v>
      </c>
    </row>
    <row r="601" s="10" customFormat="1" ht="22.32" customHeight="1">
      <c r="B601" s="205"/>
      <c r="C601" s="206"/>
      <c r="D601" s="207" t="s">
        <v>73</v>
      </c>
      <c r="E601" s="219" t="s">
        <v>618</v>
      </c>
      <c r="F601" s="219" t="s">
        <v>619</v>
      </c>
      <c r="G601" s="206"/>
      <c r="H601" s="206"/>
      <c r="I601" s="209"/>
      <c r="J601" s="220">
        <f>BK601</f>
        <v>0</v>
      </c>
      <c r="K601" s="206"/>
      <c r="L601" s="211"/>
      <c r="M601" s="212"/>
      <c r="N601" s="213"/>
      <c r="O601" s="213"/>
      <c r="P601" s="214">
        <f>SUM(P602:P614)</f>
        <v>0</v>
      </c>
      <c r="Q601" s="213"/>
      <c r="R601" s="214">
        <f>SUM(R602:R614)</f>
        <v>0</v>
      </c>
      <c r="S601" s="213"/>
      <c r="T601" s="215">
        <f>SUM(T602:T614)</f>
        <v>0.82799999999999996</v>
      </c>
      <c r="AR601" s="216" t="s">
        <v>82</v>
      </c>
      <c r="AT601" s="217" t="s">
        <v>73</v>
      </c>
      <c r="AU601" s="217" t="s">
        <v>84</v>
      </c>
      <c r="AY601" s="216" t="s">
        <v>146</v>
      </c>
      <c r="BK601" s="218">
        <f>SUM(BK602:BK614)</f>
        <v>0</v>
      </c>
    </row>
    <row r="602" s="1" customFormat="1" ht="25.5" customHeight="1">
      <c r="B602" s="46"/>
      <c r="C602" s="221" t="s">
        <v>858</v>
      </c>
      <c r="D602" s="221" t="s">
        <v>149</v>
      </c>
      <c r="E602" s="222" t="s">
        <v>859</v>
      </c>
      <c r="F602" s="223" t="s">
        <v>860</v>
      </c>
      <c r="G602" s="224" t="s">
        <v>211</v>
      </c>
      <c r="H602" s="225">
        <v>18</v>
      </c>
      <c r="I602" s="226"/>
      <c r="J602" s="227">
        <f>ROUND(I602*H602,2)</f>
        <v>0</v>
      </c>
      <c r="K602" s="223" t="s">
        <v>153</v>
      </c>
      <c r="L602" s="72"/>
      <c r="M602" s="228" t="s">
        <v>30</v>
      </c>
      <c r="N602" s="229" t="s">
        <v>45</v>
      </c>
      <c r="O602" s="47"/>
      <c r="P602" s="230">
        <f>O602*H602</f>
        <v>0</v>
      </c>
      <c r="Q602" s="230">
        <v>0</v>
      </c>
      <c r="R602" s="230">
        <f>Q602*H602</f>
        <v>0</v>
      </c>
      <c r="S602" s="230">
        <v>0.045999999999999999</v>
      </c>
      <c r="T602" s="231">
        <f>S602*H602</f>
        <v>0.82799999999999996</v>
      </c>
      <c r="AR602" s="24" t="s">
        <v>154</v>
      </c>
      <c r="AT602" s="24" t="s">
        <v>149</v>
      </c>
      <c r="AU602" s="24" t="s">
        <v>155</v>
      </c>
      <c r="AY602" s="24" t="s">
        <v>146</v>
      </c>
      <c r="BE602" s="232">
        <f>IF(N602="základní",J602,0)</f>
        <v>0</v>
      </c>
      <c r="BF602" s="232">
        <f>IF(N602="snížená",J602,0)</f>
        <v>0</v>
      </c>
      <c r="BG602" s="232">
        <f>IF(N602="zákl. přenesená",J602,0)</f>
        <v>0</v>
      </c>
      <c r="BH602" s="232">
        <f>IF(N602="sníž. přenesená",J602,0)</f>
        <v>0</v>
      </c>
      <c r="BI602" s="232">
        <f>IF(N602="nulová",J602,0)</f>
        <v>0</v>
      </c>
      <c r="BJ602" s="24" t="s">
        <v>82</v>
      </c>
      <c r="BK602" s="232">
        <f>ROUND(I602*H602,2)</f>
        <v>0</v>
      </c>
      <c r="BL602" s="24" t="s">
        <v>154</v>
      </c>
      <c r="BM602" s="24" t="s">
        <v>861</v>
      </c>
    </row>
    <row r="603" s="13" customFormat="1">
      <c r="B603" s="256"/>
      <c r="C603" s="257"/>
      <c r="D603" s="235" t="s">
        <v>157</v>
      </c>
      <c r="E603" s="258" t="s">
        <v>30</v>
      </c>
      <c r="F603" s="259" t="s">
        <v>862</v>
      </c>
      <c r="G603" s="257"/>
      <c r="H603" s="258" t="s">
        <v>30</v>
      </c>
      <c r="I603" s="260"/>
      <c r="J603" s="257"/>
      <c r="K603" s="257"/>
      <c r="L603" s="261"/>
      <c r="M603" s="262"/>
      <c r="N603" s="263"/>
      <c r="O603" s="263"/>
      <c r="P603" s="263"/>
      <c r="Q603" s="263"/>
      <c r="R603" s="263"/>
      <c r="S603" s="263"/>
      <c r="T603" s="264"/>
      <c r="AT603" s="265" t="s">
        <v>157</v>
      </c>
      <c r="AU603" s="265" t="s">
        <v>155</v>
      </c>
      <c r="AV603" s="13" t="s">
        <v>82</v>
      </c>
      <c r="AW603" s="13" t="s">
        <v>37</v>
      </c>
      <c r="AX603" s="13" t="s">
        <v>74</v>
      </c>
      <c r="AY603" s="265" t="s">
        <v>146</v>
      </c>
    </row>
    <row r="604" s="13" customFormat="1">
      <c r="B604" s="256"/>
      <c r="C604" s="257"/>
      <c r="D604" s="235" t="s">
        <v>157</v>
      </c>
      <c r="E604" s="258" t="s">
        <v>30</v>
      </c>
      <c r="F604" s="259" t="s">
        <v>863</v>
      </c>
      <c r="G604" s="257"/>
      <c r="H604" s="258" t="s">
        <v>30</v>
      </c>
      <c r="I604" s="260"/>
      <c r="J604" s="257"/>
      <c r="K604" s="257"/>
      <c r="L604" s="261"/>
      <c r="M604" s="262"/>
      <c r="N604" s="263"/>
      <c r="O604" s="263"/>
      <c r="P604" s="263"/>
      <c r="Q604" s="263"/>
      <c r="R604" s="263"/>
      <c r="S604" s="263"/>
      <c r="T604" s="264"/>
      <c r="AT604" s="265" t="s">
        <v>157</v>
      </c>
      <c r="AU604" s="265" t="s">
        <v>155</v>
      </c>
      <c r="AV604" s="13" t="s">
        <v>82</v>
      </c>
      <c r="AW604" s="13" t="s">
        <v>37</v>
      </c>
      <c r="AX604" s="13" t="s">
        <v>74</v>
      </c>
      <c r="AY604" s="265" t="s">
        <v>146</v>
      </c>
    </row>
    <row r="605" s="13" customFormat="1">
      <c r="B605" s="256"/>
      <c r="C605" s="257"/>
      <c r="D605" s="235" t="s">
        <v>157</v>
      </c>
      <c r="E605" s="258" t="s">
        <v>30</v>
      </c>
      <c r="F605" s="259" t="s">
        <v>864</v>
      </c>
      <c r="G605" s="257"/>
      <c r="H605" s="258" t="s">
        <v>30</v>
      </c>
      <c r="I605" s="260"/>
      <c r="J605" s="257"/>
      <c r="K605" s="257"/>
      <c r="L605" s="261"/>
      <c r="M605" s="262"/>
      <c r="N605" s="263"/>
      <c r="O605" s="263"/>
      <c r="P605" s="263"/>
      <c r="Q605" s="263"/>
      <c r="R605" s="263"/>
      <c r="S605" s="263"/>
      <c r="T605" s="264"/>
      <c r="AT605" s="265" t="s">
        <v>157</v>
      </c>
      <c r="AU605" s="265" t="s">
        <v>155</v>
      </c>
      <c r="AV605" s="13" t="s">
        <v>82</v>
      </c>
      <c r="AW605" s="13" t="s">
        <v>37</v>
      </c>
      <c r="AX605" s="13" t="s">
        <v>74</v>
      </c>
      <c r="AY605" s="265" t="s">
        <v>146</v>
      </c>
    </row>
    <row r="606" s="11" customFormat="1">
      <c r="B606" s="233"/>
      <c r="C606" s="234"/>
      <c r="D606" s="235" t="s">
        <v>157</v>
      </c>
      <c r="E606" s="236" t="s">
        <v>30</v>
      </c>
      <c r="F606" s="237" t="s">
        <v>865</v>
      </c>
      <c r="G606" s="234"/>
      <c r="H606" s="238">
        <v>4.9199999999999999</v>
      </c>
      <c r="I606" s="239"/>
      <c r="J606" s="234"/>
      <c r="K606" s="234"/>
      <c r="L606" s="240"/>
      <c r="M606" s="241"/>
      <c r="N606" s="242"/>
      <c r="O606" s="242"/>
      <c r="P606" s="242"/>
      <c r="Q606" s="242"/>
      <c r="R606" s="242"/>
      <c r="S606" s="242"/>
      <c r="T606" s="243"/>
      <c r="AT606" s="244" t="s">
        <v>157</v>
      </c>
      <c r="AU606" s="244" t="s">
        <v>155</v>
      </c>
      <c r="AV606" s="11" t="s">
        <v>84</v>
      </c>
      <c r="AW606" s="11" t="s">
        <v>37</v>
      </c>
      <c r="AX606" s="11" t="s">
        <v>74</v>
      </c>
      <c r="AY606" s="244" t="s">
        <v>146</v>
      </c>
    </row>
    <row r="607" s="11" customFormat="1">
      <c r="B607" s="233"/>
      <c r="C607" s="234"/>
      <c r="D607" s="235" t="s">
        <v>157</v>
      </c>
      <c r="E607" s="236" t="s">
        <v>30</v>
      </c>
      <c r="F607" s="237" t="s">
        <v>866</v>
      </c>
      <c r="G607" s="234"/>
      <c r="H607" s="238">
        <v>1.0800000000000001</v>
      </c>
      <c r="I607" s="239"/>
      <c r="J607" s="234"/>
      <c r="K607" s="234"/>
      <c r="L607" s="240"/>
      <c r="M607" s="241"/>
      <c r="N607" s="242"/>
      <c r="O607" s="242"/>
      <c r="P607" s="242"/>
      <c r="Q607" s="242"/>
      <c r="R607" s="242"/>
      <c r="S607" s="242"/>
      <c r="T607" s="243"/>
      <c r="AT607" s="244" t="s">
        <v>157</v>
      </c>
      <c r="AU607" s="244" t="s">
        <v>155</v>
      </c>
      <c r="AV607" s="11" t="s">
        <v>84</v>
      </c>
      <c r="AW607" s="11" t="s">
        <v>37</v>
      </c>
      <c r="AX607" s="11" t="s">
        <v>74</v>
      </c>
      <c r="AY607" s="244" t="s">
        <v>146</v>
      </c>
    </row>
    <row r="608" s="14" customFormat="1">
      <c r="B608" s="266"/>
      <c r="C608" s="267"/>
      <c r="D608" s="235" t="s">
        <v>157</v>
      </c>
      <c r="E608" s="268" t="s">
        <v>30</v>
      </c>
      <c r="F608" s="269" t="s">
        <v>867</v>
      </c>
      <c r="G608" s="267"/>
      <c r="H608" s="270">
        <v>6</v>
      </c>
      <c r="I608" s="271"/>
      <c r="J608" s="267"/>
      <c r="K608" s="267"/>
      <c r="L608" s="272"/>
      <c r="M608" s="273"/>
      <c r="N608" s="274"/>
      <c r="O608" s="274"/>
      <c r="P608" s="274"/>
      <c r="Q608" s="274"/>
      <c r="R608" s="274"/>
      <c r="S608" s="274"/>
      <c r="T608" s="275"/>
      <c r="AT608" s="276" t="s">
        <v>157</v>
      </c>
      <c r="AU608" s="276" t="s">
        <v>155</v>
      </c>
      <c r="AV608" s="14" t="s">
        <v>155</v>
      </c>
      <c r="AW608" s="14" t="s">
        <v>37</v>
      </c>
      <c r="AX608" s="14" t="s">
        <v>74</v>
      </c>
      <c r="AY608" s="276" t="s">
        <v>146</v>
      </c>
    </row>
    <row r="609" s="13" customFormat="1">
      <c r="B609" s="256"/>
      <c r="C609" s="257"/>
      <c r="D609" s="235" t="s">
        <v>157</v>
      </c>
      <c r="E609" s="258" t="s">
        <v>30</v>
      </c>
      <c r="F609" s="259" t="s">
        <v>868</v>
      </c>
      <c r="G609" s="257"/>
      <c r="H609" s="258" t="s">
        <v>30</v>
      </c>
      <c r="I609" s="260"/>
      <c r="J609" s="257"/>
      <c r="K609" s="257"/>
      <c r="L609" s="261"/>
      <c r="M609" s="262"/>
      <c r="N609" s="263"/>
      <c r="O609" s="263"/>
      <c r="P609" s="263"/>
      <c r="Q609" s="263"/>
      <c r="R609" s="263"/>
      <c r="S609" s="263"/>
      <c r="T609" s="264"/>
      <c r="AT609" s="265" t="s">
        <v>157</v>
      </c>
      <c r="AU609" s="265" t="s">
        <v>155</v>
      </c>
      <c r="AV609" s="13" t="s">
        <v>82</v>
      </c>
      <c r="AW609" s="13" t="s">
        <v>37</v>
      </c>
      <c r="AX609" s="13" t="s">
        <v>74</v>
      </c>
      <c r="AY609" s="265" t="s">
        <v>146</v>
      </c>
    </row>
    <row r="610" s="13" customFormat="1">
      <c r="B610" s="256"/>
      <c r="C610" s="257"/>
      <c r="D610" s="235" t="s">
        <v>157</v>
      </c>
      <c r="E610" s="258" t="s">
        <v>30</v>
      </c>
      <c r="F610" s="259" t="s">
        <v>869</v>
      </c>
      <c r="G610" s="257"/>
      <c r="H610" s="258" t="s">
        <v>30</v>
      </c>
      <c r="I610" s="260"/>
      <c r="J610" s="257"/>
      <c r="K610" s="257"/>
      <c r="L610" s="261"/>
      <c r="M610" s="262"/>
      <c r="N610" s="263"/>
      <c r="O610" s="263"/>
      <c r="P610" s="263"/>
      <c r="Q610" s="263"/>
      <c r="R610" s="263"/>
      <c r="S610" s="263"/>
      <c r="T610" s="264"/>
      <c r="AT610" s="265" t="s">
        <v>157</v>
      </c>
      <c r="AU610" s="265" t="s">
        <v>155</v>
      </c>
      <c r="AV610" s="13" t="s">
        <v>82</v>
      </c>
      <c r="AW610" s="13" t="s">
        <v>37</v>
      </c>
      <c r="AX610" s="13" t="s">
        <v>74</v>
      </c>
      <c r="AY610" s="265" t="s">
        <v>146</v>
      </c>
    </row>
    <row r="611" s="11" customFormat="1">
      <c r="B611" s="233"/>
      <c r="C611" s="234"/>
      <c r="D611" s="235" t="s">
        <v>157</v>
      </c>
      <c r="E611" s="236" t="s">
        <v>30</v>
      </c>
      <c r="F611" s="237" t="s">
        <v>870</v>
      </c>
      <c r="G611" s="234"/>
      <c r="H611" s="238">
        <v>10.44</v>
      </c>
      <c r="I611" s="239"/>
      <c r="J611" s="234"/>
      <c r="K611" s="234"/>
      <c r="L611" s="240"/>
      <c r="M611" s="241"/>
      <c r="N611" s="242"/>
      <c r="O611" s="242"/>
      <c r="P611" s="242"/>
      <c r="Q611" s="242"/>
      <c r="R611" s="242"/>
      <c r="S611" s="242"/>
      <c r="T611" s="243"/>
      <c r="AT611" s="244" t="s">
        <v>157</v>
      </c>
      <c r="AU611" s="244" t="s">
        <v>155</v>
      </c>
      <c r="AV611" s="11" t="s">
        <v>84</v>
      </c>
      <c r="AW611" s="11" t="s">
        <v>37</v>
      </c>
      <c r="AX611" s="11" t="s">
        <v>74</v>
      </c>
      <c r="AY611" s="244" t="s">
        <v>146</v>
      </c>
    </row>
    <row r="612" s="11" customFormat="1">
      <c r="B612" s="233"/>
      <c r="C612" s="234"/>
      <c r="D612" s="235" t="s">
        <v>157</v>
      </c>
      <c r="E612" s="236" t="s">
        <v>30</v>
      </c>
      <c r="F612" s="237" t="s">
        <v>871</v>
      </c>
      <c r="G612" s="234"/>
      <c r="H612" s="238">
        <v>1.5600000000000001</v>
      </c>
      <c r="I612" s="239"/>
      <c r="J612" s="234"/>
      <c r="K612" s="234"/>
      <c r="L612" s="240"/>
      <c r="M612" s="241"/>
      <c r="N612" s="242"/>
      <c r="O612" s="242"/>
      <c r="P612" s="242"/>
      <c r="Q612" s="242"/>
      <c r="R612" s="242"/>
      <c r="S612" s="242"/>
      <c r="T612" s="243"/>
      <c r="AT612" s="244" t="s">
        <v>157</v>
      </c>
      <c r="AU612" s="244" t="s">
        <v>155</v>
      </c>
      <c r="AV612" s="11" t="s">
        <v>84</v>
      </c>
      <c r="AW612" s="11" t="s">
        <v>37</v>
      </c>
      <c r="AX612" s="11" t="s">
        <v>74</v>
      </c>
      <c r="AY612" s="244" t="s">
        <v>146</v>
      </c>
    </row>
    <row r="613" s="14" customFormat="1">
      <c r="B613" s="266"/>
      <c r="C613" s="267"/>
      <c r="D613" s="235" t="s">
        <v>157</v>
      </c>
      <c r="E613" s="268" t="s">
        <v>30</v>
      </c>
      <c r="F613" s="269" t="s">
        <v>872</v>
      </c>
      <c r="G613" s="267"/>
      <c r="H613" s="270">
        <v>12</v>
      </c>
      <c r="I613" s="271"/>
      <c r="J613" s="267"/>
      <c r="K613" s="267"/>
      <c r="L613" s="272"/>
      <c r="M613" s="273"/>
      <c r="N613" s="274"/>
      <c r="O613" s="274"/>
      <c r="P613" s="274"/>
      <c r="Q613" s="274"/>
      <c r="R613" s="274"/>
      <c r="S613" s="274"/>
      <c r="T613" s="275"/>
      <c r="AT613" s="276" t="s">
        <v>157</v>
      </c>
      <c r="AU613" s="276" t="s">
        <v>155</v>
      </c>
      <c r="AV613" s="14" t="s">
        <v>155</v>
      </c>
      <c r="AW613" s="14" t="s">
        <v>37</v>
      </c>
      <c r="AX613" s="14" t="s">
        <v>74</v>
      </c>
      <c r="AY613" s="276" t="s">
        <v>146</v>
      </c>
    </row>
    <row r="614" s="12" customFormat="1">
      <c r="B614" s="245"/>
      <c r="C614" s="246"/>
      <c r="D614" s="235" t="s">
        <v>157</v>
      </c>
      <c r="E614" s="247" t="s">
        <v>30</v>
      </c>
      <c r="F614" s="248" t="s">
        <v>161</v>
      </c>
      <c r="G614" s="246"/>
      <c r="H614" s="249">
        <v>18</v>
      </c>
      <c r="I614" s="250"/>
      <c r="J614" s="246"/>
      <c r="K614" s="246"/>
      <c r="L614" s="251"/>
      <c r="M614" s="252"/>
      <c r="N614" s="253"/>
      <c r="O614" s="253"/>
      <c r="P614" s="253"/>
      <c r="Q614" s="253"/>
      <c r="R614" s="253"/>
      <c r="S614" s="253"/>
      <c r="T614" s="254"/>
      <c r="AT614" s="255" t="s">
        <v>157</v>
      </c>
      <c r="AU614" s="255" t="s">
        <v>155</v>
      </c>
      <c r="AV614" s="12" t="s">
        <v>154</v>
      </c>
      <c r="AW614" s="12" t="s">
        <v>37</v>
      </c>
      <c r="AX614" s="12" t="s">
        <v>82</v>
      </c>
      <c r="AY614" s="255" t="s">
        <v>146</v>
      </c>
    </row>
    <row r="615" s="10" customFormat="1" ht="22.32" customHeight="1">
      <c r="B615" s="205"/>
      <c r="C615" s="206"/>
      <c r="D615" s="207" t="s">
        <v>73</v>
      </c>
      <c r="E615" s="219" t="s">
        <v>696</v>
      </c>
      <c r="F615" s="219" t="s">
        <v>697</v>
      </c>
      <c r="G615" s="206"/>
      <c r="H615" s="206"/>
      <c r="I615" s="209"/>
      <c r="J615" s="220">
        <f>BK615</f>
        <v>0</v>
      </c>
      <c r="K615" s="206"/>
      <c r="L615" s="211"/>
      <c r="M615" s="212"/>
      <c r="N615" s="213"/>
      <c r="O615" s="213"/>
      <c r="P615" s="214">
        <f>SUM(P616:P622)</f>
        <v>0</v>
      </c>
      <c r="Q615" s="213"/>
      <c r="R615" s="214">
        <f>SUM(R616:R622)</f>
        <v>0</v>
      </c>
      <c r="S615" s="213"/>
      <c r="T615" s="215">
        <f>SUM(T616:T622)</f>
        <v>0</v>
      </c>
      <c r="AR615" s="216" t="s">
        <v>82</v>
      </c>
      <c r="AT615" s="217" t="s">
        <v>73</v>
      </c>
      <c r="AU615" s="217" t="s">
        <v>84</v>
      </c>
      <c r="AY615" s="216" t="s">
        <v>146</v>
      </c>
      <c r="BK615" s="218">
        <f>SUM(BK616:BK622)</f>
        <v>0</v>
      </c>
    </row>
    <row r="616" s="1" customFormat="1" ht="25.5" customHeight="1">
      <c r="B616" s="46"/>
      <c r="C616" s="221" t="s">
        <v>873</v>
      </c>
      <c r="D616" s="221" t="s">
        <v>149</v>
      </c>
      <c r="E616" s="222" t="s">
        <v>699</v>
      </c>
      <c r="F616" s="223" t="s">
        <v>700</v>
      </c>
      <c r="G616" s="224" t="s">
        <v>263</v>
      </c>
      <c r="H616" s="225">
        <v>0.84099999999999997</v>
      </c>
      <c r="I616" s="226"/>
      <c r="J616" s="227">
        <f>ROUND(I616*H616,2)</f>
        <v>0</v>
      </c>
      <c r="K616" s="223" t="s">
        <v>153</v>
      </c>
      <c r="L616" s="72"/>
      <c r="M616" s="228" t="s">
        <v>30</v>
      </c>
      <c r="N616" s="229" t="s">
        <v>45</v>
      </c>
      <c r="O616" s="47"/>
      <c r="P616" s="230">
        <f>O616*H616</f>
        <v>0</v>
      </c>
      <c r="Q616" s="230">
        <v>0</v>
      </c>
      <c r="R616" s="230">
        <f>Q616*H616</f>
        <v>0</v>
      </c>
      <c r="S616" s="230">
        <v>0</v>
      </c>
      <c r="T616" s="231">
        <f>S616*H616</f>
        <v>0</v>
      </c>
      <c r="AR616" s="24" t="s">
        <v>154</v>
      </c>
      <c r="AT616" s="24" t="s">
        <v>149</v>
      </c>
      <c r="AU616" s="24" t="s">
        <v>155</v>
      </c>
      <c r="AY616" s="24" t="s">
        <v>146</v>
      </c>
      <c r="BE616" s="232">
        <f>IF(N616="základní",J616,0)</f>
        <v>0</v>
      </c>
      <c r="BF616" s="232">
        <f>IF(N616="snížená",J616,0)</f>
        <v>0</v>
      </c>
      <c r="BG616" s="232">
        <f>IF(N616="zákl. přenesená",J616,0)</f>
        <v>0</v>
      </c>
      <c r="BH616" s="232">
        <f>IF(N616="sníž. přenesená",J616,0)</f>
        <v>0</v>
      </c>
      <c r="BI616" s="232">
        <f>IF(N616="nulová",J616,0)</f>
        <v>0</v>
      </c>
      <c r="BJ616" s="24" t="s">
        <v>82</v>
      </c>
      <c r="BK616" s="232">
        <f>ROUND(I616*H616,2)</f>
        <v>0</v>
      </c>
      <c r="BL616" s="24" t="s">
        <v>154</v>
      </c>
      <c r="BM616" s="24" t="s">
        <v>874</v>
      </c>
    </row>
    <row r="617" s="13" customFormat="1">
      <c r="B617" s="256"/>
      <c r="C617" s="257"/>
      <c r="D617" s="235" t="s">
        <v>157</v>
      </c>
      <c r="E617" s="258" t="s">
        <v>30</v>
      </c>
      <c r="F617" s="259" t="s">
        <v>702</v>
      </c>
      <c r="G617" s="257"/>
      <c r="H617" s="258" t="s">
        <v>30</v>
      </c>
      <c r="I617" s="260"/>
      <c r="J617" s="257"/>
      <c r="K617" s="257"/>
      <c r="L617" s="261"/>
      <c r="M617" s="262"/>
      <c r="N617" s="263"/>
      <c r="O617" s="263"/>
      <c r="P617" s="263"/>
      <c r="Q617" s="263"/>
      <c r="R617" s="263"/>
      <c r="S617" s="263"/>
      <c r="T617" s="264"/>
      <c r="AT617" s="265" t="s">
        <v>157</v>
      </c>
      <c r="AU617" s="265" t="s">
        <v>155</v>
      </c>
      <c r="AV617" s="13" t="s">
        <v>82</v>
      </c>
      <c r="AW617" s="13" t="s">
        <v>37</v>
      </c>
      <c r="AX617" s="13" t="s">
        <v>74</v>
      </c>
      <c r="AY617" s="265" t="s">
        <v>146</v>
      </c>
    </row>
    <row r="618" s="11" customFormat="1">
      <c r="B618" s="233"/>
      <c r="C618" s="234"/>
      <c r="D618" s="235" t="s">
        <v>157</v>
      </c>
      <c r="E618" s="236" t="s">
        <v>30</v>
      </c>
      <c r="F618" s="237" t="s">
        <v>875</v>
      </c>
      <c r="G618" s="234"/>
      <c r="H618" s="238">
        <v>0.84099999999999997</v>
      </c>
      <c r="I618" s="239"/>
      <c r="J618" s="234"/>
      <c r="K618" s="234"/>
      <c r="L618" s="240"/>
      <c r="M618" s="241"/>
      <c r="N618" s="242"/>
      <c r="O618" s="242"/>
      <c r="P618" s="242"/>
      <c r="Q618" s="242"/>
      <c r="R618" s="242"/>
      <c r="S618" s="242"/>
      <c r="T618" s="243"/>
      <c r="AT618" s="244" t="s">
        <v>157</v>
      </c>
      <c r="AU618" s="244" t="s">
        <v>155</v>
      </c>
      <c r="AV618" s="11" t="s">
        <v>84</v>
      </c>
      <c r="AW618" s="11" t="s">
        <v>37</v>
      </c>
      <c r="AX618" s="11" t="s">
        <v>82</v>
      </c>
      <c r="AY618" s="244" t="s">
        <v>146</v>
      </c>
    </row>
    <row r="619" s="1" customFormat="1" ht="25.5" customHeight="1">
      <c r="B619" s="46"/>
      <c r="C619" s="221" t="s">
        <v>876</v>
      </c>
      <c r="D619" s="221" t="s">
        <v>149</v>
      </c>
      <c r="E619" s="222" t="s">
        <v>705</v>
      </c>
      <c r="F619" s="223" t="s">
        <v>706</v>
      </c>
      <c r="G619" s="224" t="s">
        <v>263</v>
      </c>
      <c r="H619" s="225">
        <v>7.569</v>
      </c>
      <c r="I619" s="226"/>
      <c r="J619" s="227">
        <f>ROUND(I619*H619,2)</f>
        <v>0</v>
      </c>
      <c r="K619" s="223" t="s">
        <v>153</v>
      </c>
      <c r="L619" s="72"/>
      <c r="M619" s="228" t="s">
        <v>30</v>
      </c>
      <c r="N619" s="229" t="s">
        <v>45</v>
      </c>
      <c r="O619" s="47"/>
      <c r="P619" s="230">
        <f>O619*H619</f>
        <v>0</v>
      </c>
      <c r="Q619" s="230">
        <v>0</v>
      </c>
      <c r="R619" s="230">
        <f>Q619*H619</f>
        <v>0</v>
      </c>
      <c r="S619" s="230">
        <v>0</v>
      </c>
      <c r="T619" s="231">
        <f>S619*H619</f>
        <v>0</v>
      </c>
      <c r="AR619" s="24" t="s">
        <v>154</v>
      </c>
      <c r="AT619" s="24" t="s">
        <v>149</v>
      </c>
      <c r="AU619" s="24" t="s">
        <v>155</v>
      </c>
      <c r="AY619" s="24" t="s">
        <v>146</v>
      </c>
      <c r="BE619" s="232">
        <f>IF(N619="základní",J619,0)</f>
        <v>0</v>
      </c>
      <c r="BF619" s="232">
        <f>IF(N619="snížená",J619,0)</f>
        <v>0</v>
      </c>
      <c r="BG619" s="232">
        <f>IF(N619="zákl. přenesená",J619,0)</f>
        <v>0</v>
      </c>
      <c r="BH619" s="232">
        <f>IF(N619="sníž. přenesená",J619,0)</f>
        <v>0</v>
      </c>
      <c r="BI619" s="232">
        <f>IF(N619="nulová",J619,0)</f>
        <v>0</v>
      </c>
      <c r="BJ619" s="24" t="s">
        <v>82</v>
      </c>
      <c r="BK619" s="232">
        <f>ROUND(I619*H619,2)</f>
        <v>0</v>
      </c>
      <c r="BL619" s="24" t="s">
        <v>154</v>
      </c>
      <c r="BM619" s="24" t="s">
        <v>877</v>
      </c>
    </row>
    <row r="620" s="13" customFormat="1">
      <c r="B620" s="256"/>
      <c r="C620" s="257"/>
      <c r="D620" s="235" t="s">
        <v>157</v>
      </c>
      <c r="E620" s="258" t="s">
        <v>30</v>
      </c>
      <c r="F620" s="259" t="s">
        <v>708</v>
      </c>
      <c r="G620" s="257"/>
      <c r="H620" s="258" t="s">
        <v>30</v>
      </c>
      <c r="I620" s="260"/>
      <c r="J620" s="257"/>
      <c r="K620" s="257"/>
      <c r="L620" s="261"/>
      <c r="M620" s="262"/>
      <c r="N620" s="263"/>
      <c r="O620" s="263"/>
      <c r="P620" s="263"/>
      <c r="Q620" s="263"/>
      <c r="R620" s="263"/>
      <c r="S620" s="263"/>
      <c r="T620" s="264"/>
      <c r="AT620" s="265" t="s">
        <v>157</v>
      </c>
      <c r="AU620" s="265" t="s">
        <v>155</v>
      </c>
      <c r="AV620" s="13" t="s">
        <v>82</v>
      </c>
      <c r="AW620" s="13" t="s">
        <v>37</v>
      </c>
      <c r="AX620" s="13" t="s">
        <v>74</v>
      </c>
      <c r="AY620" s="265" t="s">
        <v>146</v>
      </c>
    </row>
    <row r="621" s="11" customFormat="1">
      <c r="B621" s="233"/>
      <c r="C621" s="234"/>
      <c r="D621" s="235" t="s">
        <v>157</v>
      </c>
      <c r="E621" s="236" t="s">
        <v>30</v>
      </c>
      <c r="F621" s="237" t="s">
        <v>878</v>
      </c>
      <c r="G621" s="234"/>
      <c r="H621" s="238">
        <v>7.569</v>
      </c>
      <c r="I621" s="239"/>
      <c r="J621" s="234"/>
      <c r="K621" s="234"/>
      <c r="L621" s="240"/>
      <c r="M621" s="241"/>
      <c r="N621" s="242"/>
      <c r="O621" s="242"/>
      <c r="P621" s="242"/>
      <c r="Q621" s="242"/>
      <c r="R621" s="242"/>
      <c r="S621" s="242"/>
      <c r="T621" s="243"/>
      <c r="AT621" s="244" t="s">
        <v>157</v>
      </c>
      <c r="AU621" s="244" t="s">
        <v>155</v>
      </c>
      <c r="AV621" s="11" t="s">
        <v>84</v>
      </c>
      <c r="AW621" s="11" t="s">
        <v>37</v>
      </c>
      <c r="AX621" s="11" t="s">
        <v>82</v>
      </c>
      <c r="AY621" s="244" t="s">
        <v>146</v>
      </c>
    </row>
    <row r="622" s="1" customFormat="1" ht="16.5" customHeight="1">
      <c r="B622" s="46"/>
      <c r="C622" s="221" t="s">
        <v>879</v>
      </c>
      <c r="D622" s="221" t="s">
        <v>149</v>
      </c>
      <c r="E622" s="222" t="s">
        <v>711</v>
      </c>
      <c r="F622" s="223" t="s">
        <v>712</v>
      </c>
      <c r="G622" s="224" t="s">
        <v>263</v>
      </c>
      <c r="H622" s="225">
        <v>0.84099999999999997</v>
      </c>
      <c r="I622" s="226"/>
      <c r="J622" s="227">
        <f>ROUND(I622*H622,2)</f>
        <v>0</v>
      </c>
      <c r="K622" s="223" t="s">
        <v>153</v>
      </c>
      <c r="L622" s="72"/>
      <c r="M622" s="228" t="s">
        <v>30</v>
      </c>
      <c r="N622" s="229" t="s">
        <v>45</v>
      </c>
      <c r="O622" s="47"/>
      <c r="P622" s="230">
        <f>O622*H622</f>
        <v>0</v>
      </c>
      <c r="Q622" s="230">
        <v>0</v>
      </c>
      <c r="R622" s="230">
        <f>Q622*H622</f>
        <v>0</v>
      </c>
      <c r="S622" s="230">
        <v>0</v>
      </c>
      <c r="T622" s="231">
        <f>S622*H622</f>
        <v>0</v>
      </c>
      <c r="AR622" s="24" t="s">
        <v>154</v>
      </c>
      <c r="AT622" s="24" t="s">
        <v>149</v>
      </c>
      <c r="AU622" s="24" t="s">
        <v>155</v>
      </c>
      <c r="AY622" s="24" t="s">
        <v>146</v>
      </c>
      <c r="BE622" s="232">
        <f>IF(N622="základní",J622,0)</f>
        <v>0</v>
      </c>
      <c r="BF622" s="232">
        <f>IF(N622="snížená",J622,0)</f>
        <v>0</v>
      </c>
      <c r="BG622" s="232">
        <f>IF(N622="zákl. přenesená",J622,0)</f>
        <v>0</v>
      </c>
      <c r="BH622" s="232">
        <f>IF(N622="sníž. přenesená",J622,0)</f>
        <v>0</v>
      </c>
      <c r="BI622" s="232">
        <f>IF(N622="nulová",J622,0)</f>
        <v>0</v>
      </c>
      <c r="BJ622" s="24" t="s">
        <v>82</v>
      </c>
      <c r="BK622" s="232">
        <f>ROUND(I622*H622,2)</f>
        <v>0</v>
      </c>
      <c r="BL622" s="24" t="s">
        <v>154</v>
      </c>
      <c r="BM622" s="24" t="s">
        <v>880</v>
      </c>
    </row>
    <row r="623" s="10" customFormat="1" ht="22.32" customHeight="1">
      <c r="B623" s="205"/>
      <c r="C623" s="206"/>
      <c r="D623" s="207" t="s">
        <v>73</v>
      </c>
      <c r="E623" s="219" t="s">
        <v>714</v>
      </c>
      <c r="F623" s="219" t="s">
        <v>715</v>
      </c>
      <c r="G623" s="206"/>
      <c r="H623" s="206"/>
      <c r="I623" s="209"/>
      <c r="J623" s="220">
        <f>BK623</f>
        <v>0</v>
      </c>
      <c r="K623" s="206"/>
      <c r="L623" s="211"/>
      <c r="M623" s="212"/>
      <c r="N623" s="213"/>
      <c r="O623" s="213"/>
      <c r="P623" s="214">
        <f>P624</f>
        <v>0</v>
      </c>
      <c r="Q623" s="213"/>
      <c r="R623" s="214">
        <f>R624</f>
        <v>0</v>
      </c>
      <c r="S623" s="213"/>
      <c r="T623" s="215">
        <f>T624</f>
        <v>0</v>
      </c>
      <c r="AR623" s="216" t="s">
        <v>82</v>
      </c>
      <c r="AT623" s="217" t="s">
        <v>73</v>
      </c>
      <c r="AU623" s="217" t="s">
        <v>84</v>
      </c>
      <c r="AY623" s="216" t="s">
        <v>146</v>
      </c>
      <c r="BK623" s="218">
        <f>BK624</f>
        <v>0</v>
      </c>
    </row>
    <row r="624" s="1" customFormat="1" ht="38.25" customHeight="1">
      <c r="B624" s="46"/>
      <c r="C624" s="221" t="s">
        <v>881</v>
      </c>
      <c r="D624" s="221" t="s">
        <v>149</v>
      </c>
      <c r="E624" s="222" t="s">
        <v>717</v>
      </c>
      <c r="F624" s="223" t="s">
        <v>718</v>
      </c>
      <c r="G624" s="224" t="s">
        <v>263</v>
      </c>
      <c r="H624" s="225">
        <v>1.224</v>
      </c>
      <c r="I624" s="226"/>
      <c r="J624" s="227">
        <f>ROUND(I624*H624,2)</f>
        <v>0</v>
      </c>
      <c r="K624" s="223" t="s">
        <v>153</v>
      </c>
      <c r="L624" s="72"/>
      <c r="M624" s="228" t="s">
        <v>30</v>
      </c>
      <c r="N624" s="229" t="s">
        <v>45</v>
      </c>
      <c r="O624" s="47"/>
      <c r="P624" s="230">
        <f>O624*H624</f>
        <v>0</v>
      </c>
      <c r="Q624" s="230">
        <v>0</v>
      </c>
      <c r="R624" s="230">
        <f>Q624*H624</f>
        <v>0</v>
      </c>
      <c r="S624" s="230">
        <v>0</v>
      </c>
      <c r="T624" s="231">
        <f>S624*H624</f>
        <v>0</v>
      </c>
      <c r="AR624" s="24" t="s">
        <v>154</v>
      </c>
      <c r="AT624" s="24" t="s">
        <v>149</v>
      </c>
      <c r="AU624" s="24" t="s">
        <v>155</v>
      </c>
      <c r="AY624" s="24" t="s">
        <v>146</v>
      </c>
      <c r="BE624" s="232">
        <f>IF(N624="základní",J624,0)</f>
        <v>0</v>
      </c>
      <c r="BF624" s="232">
        <f>IF(N624="snížená",J624,0)</f>
        <v>0</v>
      </c>
      <c r="BG624" s="232">
        <f>IF(N624="zákl. přenesená",J624,0)</f>
        <v>0</v>
      </c>
      <c r="BH624" s="232">
        <f>IF(N624="sníž. přenesená",J624,0)</f>
        <v>0</v>
      </c>
      <c r="BI624" s="232">
        <f>IF(N624="nulová",J624,0)</f>
        <v>0</v>
      </c>
      <c r="BJ624" s="24" t="s">
        <v>82</v>
      </c>
      <c r="BK624" s="232">
        <f>ROUND(I624*H624,2)</f>
        <v>0</v>
      </c>
      <c r="BL624" s="24" t="s">
        <v>154</v>
      </c>
      <c r="BM624" s="24" t="s">
        <v>882</v>
      </c>
    </row>
    <row r="625" s="10" customFormat="1" ht="29.88" customHeight="1">
      <c r="B625" s="205"/>
      <c r="C625" s="206"/>
      <c r="D625" s="207" t="s">
        <v>73</v>
      </c>
      <c r="E625" s="219" t="s">
        <v>720</v>
      </c>
      <c r="F625" s="219" t="s">
        <v>721</v>
      </c>
      <c r="G625" s="206"/>
      <c r="H625" s="206"/>
      <c r="I625" s="209"/>
      <c r="J625" s="220">
        <f>BK625</f>
        <v>0</v>
      </c>
      <c r="K625" s="206"/>
      <c r="L625" s="211"/>
      <c r="M625" s="212"/>
      <c r="N625" s="213"/>
      <c r="O625" s="213"/>
      <c r="P625" s="214">
        <f>P626+P637+P643+P652+P702+P709</f>
        <v>0</v>
      </c>
      <c r="Q625" s="213"/>
      <c r="R625" s="214">
        <f>R626+R637+R643+R652+R702+R709</f>
        <v>0.52589600000000003</v>
      </c>
      <c r="S625" s="213"/>
      <c r="T625" s="215">
        <f>T626+T637+T643+T652+T702+T709</f>
        <v>0.01333</v>
      </c>
      <c r="AR625" s="216" t="s">
        <v>84</v>
      </c>
      <c r="AT625" s="217" t="s">
        <v>73</v>
      </c>
      <c r="AU625" s="217" t="s">
        <v>82</v>
      </c>
      <c r="AY625" s="216" t="s">
        <v>146</v>
      </c>
      <c r="BK625" s="218">
        <f>BK626+BK637+BK643+BK652+BK702+BK709</f>
        <v>0</v>
      </c>
    </row>
    <row r="626" s="10" customFormat="1" ht="14.88" customHeight="1">
      <c r="B626" s="205"/>
      <c r="C626" s="206"/>
      <c r="D626" s="207" t="s">
        <v>73</v>
      </c>
      <c r="E626" s="219" t="s">
        <v>722</v>
      </c>
      <c r="F626" s="219" t="s">
        <v>723</v>
      </c>
      <c r="G626" s="206"/>
      <c r="H626" s="206"/>
      <c r="I626" s="209"/>
      <c r="J626" s="220">
        <f>BK626</f>
        <v>0</v>
      </c>
      <c r="K626" s="206"/>
      <c r="L626" s="211"/>
      <c r="M626" s="212"/>
      <c r="N626" s="213"/>
      <c r="O626" s="213"/>
      <c r="P626" s="214">
        <f>SUM(P627:P636)</f>
        <v>0</v>
      </c>
      <c r="Q626" s="213"/>
      <c r="R626" s="214">
        <f>SUM(R627:R636)</f>
        <v>0.029260000000000001</v>
      </c>
      <c r="S626" s="213"/>
      <c r="T626" s="215">
        <f>SUM(T627:T636)</f>
        <v>0</v>
      </c>
      <c r="AR626" s="216" t="s">
        <v>84</v>
      </c>
      <c r="AT626" s="217" t="s">
        <v>73</v>
      </c>
      <c r="AU626" s="217" t="s">
        <v>84</v>
      </c>
      <c r="AY626" s="216" t="s">
        <v>146</v>
      </c>
      <c r="BK626" s="218">
        <f>SUM(BK627:BK636)</f>
        <v>0</v>
      </c>
    </row>
    <row r="627" s="1" customFormat="1" ht="16.5" customHeight="1">
      <c r="B627" s="46"/>
      <c r="C627" s="221" t="s">
        <v>883</v>
      </c>
      <c r="D627" s="221" t="s">
        <v>149</v>
      </c>
      <c r="E627" s="222" t="s">
        <v>884</v>
      </c>
      <c r="F627" s="223" t="s">
        <v>885</v>
      </c>
      <c r="G627" s="224" t="s">
        <v>211</v>
      </c>
      <c r="H627" s="225">
        <v>8</v>
      </c>
      <c r="I627" s="226"/>
      <c r="J627" s="227">
        <f>ROUND(I627*H627,2)</f>
        <v>0</v>
      </c>
      <c r="K627" s="223" t="s">
        <v>30</v>
      </c>
      <c r="L627" s="72"/>
      <c r="M627" s="228" t="s">
        <v>30</v>
      </c>
      <c r="N627" s="229" t="s">
        <v>45</v>
      </c>
      <c r="O627" s="47"/>
      <c r="P627" s="230">
        <f>O627*H627</f>
        <v>0</v>
      </c>
      <c r="Q627" s="230">
        <v>0.0035000000000000001</v>
      </c>
      <c r="R627" s="230">
        <f>Q627*H627</f>
        <v>0.028000000000000001</v>
      </c>
      <c r="S627" s="230">
        <v>0</v>
      </c>
      <c r="T627" s="231">
        <f>S627*H627</f>
        <v>0</v>
      </c>
      <c r="AR627" s="24" t="s">
        <v>266</v>
      </c>
      <c r="AT627" s="24" t="s">
        <v>149</v>
      </c>
      <c r="AU627" s="24" t="s">
        <v>155</v>
      </c>
      <c r="AY627" s="24" t="s">
        <v>146</v>
      </c>
      <c r="BE627" s="232">
        <f>IF(N627="základní",J627,0)</f>
        <v>0</v>
      </c>
      <c r="BF627" s="232">
        <f>IF(N627="snížená",J627,0)</f>
        <v>0</v>
      </c>
      <c r="BG627" s="232">
        <f>IF(N627="zákl. přenesená",J627,0)</f>
        <v>0</v>
      </c>
      <c r="BH627" s="232">
        <f>IF(N627="sníž. přenesená",J627,0)</f>
        <v>0</v>
      </c>
      <c r="BI627" s="232">
        <f>IF(N627="nulová",J627,0)</f>
        <v>0</v>
      </c>
      <c r="BJ627" s="24" t="s">
        <v>82</v>
      </c>
      <c r="BK627" s="232">
        <f>ROUND(I627*H627,2)</f>
        <v>0</v>
      </c>
      <c r="BL627" s="24" t="s">
        <v>266</v>
      </c>
      <c r="BM627" s="24" t="s">
        <v>886</v>
      </c>
    </row>
    <row r="628" s="13" customFormat="1">
      <c r="B628" s="256"/>
      <c r="C628" s="257"/>
      <c r="D628" s="235" t="s">
        <v>157</v>
      </c>
      <c r="E628" s="258" t="s">
        <v>30</v>
      </c>
      <c r="F628" s="259" t="s">
        <v>887</v>
      </c>
      <c r="G628" s="257"/>
      <c r="H628" s="258" t="s">
        <v>30</v>
      </c>
      <c r="I628" s="260"/>
      <c r="J628" s="257"/>
      <c r="K628" s="257"/>
      <c r="L628" s="261"/>
      <c r="M628" s="262"/>
      <c r="N628" s="263"/>
      <c r="O628" s="263"/>
      <c r="P628" s="263"/>
      <c r="Q628" s="263"/>
      <c r="R628" s="263"/>
      <c r="S628" s="263"/>
      <c r="T628" s="264"/>
      <c r="AT628" s="265" t="s">
        <v>157</v>
      </c>
      <c r="AU628" s="265" t="s">
        <v>155</v>
      </c>
      <c r="AV628" s="13" t="s">
        <v>82</v>
      </c>
      <c r="AW628" s="13" t="s">
        <v>37</v>
      </c>
      <c r="AX628" s="13" t="s">
        <v>74</v>
      </c>
      <c r="AY628" s="265" t="s">
        <v>146</v>
      </c>
    </row>
    <row r="629" s="13" customFormat="1">
      <c r="B629" s="256"/>
      <c r="C629" s="257"/>
      <c r="D629" s="235" t="s">
        <v>157</v>
      </c>
      <c r="E629" s="258" t="s">
        <v>30</v>
      </c>
      <c r="F629" s="259" t="s">
        <v>822</v>
      </c>
      <c r="G629" s="257"/>
      <c r="H629" s="258" t="s">
        <v>30</v>
      </c>
      <c r="I629" s="260"/>
      <c r="J629" s="257"/>
      <c r="K629" s="257"/>
      <c r="L629" s="261"/>
      <c r="M629" s="262"/>
      <c r="N629" s="263"/>
      <c r="O629" s="263"/>
      <c r="P629" s="263"/>
      <c r="Q629" s="263"/>
      <c r="R629" s="263"/>
      <c r="S629" s="263"/>
      <c r="T629" s="264"/>
      <c r="AT629" s="265" t="s">
        <v>157</v>
      </c>
      <c r="AU629" s="265" t="s">
        <v>155</v>
      </c>
      <c r="AV629" s="13" t="s">
        <v>82</v>
      </c>
      <c r="AW629" s="13" t="s">
        <v>37</v>
      </c>
      <c r="AX629" s="13" t="s">
        <v>74</v>
      </c>
      <c r="AY629" s="265" t="s">
        <v>146</v>
      </c>
    </row>
    <row r="630" s="11" customFormat="1">
      <c r="B630" s="233"/>
      <c r="C630" s="234"/>
      <c r="D630" s="235" t="s">
        <v>157</v>
      </c>
      <c r="E630" s="236" t="s">
        <v>30</v>
      </c>
      <c r="F630" s="237" t="s">
        <v>830</v>
      </c>
      <c r="G630" s="234"/>
      <c r="H630" s="238">
        <v>8</v>
      </c>
      <c r="I630" s="239"/>
      <c r="J630" s="234"/>
      <c r="K630" s="234"/>
      <c r="L630" s="240"/>
      <c r="M630" s="241"/>
      <c r="N630" s="242"/>
      <c r="O630" s="242"/>
      <c r="P630" s="242"/>
      <c r="Q630" s="242"/>
      <c r="R630" s="242"/>
      <c r="S630" s="242"/>
      <c r="T630" s="243"/>
      <c r="AT630" s="244" t="s">
        <v>157</v>
      </c>
      <c r="AU630" s="244" t="s">
        <v>155</v>
      </c>
      <c r="AV630" s="11" t="s">
        <v>84</v>
      </c>
      <c r="AW630" s="11" t="s">
        <v>37</v>
      </c>
      <c r="AX630" s="11" t="s">
        <v>82</v>
      </c>
      <c r="AY630" s="244" t="s">
        <v>146</v>
      </c>
    </row>
    <row r="631" s="1" customFormat="1" ht="25.5" customHeight="1">
      <c r="B631" s="46"/>
      <c r="C631" s="221" t="s">
        <v>888</v>
      </c>
      <c r="D631" s="221" t="s">
        <v>149</v>
      </c>
      <c r="E631" s="222" t="s">
        <v>889</v>
      </c>
      <c r="F631" s="223" t="s">
        <v>890</v>
      </c>
      <c r="G631" s="224" t="s">
        <v>382</v>
      </c>
      <c r="H631" s="225">
        <v>12</v>
      </c>
      <c r="I631" s="226"/>
      <c r="J631" s="227">
        <f>ROUND(I631*H631,2)</f>
        <v>0</v>
      </c>
      <c r="K631" s="223" t="s">
        <v>153</v>
      </c>
      <c r="L631" s="72"/>
      <c r="M631" s="228" t="s">
        <v>30</v>
      </c>
      <c r="N631" s="229" t="s">
        <v>45</v>
      </c>
      <c r="O631" s="47"/>
      <c r="P631" s="230">
        <f>O631*H631</f>
        <v>0</v>
      </c>
      <c r="Q631" s="230">
        <v>0</v>
      </c>
      <c r="R631" s="230">
        <f>Q631*H631</f>
        <v>0</v>
      </c>
      <c r="S631" s="230">
        <v>0</v>
      </c>
      <c r="T631" s="231">
        <f>S631*H631</f>
        <v>0</v>
      </c>
      <c r="AR631" s="24" t="s">
        <v>266</v>
      </c>
      <c r="AT631" s="24" t="s">
        <v>149</v>
      </c>
      <c r="AU631" s="24" t="s">
        <v>155</v>
      </c>
      <c r="AY631" s="24" t="s">
        <v>146</v>
      </c>
      <c r="BE631" s="232">
        <f>IF(N631="základní",J631,0)</f>
        <v>0</v>
      </c>
      <c r="BF631" s="232">
        <f>IF(N631="snížená",J631,0)</f>
        <v>0</v>
      </c>
      <c r="BG631" s="232">
        <f>IF(N631="zákl. přenesená",J631,0)</f>
        <v>0</v>
      </c>
      <c r="BH631" s="232">
        <f>IF(N631="sníž. přenesená",J631,0)</f>
        <v>0</v>
      </c>
      <c r="BI631" s="232">
        <f>IF(N631="nulová",J631,0)</f>
        <v>0</v>
      </c>
      <c r="BJ631" s="24" t="s">
        <v>82</v>
      </c>
      <c r="BK631" s="232">
        <f>ROUND(I631*H631,2)</f>
        <v>0</v>
      </c>
      <c r="BL631" s="24" t="s">
        <v>266</v>
      </c>
      <c r="BM631" s="24" t="s">
        <v>891</v>
      </c>
    </row>
    <row r="632" s="13" customFormat="1">
      <c r="B632" s="256"/>
      <c r="C632" s="257"/>
      <c r="D632" s="235" t="s">
        <v>157</v>
      </c>
      <c r="E632" s="258" t="s">
        <v>30</v>
      </c>
      <c r="F632" s="259" t="s">
        <v>887</v>
      </c>
      <c r="G632" s="257"/>
      <c r="H632" s="258" t="s">
        <v>30</v>
      </c>
      <c r="I632" s="260"/>
      <c r="J632" s="257"/>
      <c r="K632" s="257"/>
      <c r="L632" s="261"/>
      <c r="M632" s="262"/>
      <c r="N632" s="263"/>
      <c r="O632" s="263"/>
      <c r="P632" s="263"/>
      <c r="Q632" s="263"/>
      <c r="R632" s="263"/>
      <c r="S632" s="263"/>
      <c r="T632" s="264"/>
      <c r="AT632" s="265" t="s">
        <v>157</v>
      </c>
      <c r="AU632" s="265" t="s">
        <v>155</v>
      </c>
      <c r="AV632" s="13" t="s">
        <v>82</v>
      </c>
      <c r="AW632" s="13" t="s">
        <v>37</v>
      </c>
      <c r="AX632" s="13" t="s">
        <v>74</v>
      </c>
      <c r="AY632" s="265" t="s">
        <v>146</v>
      </c>
    </row>
    <row r="633" s="13" customFormat="1">
      <c r="B633" s="256"/>
      <c r="C633" s="257"/>
      <c r="D633" s="235" t="s">
        <v>157</v>
      </c>
      <c r="E633" s="258" t="s">
        <v>30</v>
      </c>
      <c r="F633" s="259" t="s">
        <v>822</v>
      </c>
      <c r="G633" s="257"/>
      <c r="H633" s="258" t="s">
        <v>30</v>
      </c>
      <c r="I633" s="260"/>
      <c r="J633" s="257"/>
      <c r="K633" s="257"/>
      <c r="L633" s="261"/>
      <c r="M633" s="262"/>
      <c r="N633" s="263"/>
      <c r="O633" s="263"/>
      <c r="P633" s="263"/>
      <c r="Q633" s="263"/>
      <c r="R633" s="263"/>
      <c r="S633" s="263"/>
      <c r="T633" s="264"/>
      <c r="AT633" s="265" t="s">
        <v>157</v>
      </c>
      <c r="AU633" s="265" t="s">
        <v>155</v>
      </c>
      <c r="AV633" s="13" t="s">
        <v>82</v>
      </c>
      <c r="AW633" s="13" t="s">
        <v>37</v>
      </c>
      <c r="AX633" s="13" t="s">
        <v>74</v>
      </c>
      <c r="AY633" s="265" t="s">
        <v>146</v>
      </c>
    </row>
    <row r="634" s="11" customFormat="1">
      <c r="B634" s="233"/>
      <c r="C634" s="234"/>
      <c r="D634" s="235" t="s">
        <v>157</v>
      </c>
      <c r="E634" s="236" t="s">
        <v>30</v>
      </c>
      <c r="F634" s="237" t="s">
        <v>803</v>
      </c>
      <c r="G634" s="234"/>
      <c r="H634" s="238">
        <v>12</v>
      </c>
      <c r="I634" s="239"/>
      <c r="J634" s="234"/>
      <c r="K634" s="234"/>
      <c r="L634" s="240"/>
      <c r="M634" s="241"/>
      <c r="N634" s="242"/>
      <c r="O634" s="242"/>
      <c r="P634" s="242"/>
      <c r="Q634" s="242"/>
      <c r="R634" s="242"/>
      <c r="S634" s="242"/>
      <c r="T634" s="243"/>
      <c r="AT634" s="244" t="s">
        <v>157</v>
      </c>
      <c r="AU634" s="244" t="s">
        <v>155</v>
      </c>
      <c r="AV634" s="11" t="s">
        <v>84</v>
      </c>
      <c r="AW634" s="11" t="s">
        <v>37</v>
      </c>
      <c r="AX634" s="11" t="s">
        <v>82</v>
      </c>
      <c r="AY634" s="244" t="s">
        <v>146</v>
      </c>
    </row>
    <row r="635" s="1" customFormat="1" ht="16.5" customHeight="1">
      <c r="B635" s="46"/>
      <c r="C635" s="277" t="s">
        <v>892</v>
      </c>
      <c r="D635" s="277" t="s">
        <v>307</v>
      </c>
      <c r="E635" s="278" t="s">
        <v>893</v>
      </c>
      <c r="F635" s="279" t="s">
        <v>894</v>
      </c>
      <c r="G635" s="280" t="s">
        <v>382</v>
      </c>
      <c r="H635" s="281">
        <v>14</v>
      </c>
      <c r="I635" s="282"/>
      <c r="J635" s="283">
        <f>ROUND(I635*H635,2)</f>
        <v>0</v>
      </c>
      <c r="K635" s="279" t="s">
        <v>153</v>
      </c>
      <c r="L635" s="284"/>
      <c r="M635" s="285" t="s">
        <v>30</v>
      </c>
      <c r="N635" s="286" t="s">
        <v>45</v>
      </c>
      <c r="O635" s="47"/>
      <c r="P635" s="230">
        <f>O635*H635</f>
        <v>0</v>
      </c>
      <c r="Q635" s="230">
        <v>9.0000000000000006E-05</v>
      </c>
      <c r="R635" s="230">
        <f>Q635*H635</f>
        <v>0.0012600000000000001</v>
      </c>
      <c r="S635" s="230">
        <v>0</v>
      </c>
      <c r="T635" s="231">
        <f>S635*H635</f>
        <v>0</v>
      </c>
      <c r="AR635" s="24" t="s">
        <v>394</v>
      </c>
      <c r="AT635" s="24" t="s">
        <v>307</v>
      </c>
      <c r="AU635" s="24" t="s">
        <v>155</v>
      </c>
      <c r="AY635" s="24" t="s">
        <v>146</v>
      </c>
      <c r="BE635" s="232">
        <f>IF(N635="základní",J635,0)</f>
        <v>0</v>
      </c>
      <c r="BF635" s="232">
        <f>IF(N635="snížená",J635,0)</f>
        <v>0</v>
      </c>
      <c r="BG635" s="232">
        <f>IF(N635="zákl. přenesená",J635,0)</f>
        <v>0</v>
      </c>
      <c r="BH635" s="232">
        <f>IF(N635="sníž. přenesená",J635,0)</f>
        <v>0</v>
      </c>
      <c r="BI635" s="232">
        <f>IF(N635="nulová",J635,0)</f>
        <v>0</v>
      </c>
      <c r="BJ635" s="24" t="s">
        <v>82</v>
      </c>
      <c r="BK635" s="232">
        <f>ROUND(I635*H635,2)</f>
        <v>0</v>
      </c>
      <c r="BL635" s="24" t="s">
        <v>266</v>
      </c>
      <c r="BM635" s="24" t="s">
        <v>895</v>
      </c>
    </row>
    <row r="636" s="11" customFormat="1">
      <c r="B636" s="233"/>
      <c r="C636" s="234"/>
      <c r="D636" s="235" t="s">
        <v>157</v>
      </c>
      <c r="E636" s="236" t="s">
        <v>30</v>
      </c>
      <c r="F636" s="237" t="s">
        <v>896</v>
      </c>
      <c r="G636" s="234"/>
      <c r="H636" s="238">
        <v>14</v>
      </c>
      <c r="I636" s="239"/>
      <c r="J636" s="234"/>
      <c r="K636" s="234"/>
      <c r="L636" s="240"/>
      <c r="M636" s="241"/>
      <c r="N636" s="242"/>
      <c r="O636" s="242"/>
      <c r="P636" s="242"/>
      <c r="Q636" s="242"/>
      <c r="R636" s="242"/>
      <c r="S636" s="242"/>
      <c r="T636" s="243"/>
      <c r="AT636" s="244" t="s">
        <v>157</v>
      </c>
      <c r="AU636" s="244" t="s">
        <v>155</v>
      </c>
      <c r="AV636" s="11" t="s">
        <v>84</v>
      </c>
      <c r="AW636" s="11" t="s">
        <v>37</v>
      </c>
      <c r="AX636" s="11" t="s">
        <v>82</v>
      </c>
      <c r="AY636" s="244" t="s">
        <v>146</v>
      </c>
    </row>
    <row r="637" s="10" customFormat="1" ht="22.32" customHeight="1">
      <c r="B637" s="205"/>
      <c r="C637" s="206"/>
      <c r="D637" s="207" t="s">
        <v>73</v>
      </c>
      <c r="E637" s="219" t="s">
        <v>897</v>
      </c>
      <c r="F637" s="219" t="s">
        <v>898</v>
      </c>
      <c r="G637" s="206"/>
      <c r="H637" s="206"/>
      <c r="I637" s="209"/>
      <c r="J637" s="220">
        <f>BK637</f>
        <v>0</v>
      </c>
      <c r="K637" s="206"/>
      <c r="L637" s="211"/>
      <c r="M637" s="212"/>
      <c r="N637" s="213"/>
      <c r="O637" s="213"/>
      <c r="P637" s="214">
        <f>SUM(P638:P642)</f>
        <v>0</v>
      </c>
      <c r="Q637" s="213"/>
      <c r="R637" s="214">
        <f>SUM(R638:R642)</f>
        <v>0.035000000000000003</v>
      </c>
      <c r="S637" s="213"/>
      <c r="T637" s="215">
        <f>SUM(T638:T642)</f>
        <v>0</v>
      </c>
      <c r="AR637" s="216" t="s">
        <v>84</v>
      </c>
      <c r="AT637" s="217" t="s">
        <v>73</v>
      </c>
      <c r="AU637" s="217" t="s">
        <v>84</v>
      </c>
      <c r="AY637" s="216" t="s">
        <v>146</v>
      </c>
      <c r="BK637" s="218">
        <f>SUM(BK638:BK642)</f>
        <v>0</v>
      </c>
    </row>
    <row r="638" s="1" customFormat="1" ht="25.5" customHeight="1">
      <c r="B638" s="46"/>
      <c r="C638" s="221" t="s">
        <v>899</v>
      </c>
      <c r="D638" s="221" t="s">
        <v>149</v>
      </c>
      <c r="E638" s="222" t="s">
        <v>900</v>
      </c>
      <c r="F638" s="223" t="s">
        <v>901</v>
      </c>
      <c r="G638" s="224" t="s">
        <v>902</v>
      </c>
      <c r="H638" s="225">
        <v>1</v>
      </c>
      <c r="I638" s="226"/>
      <c r="J638" s="227">
        <f>ROUND(I638*H638,2)</f>
        <v>0</v>
      </c>
      <c r="K638" s="223" t="s">
        <v>30</v>
      </c>
      <c r="L638" s="72"/>
      <c r="M638" s="228" t="s">
        <v>30</v>
      </c>
      <c r="N638" s="229" t="s">
        <v>45</v>
      </c>
      <c r="O638" s="47"/>
      <c r="P638" s="230">
        <f>O638*H638</f>
        <v>0</v>
      </c>
      <c r="Q638" s="230">
        <v>0</v>
      </c>
      <c r="R638" s="230">
        <f>Q638*H638</f>
        <v>0</v>
      </c>
      <c r="S638" s="230">
        <v>0</v>
      </c>
      <c r="T638" s="231">
        <f>S638*H638</f>
        <v>0</v>
      </c>
      <c r="AR638" s="24" t="s">
        <v>266</v>
      </c>
      <c r="AT638" s="24" t="s">
        <v>149</v>
      </c>
      <c r="AU638" s="24" t="s">
        <v>155</v>
      </c>
      <c r="AY638" s="24" t="s">
        <v>146</v>
      </c>
      <c r="BE638" s="232">
        <f>IF(N638="základní",J638,0)</f>
        <v>0</v>
      </c>
      <c r="BF638" s="232">
        <f>IF(N638="snížená",J638,0)</f>
        <v>0</v>
      </c>
      <c r="BG638" s="232">
        <f>IF(N638="zákl. přenesená",J638,0)</f>
        <v>0</v>
      </c>
      <c r="BH638" s="232">
        <f>IF(N638="sníž. přenesená",J638,0)</f>
        <v>0</v>
      </c>
      <c r="BI638" s="232">
        <f>IF(N638="nulová",J638,0)</f>
        <v>0</v>
      </c>
      <c r="BJ638" s="24" t="s">
        <v>82</v>
      </c>
      <c r="BK638" s="232">
        <f>ROUND(I638*H638,2)</f>
        <v>0</v>
      </c>
      <c r="BL638" s="24" t="s">
        <v>266</v>
      </c>
      <c r="BM638" s="24" t="s">
        <v>903</v>
      </c>
    </row>
    <row r="639" s="1" customFormat="1" ht="25.5" customHeight="1">
      <c r="B639" s="46"/>
      <c r="C639" s="221" t="s">
        <v>904</v>
      </c>
      <c r="D639" s="221" t="s">
        <v>149</v>
      </c>
      <c r="E639" s="222" t="s">
        <v>905</v>
      </c>
      <c r="F639" s="223" t="s">
        <v>906</v>
      </c>
      <c r="G639" s="224" t="s">
        <v>543</v>
      </c>
      <c r="H639" s="225">
        <v>1</v>
      </c>
      <c r="I639" s="226"/>
      <c r="J639" s="227">
        <f>ROUND(I639*H639,2)</f>
        <v>0</v>
      </c>
      <c r="K639" s="223" t="s">
        <v>30</v>
      </c>
      <c r="L639" s="72"/>
      <c r="M639" s="228" t="s">
        <v>30</v>
      </c>
      <c r="N639" s="229" t="s">
        <v>45</v>
      </c>
      <c r="O639" s="47"/>
      <c r="P639" s="230">
        <f>O639*H639</f>
        <v>0</v>
      </c>
      <c r="Q639" s="230">
        <v>0.035000000000000003</v>
      </c>
      <c r="R639" s="230">
        <f>Q639*H639</f>
        <v>0.035000000000000003</v>
      </c>
      <c r="S639" s="230">
        <v>0</v>
      </c>
      <c r="T639" s="231">
        <f>S639*H639</f>
        <v>0</v>
      </c>
      <c r="AR639" s="24" t="s">
        <v>266</v>
      </c>
      <c r="AT639" s="24" t="s">
        <v>149</v>
      </c>
      <c r="AU639" s="24" t="s">
        <v>155</v>
      </c>
      <c r="AY639" s="24" t="s">
        <v>146</v>
      </c>
      <c r="BE639" s="232">
        <f>IF(N639="základní",J639,0)</f>
        <v>0</v>
      </c>
      <c r="BF639" s="232">
        <f>IF(N639="snížená",J639,0)</f>
        <v>0</v>
      </c>
      <c r="BG639" s="232">
        <f>IF(N639="zákl. přenesená",J639,0)</f>
        <v>0</v>
      </c>
      <c r="BH639" s="232">
        <f>IF(N639="sníž. přenesená",J639,0)</f>
        <v>0</v>
      </c>
      <c r="BI639" s="232">
        <f>IF(N639="nulová",J639,0)</f>
        <v>0</v>
      </c>
      <c r="BJ639" s="24" t="s">
        <v>82</v>
      </c>
      <c r="BK639" s="232">
        <f>ROUND(I639*H639,2)</f>
        <v>0</v>
      </c>
      <c r="BL639" s="24" t="s">
        <v>266</v>
      </c>
      <c r="BM639" s="24" t="s">
        <v>907</v>
      </c>
    </row>
    <row r="640" s="13" customFormat="1">
      <c r="B640" s="256"/>
      <c r="C640" s="257"/>
      <c r="D640" s="235" t="s">
        <v>157</v>
      </c>
      <c r="E640" s="258" t="s">
        <v>30</v>
      </c>
      <c r="F640" s="259" t="s">
        <v>908</v>
      </c>
      <c r="G640" s="257"/>
      <c r="H640" s="258" t="s">
        <v>30</v>
      </c>
      <c r="I640" s="260"/>
      <c r="J640" s="257"/>
      <c r="K640" s="257"/>
      <c r="L640" s="261"/>
      <c r="M640" s="262"/>
      <c r="N640" s="263"/>
      <c r="O640" s="263"/>
      <c r="P640" s="263"/>
      <c r="Q640" s="263"/>
      <c r="R640" s="263"/>
      <c r="S640" s="263"/>
      <c r="T640" s="264"/>
      <c r="AT640" s="265" t="s">
        <v>157</v>
      </c>
      <c r="AU640" s="265" t="s">
        <v>155</v>
      </c>
      <c r="AV640" s="13" t="s">
        <v>82</v>
      </c>
      <c r="AW640" s="13" t="s">
        <v>37</v>
      </c>
      <c r="AX640" s="13" t="s">
        <v>74</v>
      </c>
      <c r="AY640" s="265" t="s">
        <v>146</v>
      </c>
    </row>
    <row r="641" s="11" customFormat="1">
      <c r="B641" s="233"/>
      <c r="C641" s="234"/>
      <c r="D641" s="235" t="s">
        <v>157</v>
      </c>
      <c r="E641" s="236" t="s">
        <v>30</v>
      </c>
      <c r="F641" s="237" t="s">
        <v>82</v>
      </c>
      <c r="G641" s="234"/>
      <c r="H641" s="238">
        <v>1</v>
      </c>
      <c r="I641" s="239"/>
      <c r="J641" s="234"/>
      <c r="K641" s="234"/>
      <c r="L641" s="240"/>
      <c r="M641" s="241"/>
      <c r="N641" s="242"/>
      <c r="O641" s="242"/>
      <c r="P641" s="242"/>
      <c r="Q641" s="242"/>
      <c r="R641" s="242"/>
      <c r="S641" s="242"/>
      <c r="T641" s="243"/>
      <c r="AT641" s="244" t="s">
        <v>157</v>
      </c>
      <c r="AU641" s="244" t="s">
        <v>155</v>
      </c>
      <c r="AV641" s="11" t="s">
        <v>84</v>
      </c>
      <c r="AW641" s="11" t="s">
        <v>37</v>
      </c>
      <c r="AX641" s="11" t="s">
        <v>82</v>
      </c>
      <c r="AY641" s="244" t="s">
        <v>146</v>
      </c>
    </row>
    <row r="642" s="1" customFormat="1" ht="38.25" customHeight="1">
      <c r="B642" s="46"/>
      <c r="C642" s="221" t="s">
        <v>909</v>
      </c>
      <c r="D642" s="221" t="s">
        <v>149</v>
      </c>
      <c r="E642" s="222" t="s">
        <v>910</v>
      </c>
      <c r="F642" s="223" t="s">
        <v>911</v>
      </c>
      <c r="G642" s="224" t="s">
        <v>263</v>
      </c>
      <c r="H642" s="225">
        <v>0.035000000000000003</v>
      </c>
      <c r="I642" s="226"/>
      <c r="J642" s="227">
        <f>ROUND(I642*H642,2)</f>
        <v>0</v>
      </c>
      <c r="K642" s="223" t="s">
        <v>153</v>
      </c>
      <c r="L642" s="72"/>
      <c r="M642" s="228" t="s">
        <v>30</v>
      </c>
      <c r="N642" s="229" t="s">
        <v>45</v>
      </c>
      <c r="O642" s="47"/>
      <c r="P642" s="230">
        <f>O642*H642</f>
        <v>0</v>
      </c>
      <c r="Q642" s="230">
        <v>0</v>
      </c>
      <c r="R642" s="230">
        <f>Q642*H642</f>
        <v>0</v>
      </c>
      <c r="S642" s="230">
        <v>0</v>
      </c>
      <c r="T642" s="231">
        <f>S642*H642</f>
        <v>0</v>
      </c>
      <c r="AR642" s="24" t="s">
        <v>266</v>
      </c>
      <c r="AT642" s="24" t="s">
        <v>149</v>
      </c>
      <c r="AU642" s="24" t="s">
        <v>155</v>
      </c>
      <c r="AY642" s="24" t="s">
        <v>146</v>
      </c>
      <c r="BE642" s="232">
        <f>IF(N642="základní",J642,0)</f>
        <v>0</v>
      </c>
      <c r="BF642" s="232">
        <f>IF(N642="snížená",J642,0)</f>
        <v>0</v>
      </c>
      <c r="BG642" s="232">
        <f>IF(N642="zákl. přenesená",J642,0)</f>
        <v>0</v>
      </c>
      <c r="BH642" s="232">
        <f>IF(N642="sníž. přenesená",J642,0)</f>
        <v>0</v>
      </c>
      <c r="BI642" s="232">
        <f>IF(N642="nulová",J642,0)</f>
        <v>0</v>
      </c>
      <c r="BJ642" s="24" t="s">
        <v>82</v>
      </c>
      <c r="BK642" s="232">
        <f>ROUND(I642*H642,2)</f>
        <v>0</v>
      </c>
      <c r="BL642" s="24" t="s">
        <v>266</v>
      </c>
      <c r="BM642" s="24" t="s">
        <v>912</v>
      </c>
    </row>
    <row r="643" s="10" customFormat="1" ht="22.32" customHeight="1">
      <c r="B643" s="205"/>
      <c r="C643" s="206"/>
      <c r="D643" s="207" t="s">
        <v>73</v>
      </c>
      <c r="E643" s="219" t="s">
        <v>913</v>
      </c>
      <c r="F643" s="219" t="s">
        <v>914</v>
      </c>
      <c r="G643" s="206"/>
      <c r="H643" s="206"/>
      <c r="I643" s="209"/>
      <c r="J643" s="220">
        <f>BK643</f>
        <v>0</v>
      </c>
      <c r="K643" s="206"/>
      <c r="L643" s="211"/>
      <c r="M643" s="212"/>
      <c r="N643" s="213"/>
      <c r="O643" s="213"/>
      <c r="P643" s="214">
        <f>SUM(P644:P651)</f>
        <v>0</v>
      </c>
      <c r="Q643" s="213"/>
      <c r="R643" s="214">
        <f>SUM(R644:R651)</f>
        <v>0.001</v>
      </c>
      <c r="S643" s="213"/>
      <c r="T643" s="215">
        <f>SUM(T644:T651)</f>
        <v>0</v>
      </c>
      <c r="AR643" s="216" t="s">
        <v>84</v>
      </c>
      <c r="AT643" s="217" t="s">
        <v>73</v>
      </c>
      <c r="AU643" s="217" t="s">
        <v>84</v>
      </c>
      <c r="AY643" s="216" t="s">
        <v>146</v>
      </c>
      <c r="BK643" s="218">
        <f>SUM(BK644:BK651)</f>
        <v>0</v>
      </c>
    </row>
    <row r="644" s="1" customFormat="1" ht="16.5" customHeight="1">
      <c r="B644" s="46"/>
      <c r="C644" s="221" t="s">
        <v>915</v>
      </c>
      <c r="D644" s="221" t="s">
        <v>149</v>
      </c>
      <c r="E644" s="222" t="s">
        <v>916</v>
      </c>
      <c r="F644" s="223" t="s">
        <v>917</v>
      </c>
      <c r="G644" s="224" t="s">
        <v>543</v>
      </c>
      <c r="H644" s="225">
        <v>1</v>
      </c>
      <c r="I644" s="226"/>
      <c r="J644" s="227">
        <f>ROUND(I644*H644,2)</f>
        <v>0</v>
      </c>
      <c r="K644" s="223" t="s">
        <v>30</v>
      </c>
      <c r="L644" s="72"/>
      <c r="M644" s="228" t="s">
        <v>30</v>
      </c>
      <c r="N644" s="229" t="s">
        <v>45</v>
      </c>
      <c r="O644" s="47"/>
      <c r="P644" s="230">
        <f>O644*H644</f>
        <v>0</v>
      </c>
      <c r="Q644" s="230">
        <v>0</v>
      </c>
      <c r="R644" s="230">
        <f>Q644*H644</f>
        <v>0</v>
      </c>
      <c r="S644" s="230">
        <v>0</v>
      </c>
      <c r="T644" s="231">
        <f>S644*H644</f>
        <v>0</v>
      </c>
      <c r="AR644" s="24" t="s">
        <v>266</v>
      </c>
      <c r="AT644" s="24" t="s">
        <v>149</v>
      </c>
      <c r="AU644" s="24" t="s">
        <v>155</v>
      </c>
      <c r="AY644" s="24" t="s">
        <v>146</v>
      </c>
      <c r="BE644" s="232">
        <f>IF(N644="základní",J644,0)</f>
        <v>0</v>
      </c>
      <c r="BF644" s="232">
        <f>IF(N644="snížená",J644,0)</f>
        <v>0</v>
      </c>
      <c r="BG644" s="232">
        <f>IF(N644="zákl. přenesená",J644,0)</f>
        <v>0</v>
      </c>
      <c r="BH644" s="232">
        <f>IF(N644="sníž. přenesená",J644,0)</f>
        <v>0</v>
      </c>
      <c r="BI644" s="232">
        <f>IF(N644="nulová",J644,0)</f>
        <v>0</v>
      </c>
      <c r="BJ644" s="24" t="s">
        <v>82</v>
      </c>
      <c r="BK644" s="232">
        <f>ROUND(I644*H644,2)</f>
        <v>0</v>
      </c>
      <c r="BL644" s="24" t="s">
        <v>266</v>
      </c>
      <c r="BM644" s="24" t="s">
        <v>918</v>
      </c>
    </row>
    <row r="645" s="13" customFormat="1">
      <c r="B645" s="256"/>
      <c r="C645" s="257"/>
      <c r="D645" s="235" t="s">
        <v>157</v>
      </c>
      <c r="E645" s="258" t="s">
        <v>30</v>
      </c>
      <c r="F645" s="259" t="s">
        <v>908</v>
      </c>
      <c r="G645" s="257"/>
      <c r="H645" s="258" t="s">
        <v>30</v>
      </c>
      <c r="I645" s="260"/>
      <c r="J645" s="257"/>
      <c r="K645" s="257"/>
      <c r="L645" s="261"/>
      <c r="M645" s="262"/>
      <c r="N645" s="263"/>
      <c r="O645" s="263"/>
      <c r="P645" s="263"/>
      <c r="Q645" s="263"/>
      <c r="R645" s="263"/>
      <c r="S645" s="263"/>
      <c r="T645" s="264"/>
      <c r="AT645" s="265" t="s">
        <v>157</v>
      </c>
      <c r="AU645" s="265" t="s">
        <v>155</v>
      </c>
      <c r="AV645" s="13" t="s">
        <v>82</v>
      </c>
      <c r="AW645" s="13" t="s">
        <v>37</v>
      </c>
      <c r="AX645" s="13" t="s">
        <v>74</v>
      </c>
      <c r="AY645" s="265" t="s">
        <v>146</v>
      </c>
    </row>
    <row r="646" s="11" customFormat="1">
      <c r="B646" s="233"/>
      <c r="C646" s="234"/>
      <c r="D646" s="235" t="s">
        <v>157</v>
      </c>
      <c r="E646" s="236" t="s">
        <v>30</v>
      </c>
      <c r="F646" s="237" t="s">
        <v>82</v>
      </c>
      <c r="G646" s="234"/>
      <c r="H646" s="238">
        <v>1</v>
      </c>
      <c r="I646" s="239"/>
      <c r="J646" s="234"/>
      <c r="K646" s="234"/>
      <c r="L646" s="240"/>
      <c r="M646" s="241"/>
      <c r="N646" s="242"/>
      <c r="O646" s="242"/>
      <c r="P646" s="242"/>
      <c r="Q646" s="242"/>
      <c r="R646" s="242"/>
      <c r="S646" s="242"/>
      <c r="T646" s="243"/>
      <c r="AT646" s="244" t="s">
        <v>157</v>
      </c>
      <c r="AU646" s="244" t="s">
        <v>155</v>
      </c>
      <c r="AV646" s="11" t="s">
        <v>84</v>
      </c>
      <c r="AW646" s="11" t="s">
        <v>37</v>
      </c>
      <c r="AX646" s="11" t="s">
        <v>82</v>
      </c>
      <c r="AY646" s="244" t="s">
        <v>146</v>
      </c>
    </row>
    <row r="647" s="1" customFormat="1" ht="16.5" customHeight="1">
      <c r="B647" s="46"/>
      <c r="C647" s="221" t="s">
        <v>919</v>
      </c>
      <c r="D647" s="221" t="s">
        <v>149</v>
      </c>
      <c r="E647" s="222" t="s">
        <v>920</v>
      </c>
      <c r="F647" s="223" t="s">
        <v>921</v>
      </c>
      <c r="G647" s="224" t="s">
        <v>543</v>
      </c>
      <c r="H647" s="225">
        <v>1</v>
      </c>
      <c r="I647" s="226"/>
      <c r="J647" s="227">
        <f>ROUND(I647*H647,2)</f>
        <v>0</v>
      </c>
      <c r="K647" s="223" t="s">
        <v>30</v>
      </c>
      <c r="L647" s="72"/>
      <c r="M647" s="228" t="s">
        <v>30</v>
      </c>
      <c r="N647" s="229" t="s">
        <v>45</v>
      </c>
      <c r="O647" s="47"/>
      <c r="P647" s="230">
        <f>O647*H647</f>
        <v>0</v>
      </c>
      <c r="Q647" s="230">
        <v>0.001</v>
      </c>
      <c r="R647" s="230">
        <f>Q647*H647</f>
        <v>0.001</v>
      </c>
      <c r="S647" s="230">
        <v>0</v>
      </c>
      <c r="T647" s="231">
        <f>S647*H647</f>
        <v>0</v>
      </c>
      <c r="AR647" s="24" t="s">
        <v>266</v>
      </c>
      <c r="AT647" s="24" t="s">
        <v>149</v>
      </c>
      <c r="AU647" s="24" t="s">
        <v>155</v>
      </c>
      <c r="AY647" s="24" t="s">
        <v>146</v>
      </c>
      <c r="BE647" s="232">
        <f>IF(N647="základní",J647,0)</f>
        <v>0</v>
      </c>
      <c r="BF647" s="232">
        <f>IF(N647="snížená",J647,0)</f>
        <v>0</v>
      </c>
      <c r="BG647" s="232">
        <f>IF(N647="zákl. přenesená",J647,0)</f>
        <v>0</v>
      </c>
      <c r="BH647" s="232">
        <f>IF(N647="sníž. přenesená",J647,0)</f>
        <v>0</v>
      </c>
      <c r="BI647" s="232">
        <f>IF(N647="nulová",J647,0)</f>
        <v>0</v>
      </c>
      <c r="BJ647" s="24" t="s">
        <v>82</v>
      </c>
      <c r="BK647" s="232">
        <f>ROUND(I647*H647,2)</f>
        <v>0</v>
      </c>
      <c r="BL647" s="24" t="s">
        <v>266</v>
      </c>
      <c r="BM647" s="24" t="s">
        <v>922</v>
      </c>
    </row>
    <row r="648" s="13" customFormat="1">
      <c r="B648" s="256"/>
      <c r="C648" s="257"/>
      <c r="D648" s="235" t="s">
        <v>157</v>
      </c>
      <c r="E648" s="258" t="s">
        <v>30</v>
      </c>
      <c r="F648" s="259" t="s">
        <v>908</v>
      </c>
      <c r="G648" s="257"/>
      <c r="H648" s="258" t="s">
        <v>30</v>
      </c>
      <c r="I648" s="260"/>
      <c r="J648" s="257"/>
      <c r="K648" s="257"/>
      <c r="L648" s="261"/>
      <c r="M648" s="262"/>
      <c r="N648" s="263"/>
      <c r="O648" s="263"/>
      <c r="P648" s="263"/>
      <c r="Q648" s="263"/>
      <c r="R648" s="263"/>
      <c r="S648" s="263"/>
      <c r="T648" s="264"/>
      <c r="AT648" s="265" t="s">
        <v>157</v>
      </c>
      <c r="AU648" s="265" t="s">
        <v>155</v>
      </c>
      <c r="AV648" s="13" t="s">
        <v>82</v>
      </c>
      <c r="AW648" s="13" t="s">
        <v>37</v>
      </c>
      <c r="AX648" s="13" t="s">
        <v>74</v>
      </c>
      <c r="AY648" s="265" t="s">
        <v>146</v>
      </c>
    </row>
    <row r="649" s="11" customFormat="1">
      <c r="B649" s="233"/>
      <c r="C649" s="234"/>
      <c r="D649" s="235" t="s">
        <v>157</v>
      </c>
      <c r="E649" s="236" t="s">
        <v>30</v>
      </c>
      <c r="F649" s="237" t="s">
        <v>82</v>
      </c>
      <c r="G649" s="234"/>
      <c r="H649" s="238">
        <v>1</v>
      </c>
      <c r="I649" s="239"/>
      <c r="J649" s="234"/>
      <c r="K649" s="234"/>
      <c r="L649" s="240"/>
      <c r="M649" s="241"/>
      <c r="N649" s="242"/>
      <c r="O649" s="242"/>
      <c r="P649" s="242"/>
      <c r="Q649" s="242"/>
      <c r="R649" s="242"/>
      <c r="S649" s="242"/>
      <c r="T649" s="243"/>
      <c r="AT649" s="244" t="s">
        <v>157</v>
      </c>
      <c r="AU649" s="244" t="s">
        <v>155</v>
      </c>
      <c r="AV649" s="11" t="s">
        <v>84</v>
      </c>
      <c r="AW649" s="11" t="s">
        <v>37</v>
      </c>
      <c r="AX649" s="11" t="s">
        <v>82</v>
      </c>
      <c r="AY649" s="244" t="s">
        <v>146</v>
      </c>
    </row>
    <row r="650" s="1" customFormat="1" ht="16.5" customHeight="1">
      <c r="B650" s="46"/>
      <c r="C650" s="221" t="s">
        <v>923</v>
      </c>
      <c r="D650" s="221" t="s">
        <v>149</v>
      </c>
      <c r="E650" s="222" t="s">
        <v>924</v>
      </c>
      <c r="F650" s="223" t="s">
        <v>925</v>
      </c>
      <c r="G650" s="224" t="s">
        <v>902</v>
      </c>
      <c r="H650" s="225">
        <v>1</v>
      </c>
      <c r="I650" s="226"/>
      <c r="J650" s="227">
        <f>ROUND(I650*H650,2)</f>
        <v>0</v>
      </c>
      <c r="K650" s="223" t="s">
        <v>30</v>
      </c>
      <c r="L650" s="72"/>
      <c r="M650" s="228" t="s">
        <v>30</v>
      </c>
      <c r="N650" s="229" t="s">
        <v>45</v>
      </c>
      <c r="O650" s="47"/>
      <c r="P650" s="230">
        <f>O650*H650</f>
        <v>0</v>
      </c>
      <c r="Q650" s="230">
        <v>0</v>
      </c>
      <c r="R650" s="230">
        <f>Q650*H650</f>
        <v>0</v>
      </c>
      <c r="S650" s="230">
        <v>0</v>
      </c>
      <c r="T650" s="231">
        <f>S650*H650</f>
        <v>0</v>
      </c>
      <c r="AR650" s="24" t="s">
        <v>266</v>
      </c>
      <c r="AT650" s="24" t="s">
        <v>149</v>
      </c>
      <c r="AU650" s="24" t="s">
        <v>155</v>
      </c>
      <c r="AY650" s="24" t="s">
        <v>146</v>
      </c>
      <c r="BE650" s="232">
        <f>IF(N650="základní",J650,0)</f>
        <v>0</v>
      </c>
      <c r="BF650" s="232">
        <f>IF(N650="snížená",J650,0)</f>
        <v>0</v>
      </c>
      <c r="BG650" s="232">
        <f>IF(N650="zákl. přenesená",J650,0)</f>
        <v>0</v>
      </c>
      <c r="BH650" s="232">
        <f>IF(N650="sníž. přenesená",J650,0)</f>
        <v>0</v>
      </c>
      <c r="BI650" s="232">
        <f>IF(N650="nulová",J650,0)</f>
        <v>0</v>
      </c>
      <c r="BJ650" s="24" t="s">
        <v>82</v>
      </c>
      <c r="BK650" s="232">
        <f>ROUND(I650*H650,2)</f>
        <v>0</v>
      </c>
      <c r="BL650" s="24" t="s">
        <v>266</v>
      </c>
      <c r="BM650" s="24" t="s">
        <v>926</v>
      </c>
    </row>
    <row r="651" s="1" customFormat="1" ht="25.5" customHeight="1">
      <c r="B651" s="46"/>
      <c r="C651" s="221" t="s">
        <v>927</v>
      </c>
      <c r="D651" s="221" t="s">
        <v>149</v>
      </c>
      <c r="E651" s="222" t="s">
        <v>928</v>
      </c>
      <c r="F651" s="223" t="s">
        <v>929</v>
      </c>
      <c r="G651" s="224" t="s">
        <v>263</v>
      </c>
      <c r="H651" s="225">
        <v>0.001</v>
      </c>
      <c r="I651" s="226"/>
      <c r="J651" s="227">
        <f>ROUND(I651*H651,2)</f>
        <v>0</v>
      </c>
      <c r="K651" s="223" t="s">
        <v>153</v>
      </c>
      <c r="L651" s="72"/>
      <c r="M651" s="228" t="s">
        <v>30</v>
      </c>
      <c r="N651" s="229" t="s">
        <v>45</v>
      </c>
      <c r="O651" s="47"/>
      <c r="P651" s="230">
        <f>O651*H651</f>
        <v>0</v>
      </c>
      <c r="Q651" s="230">
        <v>0</v>
      </c>
      <c r="R651" s="230">
        <f>Q651*H651</f>
        <v>0</v>
      </c>
      <c r="S651" s="230">
        <v>0</v>
      </c>
      <c r="T651" s="231">
        <f>S651*H651</f>
        <v>0</v>
      </c>
      <c r="AR651" s="24" t="s">
        <v>266</v>
      </c>
      <c r="AT651" s="24" t="s">
        <v>149</v>
      </c>
      <c r="AU651" s="24" t="s">
        <v>155</v>
      </c>
      <c r="AY651" s="24" t="s">
        <v>146</v>
      </c>
      <c r="BE651" s="232">
        <f>IF(N651="základní",J651,0)</f>
        <v>0</v>
      </c>
      <c r="BF651" s="232">
        <f>IF(N651="snížená",J651,0)</f>
        <v>0</v>
      </c>
      <c r="BG651" s="232">
        <f>IF(N651="zákl. přenesená",J651,0)</f>
        <v>0</v>
      </c>
      <c r="BH651" s="232">
        <f>IF(N651="sníž. přenesená",J651,0)</f>
        <v>0</v>
      </c>
      <c r="BI651" s="232">
        <f>IF(N651="nulová",J651,0)</f>
        <v>0</v>
      </c>
      <c r="BJ651" s="24" t="s">
        <v>82</v>
      </c>
      <c r="BK651" s="232">
        <f>ROUND(I651*H651,2)</f>
        <v>0</v>
      </c>
      <c r="BL651" s="24" t="s">
        <v>266</v>
      </c>
      <c r="BM651" s="24" t="s">
        <v>930</v>
      </c>
    </row>
    <row r="652" s="10" customFormat="1" ht="22.32" customHeight="1">
      <c r="B652" s="205"/>
      <c r="C652" s="206"/>
      <c r="D652" s="207" t="s">
        <v>73</v>
      </c>
      <c r="E652" s="219" t="s">
        <v>931</v>
      </c>
      <c r="F652" s="219" t="s">
        <v>932</v>
      </c>
      <c r="G652" s="206"/>
      <c r="H652" s="206"/>
      <c r="I652" s="209"/>
      <c r="J652" s="220">
        <f>BK652</f>
        <v>0</v>
      </c>
      <c r="K652" s="206"/>
      <c r="L652" s="211"/>
      <c r="M652" s="212"/>
      <c r="N652" s="213"/>
      <c r="O652" s="213"/>
      <c r="P652" s="214">
        <f>SUM(P653:P701)</f>
        <v>0</v>
      </c>
      <c r="Q652" s="213"/>
      <c r="R652" s="214">
        <f>SUM(R653:R701)</f>
        <v>0.24749600000000002</v>
      </c>
      <c r="S652" s="213"/>
      <c r="T652" s="215">
        <f>SUM(T653:T701)</f>
        <v>0</v>
      </c>
      <c r="AR652" s="216" t="s">
        <v>84</v>
      </c>
      <c r="AT652" s="217" t="s">
        <v>73</v>
      </c>
      <c r="AU652" s="217" t="s">
        <v>84</v>
      </c>
      <c r="AY652" s="216" t="s">
        <v>146</v>
      </c>
      <c r="BK652" s="218">
        <f>SUM(BK653:BK701)</f>
        <v>0</v>
      </c>
    </row>
    <row r="653" s="1" customFormat="1" ht="25.5" customHeight="1">
      <c r="B653" s="46"/>
      <c r="C653" s="221" t="s">
        <v>933</v>
      </c>
      <c r="D653" s="221" t="s">
        <v>149</v>
      </c>
      <c r="E653" s="222" t="s">
        <v>934</v>
      </c>
      <c r="F653" s="223" t="s">
        <v>935</v>
      </c>
      <c r="G653" s="224" t="s">
        <v>211</v>
      </c>
      <c r="H653" s="225">
        <v>9</v>
      </c>
      <c r="I653" s="226"/>
      <c r="J653" s="227">
        <f>ROUND(I653*H653,2)</f>
        <v>0</v>
      </c>
      <c r="K653" s="223" t="s">
        <v>153</v>
      </c>
      <c r="L653" s="72"/>
      <c r="M653" s="228" t="s">
        <v>30</v>
      </c>
      <c r="N653" s="229" t="s">
        <v>45</v>
      </c>
      <c r="O653" s="47"/>
      <c r="P653" s="230">
        <f>O653*H653</f>
        <v>0</v>
      </c>
      <c r="Q653" s="230">
        <v>0.0030000000000000001</v>
      </c>
      <c r="R653" s="230">
        <f>Q653*H653</f>
        <v>0.027</v>
      </c>
      <c r="S653" s="230">
        <v>0</v>
      </c>
      <c r="T653" s="231">
        <f>S653*H653</f>
        <v>0</v>
      </c>
      <c r="AR653" s="24" t="s">
        <v>266</v>
      </c>
      <c r="AT653" s="24" t="s">
        <v>149</v>
      </c>
      <c r="AU653" s="24" t="s">
        <v>155</v>
      </c>
      <c r="AY653" s="24" t="s">
        <v>146</v>
      </c>
      <c r="BE653" s="232">
        <f>IF(N653="základní",J653,0)</f>
        <v>0</v>
      </c>
      <c r="BF653" s="232">
        <f>IF(N653="snížená",J653,0)</f>
        <v>0</v>
      </c>
      <c r="BG653" s="232">
        <f>IF(N653="zákl. přenesená",J653,0)</f>
        <v>0</v>
      </c>
      <c r="BH653" s="232">
        <f>IF(N653="sníž. přenesená",J653,0)</f>
        <v>0</v>
      </c>
      <c r="BI653" s="232">
        <f>IF(N653="nulová",J653,0)</f>
        <v>0</v>
      </c>
      <c r="BJ653" s="24" t="s">
        <v>82</v>
      </c>
      <c r="BK653" s="232">
        <f>ROUND(I653*H653,2)</f>
        <v>0</v>
      </c>
      <c r="BL653" s="24" t="s">
        <v>266</v>
      </c>
      <c r="BM653" s="24" t="s">
        <v>936</v>
      </c>
    </row>
    <row r="654" s="13" customFormat="1">
      <c r="B654" s="256"/>
      <c r="C654" s="257"/>
      <c r="D654" s="235" t="s">
        <v>157</v>
      </c>
      <c r="E654" s="258" t="s">
        <v>30</v>
      </c>
      <c r="F654" s="259" t="s">
        <v>887</v>
      </c>
      <c r="G654" s="257"/>
      <c r="H654" s="258" t="s">
        <v>30</v>
      </c>
      <c r="I654" s="260"/>
      <c r="J654" s="257"/>
      <c r="K654" s="257"/>
      <c r="L654" s="261"/>
      <c r="M654" s="262"/>
      <c r="N654" s="263"/>
      <c r="O654" s="263"/>
      <c r="P654" s="263"/>
      <c r="Q654" s="263"/>
      <c r="R654" s="263"/>
      <c r="S654" s="263"/>
      <c r="T654" s="264"/>
      <c r="AT654" s="265" t="s">
        <v>157</v>
      </c>
      <c r="AU654" s="265" t="s">
        <v>155</v>
      </c>
      <c r="AV654" s="13" t="s">
        <v>82</v>
      </c>
      <c r="AW654" s="13" t="s">
        <v>37</v>
      </c>
      <c r="AX654" s="13" t="s">
        <v>74</v>
      </c>
      <c r="AY654" s="265" t="s">
        <v>146</v>
      </c>
    </row>
    <row r="655" s="13" customFormat="1">
      <c r="B655" s="256"/>
      <c r="C655" s="257"/>
      <c r="D655" s="235" t="s">
        <v>157</v>
      </c>
      <c r="E655" s="258" t="s">
        <v>30</v>
      </c>
      <c r="F655" s="259" t="s">
        <v>822</v>
      </c>
      <c r="G655" s="257"/>
      <c r="H655" s="258" t="s">
        <v>30</v>
      </c>
      <c r="I655" s="260"/>
      <c r="J655" s="257"/>
      <c r="K655" s="257"/>
      <c r="L655" s="261"/>
      <c r="M655" s="262"/>
      <c r="N655" s="263"/>
      <c r="O655" s="263"/>
      <c r="P655" s="263"/>
      <c r="Q655" s="263"/>
      <c r="R655" s="263"/>
      <c r="S655" s="263"/>
      <c r="T655" s="264"/>
      <c r="AT655" s="265" t="s">
        <v>157</v>
      </c>
      <c r="AU655" s="265" t="s">
        <v>155</v>
      </c>
      <c r="AV655" s="13" t="s">
        <v>82</v>
      </c>
      <c r="AW655" s="13" t="s">
        <v>37</v>
      </c>
      <c r="AX655" s="13" t="s">
        <v>74</v>
      </c>
      <c r="AY655" s="265" t="s">
        <v>146</v>
      </c>
    </row>
    <row r="656" s="11" customFormat="1">
      <c r="B656" s="233"/>
      <c r="C656" s="234"/>
      <c r="D656" s="235" t="s">
        <v>157</v>
      </c>
      <c r="E656" s="236" t="s">
        <v>30</v>
      </c>
      <c r="F656" s="237" t="s">
        <v>830</v>
      </c>
      <c r="G656" s="234"/>
      <c r="H656" s="238">
        <v>8</v>
      </c>
      <c r="I656" s="239"/>
      <c r="J656" s="234"/>
      <c r="K656" s="234"/>
      <c r="L656" s="240"/>
      <c r="M656" s="241"/>
      <c r="N656" s="242"/>
      <c r="O656" s="242"/>
      <c r="P656" s="242"/>
      <c r="Q656" s="242"/>
      <c r="R656" s="242"/>
      <c r="S656" s="242"/>
      <c r="T656" s="243"/>
      <c r="AT656" s="244" t="s">
        <v>157</v>
      </c>
      <c r="AU656" s="244" t="s">
        <v>155</v>
      </c>
      <c r="AV656" s="11" t="s">
        <v>84</v>
      </c>
      <c r="AW656" s="11" t="s">
        <v>37</v>
      </c>
      <c r="AX656" s="11" t="s">
        <v>74</v>
      </c>
      <c r="AY656" s="244" t="s">
        <v>146</v>
      </c>
    </row>
    <row r="657" s="13" customFormat="1">
      <c r="B657" s="256"/>
      <c r="C657" s="257"/>
      <c r="D657" s="235" t="s">
        <v>157</v>
      </c>
      <c r="E657" s="258" t="s">
        <v>30</v>
      </c>
      <c r="F657" s="259" t="s">
        <v>937</v>
      </c>
      <c r="G657" s="257"/>
      <c r="H657" s="258" t="s">
        <v>30</v>
      </c>
      <c r="I657" s="260"/>
      <c r="J657" s="257"/>
      <c r="K657" s="257"/>
      <c r="L657" s="261"/>
      <c r="M657" s="262"/>
      <c r="N657" s="263"/>
      <c r="O657" s="263"/>
      <c r="P657" s="263"/>
      <c r="Q657" s="263"/>
      <c r="R657" s="263"/>
      <c r="S657" s="263"/>
      <c r="T657" s="264"/>
      <c r="AT657" s="265" t="s">
        <v>157</v>
      </c>
      <c r="AU657" s="265" t="s">
        <v>155</v>
      </c>
      <c r="AV657" s="13" t="s">
        <v>82</v>
      </c>
      <c r="AW657" s="13" t="s">
        <v>37</v>
      </c>
      <c r="AX657" s="13" t="s">
        <v>74</v>
      </c>
      <c r="AY657" s="265" t="s">
        <v>146</v>
      </c>
    </row>
    <row r="658" s="13" customFormat="1">
      <c r="B658" s="256"/>
      <c r="C658" s="257"/>
      <c r="D658" s="235" t="s">
        <v>157</v>
      </c>
      <c r="E658" s="258" t="s">
        <v>30</v>
      </c>
      <c r="F658" s="259" t="s">
        <v>864</v>
      </c>
      <c r="G658" s="257"/>
      <c r="H658" s="258" t="s">
        <v>30</v>
      </c>
      <c r="I658" s="260"/>
      <c r="J658" s="257"/>
      <c r="K658" s="257"/>
      <c r="L658" s="261"/>
      <c r="M658" s="262"/>
      <c r="N658" s="263"/>
      <c r="O658" s="263"/>
      <c r="P658" s="263"/>
      <c r="Q658" s="263"/>
      <c r="R658" s="263"/>
      <c r="S658" s="263"/>
      <c r="T658" s="264"/>
      <c r="AT658" s="265" t="s">
        <v>157</v>
      </c>
      <c r="AU658" s="265" t="s">
        <v>155</v>
      </c>
      <c r="AV658" s="13" t="s">
        <v>82</v>
      </c>
      <c r="AW658" s="13" t="s">
        <v>37</v>
      </c>
      <c r="AX658" s="13" t="s">
        <v>74</v>
      </c>
      <c r="AY658" s="265" t="s">
        <v>146</v>
      </c>
    </row>
    <row r="659" s="11" customFormat="1">
      <c r="B659" s="233"/>
      <c r="C659" s="234"/>
      <c r="D659" s="235" t="s">
        <v>157</v>
      </c>
      <c r="E659" s="236" t="s">
        <v>30</v>
      </c>
      <c r="F659" s="237" t="s">
        <v>938</v>
      </c>
      <c r="G659" s="234"/>
      <c r="H659" s="238">
        <v>1</v>
      </c>
      <c r="I659" s="239"/>
      <c r="J659" s="234"/>
      <c r="K659" s="234"/>
      <c r="L659" s="240"/>
      <c r="M659" s="241"/>
      <c r="N659" s="242"/>
      <c r="O659" s="242"/>
      <c r="P659" s="242"/>
      <c r="Q659" s="242"/>
      <c r="R659" s="242"/>
      <c r="S659" s="242"/>
      <c r="T659" s="243"/>
      <c r="AT659" s="244" t="s">
        <v>157</v>
      </c>
      <c r="AU659" s="244" t="s">
        <v>155</v>
      </c>
      <c r="AV659" s="11" t="s">
        <v>84</v>
      </c>
      <c r="AW659" s="11" t="s">
        <v>37</v>
      </c>
      <c r="AX659" s="11" t="s">
        <v>74</v>
      </c>
      <c r="AY659" s="244" t="s">
        <v>146</v>
      </c>
    </row>
    <row r="660" s="12" customFormat="1">
      <c r="B660" s="245"/>
      <c r="C660" s="246"/>
      <c r="D660" s="235" t="s">
        <v>157</v>
      </c>
      <c r="E660" s="247" t="s">
        <v>30</v>
      </c>
      <c r="F660" s="248" t="s">
        <v>161</v>
      </c>
      <c r="G660" s="246"/>
      <c r="H660" s="249">
        <v>9</v>
      </c>
      <c r="I660" s="250"/>
      <c r="J660" s="246"/>
      <c r="K660" s="246"/>
      <c r="L660" s="251"/>
      <c r="M660" s="252"/>
      <c r="N660" s="253"/>
      <c r="O660" s="253"/>
      <c r="P660" s="253"/>
      <c r="Q660" s="253"/>
      <c r="R660" s="253"/>
      <c r="S660" s="253"/>
      <c r="T660" s="254"/>
      <c r="AT660" s="255" t="s">
        <v>157</v>
      </c>
      <c r="AU660" s="255" t="s">
        <v>155</v>
      </c>
      <c r="AV660" s="12" t="s">
        <v>154</v>
      </c>
      <c r="AW660" s="12" t="s">
        <v>37</v>
      </c>
      <c r="AX660" s="12" t="s">
        <v>82</v>
      </c>
      <c r="AY660" s="255" t="s">
        <v>146</v>
      </c>
    </row>
    <row r="661" s="13" customFormat="1">
      <c r="B661" s="256"/>
      <c r="C661" s="257"/>
      <c r="D661" s="235" t="s">
        <v>157</v>
      </c>
      <c r="E661" s="258" t="s">
        <v>30</v>
      </c>
      <c r="F661" s="259" t="s">
        <v>939</v>
      </c>
      <c r="G661" s="257"/>
      <c r="H661" s="258" t="s">
        <v>30</v>
      </c>
      <c r="I661" s="260"/>
      <c r="J661" s="257"/>
      <c r="K661" s="257"/>
      <c r="L661" s="261"/>
      <c r="M661" s="262"/>
      <c r="N661" s="263"/>
      <c r="O661" s="263"/>
      <c r="P661" s="263"/>
      <c r="Q661" s="263"/>
      <c r="R661" s="263"/>
      <c r="S661" s="263"/>
      <c r="T661" s="264"/>
      <c r="AT661" s="265" t="s">
        <v>157</v>
      </c>
      <c r="AU661" s="265" t="s">
        <v>155</v>
      </c>
      <c r="AV661" s="13" t="s">
        <v>82</v>
      </c>
      <c r="AW661" s="13" t="s">
        <v>37</v>
      </c>
      <c r="AX661" s="13" t="s">
        <v>74</v>
      </c>
      <c r="AY661" s="265" t="s">
        <v>146</v>
      </c>
    </row>
    <row r="662" s="1" customFormat="1" ht="25.5" customHeight="1">
      <c r="B662" s="46"/>
      <c r="C662" s="221" t="s">
        <v>940</v>
      </c>
      <c r="D662" s="221" t="s">
        <v>149</v>
      </c>
      <c r="E662" s="222" t="s">
        <v>941</v>
      </c>
      <c r="F662" s="223" t="s">
        <v>942</v>
      </c>
      <c r="G662" s="224" t="s">
        <v>382</v>
      </c>
      <c r="H662" s="225">
        <v>8.1999999999999993</v>
      </c>
      <c r="I662" s="226"/>
      <c r="J662" s="227">
        <f>ROUND(I662*H662,2)</f>
        <v>0</v>
      </c>
      <c r="K662" s="223" t="s">
        <v>153</v>
      </c>
      <c r="L662" s="72"/>
      <c r="M662" s="228" t="s">
        <v>30</v>
      </c>
      <c r="N662" s="229" t="s">
        <v>45</v>
      </c>
      <c r="O662" s="47"/>
      <c r="P662" s="230">
        <f>O662*H662</f>
        <v>0</v>
      </c>
      <c r="Q662" s="230">
        <v>0.00062</v>
      </c>
      <c r="R662" s="230">
        <f>Q662*H662</f>
        <v>0.005084</v>
      </c>
      <c r="S662" s="230">
        <v>0</v>
      </c>
      <c r="T662" s="231">
        <f>S662*H662</f>
        <v>0</v>
      </c>
      <c r="AR662" s="24" t="s">
        <v>266</v>
      </c>
      <c r="AT662" s="24" t="s">
        <v>149</v>
      </c>
      <c r="AU662" s="24" t="s">
        <v>155</v>
      </c>
      <c r="AY662" s="24" t="s">
        <v>146</v>
      </c>
      <c r="BE662" s="232">
        <f>IF(N662="základní",J662,0)</f>
        <v>0</v>
      </c>
      <c r="BF662" s="232">
        <f>IF(N662="snížená",J662,0)</f>
        <v>0</v>
      </c>
      <c r="BG662" s="232">
        <f>IF(N662="zákl. přenesená",J662,0)</f>
        <v>0</v>
      </c>
      <c r="BH662" s="232">
        <f>IF(N662="sníž. přenesená",J662,0)</f>
        <v>0</v>
      </c>
      <c r="BI662" s="232">
        <f>IF(N662="nulová",J662,0)</f>
        <v>0</v>
      </c>
      <c r="BJ662" s="24" t="s">
        <v>82</v>
      </c>
      <c r="BK662" s="232">
        <f>ROUND(I662*H662,2)</f>
        <v>0</v>
      </c>
      <c r="BL662" s="24" t="s">
        <v>266</v>
      </c>
      <c r="BM662" s="24" t="s">
        <v>943</v>
      </c>
    </row>
    <row r="663" s="13" customFormat="1">
      <c r="B663" s="256"/>
      <c r="C663" s="257"/>
      <c r="D663" s="235" t="s">
        <v>157</v>
      </c>
      <c r="E663" s="258" t="s">
        <v>30</v>
      </c>
      <c r="F663" s="259" t="s">
        <v>944</v>
      </c>
      <c r="G663" s="257"/>
      <c r="H663" s="258" t="s">
        <v>30</v>
      </c>
      <c r="I663" s="260"/>
      <c r="J663" s="257"/>
      <c r="K663" s="257"/>
      <c r="L663" s="261"/>
      <c r="M663" s="262"/>
      <c r="N663" s="263"/>
      <c r="O663" s="263"/>
      <c r="P663" s="263"/>
      <c r="Q663" s="263"/>
      <c r="R663" s="263"/>
      <c r="S663" s="263"/>
      <c r="T663" s="264"/>
      <c r="AT663" s="265" t="s">
        <v>157</v>
      </c>
      <c r="AU663" s="265" t="s">
        <v>155</v>
      </c>
      <c r="AV663" s="13" t="s">
        <v>82</v>
      </c>
      <c r="AW663" s="13" t="s">
        <v>37</v>
      </c>
      <c r="AX663" s="13" t="s">
        <v>74</v>
      </c>
      <c r="AY663" s="265" t="s">
        <v>146</v>
      </c>
    </row>
    <row r="664" s="13" customFormat="1">
      <c r="B664" s="256"/>
      <c r="C664" s="257"/>
      <c r="D664" s="235" t="s">
        <v>157</v>
      </c>
      <c r="E664" s="258" t="s">
        <v>30</v>
      </c>
      <c r="F664" s="259" t="s">
        <v>864</v>
      </c>
      <c r="G664" s="257"/>
      <c r="H664" s="258" t="s">
        <v>30</v>
      </c>
      <c r="I664" s="260"/>
      <c r="J664" s="257"/>
      <c r="K664" s="257"/>
      <c r="L664" s="261"/>
      <c r="M664" s="262"/>
      <c r="N664" s="263"/>
      <c r="O664" s="263"/>
      <c r="P664" s="263"/>
      <c r="Q664" s="263"/>
      <c r="R664" s="263"/>
      <c r="S664" s="263"/>
      <c r="T664" s="264"/>
      <c r="AT664" s="265" t="s">
        <v>157</v>
      </c>
      <c r="AU664" s="265" t="s">
        <v>155</v>
      </c>
      <c r="AV664" s="13" t="s">
        <v>82</v>
      </c>
      <c r="AW664" s="13" t="s">
        <v>37</v>
      </c>
      <c r="AX664" s="13" t="s">
        <v>74</v>
      </c>
      <c r="AY664" s="265" t="s">
        <v>146</v>
      </c>
    </row>
    <row r="665" s="11" customFormat="1">
      <c r="B665" s="233"/>
      <c r="C665" s="234"/>
      <c r="D665" s="235" t="s">
        <v>157</v>
      </c>
      <c r="E665" s="236" t="s">
        <v>30</v>
      </c>
      <c r="F665" s="237" t="s">
        <v>945</v>
      </c>
      <c r="G665" s="234"/>
      <c r="H665" s="238">
        <v>8.1999999999999993</v>
      </c>
      <c r="I665" s="239"/>
      <c r="J665" s="234"/>
      <c r="K665" s="234"/>
      <c r="L665" s="240"/>
      <c r="M665" s="241"/>
      <c r="N665" s="242"/>
      <c r="O665" s="242"/>
      <c r="P665" s="242"/>
      <c r="Q665" s="242"/>
      <c r="R665" s="242"/>
      <c r="S665" s="242"/>
      <c r="T665" s="243"/>
      <c r="AT665" s="244" t="s">
        <v>157</v>
      </c>
      <c r="AU665" s="244" t="s">
        <v>155</v>
      </c>
      <c r="AV665" s="11" t="s">
        <v>84</v>
      </c>
      <c r="AW665" s="11" t="s">
        <v>37</v>
      </c>
      <c r="AX665" s="11" t="s">
        <v>82</v>
      </c>
      <c r="AY665" s="244" t="s">
        <v>146</v>
      </c>
    </row>
    <row r="666" s="1" customFormat="1" ht="16.5" customHeight="1">
      <c r="B666" s="46"/>
      <c r="C666" s="277" t="s">
        <v>946</v>
      </c>
      <c r="D666" s="277" t="s">
        <v>307</v>
      </c>
      <c r="E666" s="278" t="s">
        <v>947</v>
      </c>
      <c r="F666" s="279" t="s">
        <v>948</v>
      </c>
      <c r="G666" s="280" t="s">
        <v>211</v>
      </c>
      <c r="H666" s="281">
        <v>10</v>
      </c>
      <c r="I666" s="282"/>
      <c r="J666" s="283">
        <f>ROUND(I666*H666,2)</f>
        <v>0</v>
      </c>
      <c r="K666" s="279" t="s">
        <v>30</v>
      </c>
      <c r="L666" s="284"/>
      <c r="M666" s="285" t="s">
        <v>30</v>
      </c>
      <c r="N666" s="286" t="s">
        <v>45</v>
      </c>
      <c r="O666" s="47"/>
      <c r="P666" s="230">
        <f>O666*H666</f>
        <v>0</v>
      </c>
      <c r="Q666" s="230">
        <v>0.0126</v>
      </c>
      <c r="R666" s="230">
        <f>Q666*H666</f>
        <v>0.126</v>
      </c>
      <c r="S666" s="230">
        <v>0</v>
      </c>
      <c r="T666" s="231">
        <f>S666*H666</f>
        <v>0</v>
      </c>
      <c r="AR666" s="24" t="s">
        <v>394</v>
      </c>
      <c r="AT666" s="24" t="s">
        <v>307</v>
      </c>
      <c r="AU666" s="24" t="s">
        <v>155</v>
      </c>
      <c r="AY666" s="24" t="s">
        <v>146</v>
      </c>
      <c r="BE666" s="232">
        <f>IF(N666="základní",J666,0)</f>
        <v>0</v>
      </c>
      <c r="BF666" s="232">
        <f>IF(N666="snížená",J666,0)</f>
        <v>0</v>
      </c>
      <c r="BG666" s="232">
        <f>IF(N666="zákl. přenesená",J666,0)</f>
        <v>0</v>
      </c>
      <c r="BH666" s="232">
        <f>IF(N666="sníž. přenesená",J666,0)</f>
        <v>0</v>
      </c>
      <c r="BI666" s="232">
        <f>IF(N666="nulová",J666,0)</f>
        <v>0</v>
      </c>
      <c r="BJ666" s="24" t="s">
        <v>82</v>
      </c>
      <c r="BK666" s="232">
        <f>ROUND(I666*H666,2)</f>
        <v>0</v>
      </c>
      <c r="BL666" s="24" t="s">
        <v>266</v>
      </c>
      <c r="BM666" s="24" t="s">
        <v>949</v>
      </c>
    </row>
    <row r="667" s="13" customFormat="1">
      <c r="B667" s="256"/>
      <c r="C667" s="257"/>
      <c r="D667" s="235" t="s">
        <v>157</v>
      </c>
      <c r="E667" s="258" t="s">
        <v>30</v>
      </c>
      <c r="F667" s="259" t="s">
        <v>939</v>
      </c>
      <c r="G667" s="257"/>
      <c r="H667" s="258" t="s">
        <v>30</v>
      </c>
      <c r="I667" s="260"/>
      <c r="J667" s="257"/>
      <c r="K667" s="257"/>
      <c r="L667" s="261"/>
      <c r="M667" s="262"/>
      <c r="N667" s="263"/>
      <c r="O667" s="263"/>
      <c r="P667" s="263"/>
      <c r="Q667" s="263"/>
      <c r="R667" s="263"/>
      <c r="S667" s="263"/>
      <c r="T667" s="264"/>
      <c r="AT667" s="265" t="s">
        <v>157</v>
      </c>
      <c r="AU667" s="265" t="s">
        <v>155</v>
      </c>
      <c r="AV667" s="13" t="s">
        <v>82</v>
      </c>
      <c r="AW667" s="13" t="s">
        <v>37</v>
      </c>
      <c r="AX667" s="13" t="s">
        <v>74</v>
      </c>
      <c r="AY667" s="265" t="s">
        <v>146</v>
      </c>
    </row>
    <row r="668" s="13" customFormat="1">
      <c r="B668" s="256"/>
      <c r="C668" s="257"/>
      <c r="D668" s="235" t="s">
        <v>157</v>
      </c>
      <c r="E668" s="258" t="s">
        <v>30</v>
      </c>
      <c r="F668" s="259" t="s">
        <v>950</v>
      </c>
      <c r="G668" s="257"/>
      <c r="H668" s="258" t="s">
        <v>30</v>
      </c>
      <c r="I668" s="260"/>
      <c r="J668" s="257"/>
      <c r="K668" s="257"/>
      <c r="L668" s="261"/>
      <c r="M668" s="262"/>
      <c r="N668" s="263"/>
      <c r="O668" s="263"/>
      <c r="P668" s="263"/>
      <c r="Q668" s="263"/>
      <c r="R668" s="263"/>
      <c r="S668" s="263"/>
      <c r="T668" s="264"/>
      <c r="AT668" s="265" t="s">
        <v>157</v>
      </c>
      <c r="AU668" s="265" t="s">
        <v>155</v>
      </c>
      <c r="AV668" s="13" t="s">
        <v>82</v>
      </c>
      <c r="AW668" s="13" t="s">
        <v>37</v>
      </c>
      <c r="AX668" s="13" t="s">
        <v>74</v>
      </c>
      <c r="AY668" s="265" t="s">
        <v>146</v>
      </c>
    </row>
    <row r="669" s="11" customFormat="1">
      <c r="B669" s="233"/>
      <c r="C669" s="234"/>
      <c r="D669" s="235" t="s">
        <v>157</v>
      </c>
      <c r="E669" s="236" t="s">
        <v>30</v>
      </c>
      <c r="F669" s="237" t="s">
        <v>951</v>
      </c>
      <c r="G669" s="234"/>
      <c r="H669" s="238">
        <v>9</v>
      </c>
      <c r="I669" s="239"/>
      <c r="J669" s="234"/>
      <c r="K669" s="234"/>
      <c r="L669" s="240"/>
      <c r="M669" s="241"/>
      <c r="N669" s="242"/>
      <c r="O669" s="242"/>
      <c r="P669" s="242"/>
      <c r="Q669" s="242"/>
      <c r="R669" s="242"/>
      <c r="S669" s="242"/>
      <c r="T669" s="243"/>
      <c r="AT669" s="244" t="s">
        <v>157</v>
      </c>
      <c r="AU669" s="244" t="s">
        <v>155</v>
      </c>
      <c r="AV669" s="11" t="s">
        <v>84</v>
      </c>
      <c r="AW669" s="11" t="s">
        <v>37</v>
      </c>
      <c r="AX669" s="11" t="s">
        <v>74</v>
      </c>
      <c r="AY669" s="244" t="s">
        <v>146</v>
      </c>
    </row>
    <row r="670" s="13" customFormat="1">
      <c r="B670" s="256"/>
      <c r="C670" s="257"/>
      <c r="D670" s="235" t="s">
        <v>157</v>
      </c>
      <c r="E670" s="258" t="s">
        <v>30</v>
      </c>
      <c r="F670" s="259" t="s">
        <v>952</v>
      </c>
      <c r="G670" s="257"/>
      <c r="H670" s="258" t="s">
        <v>30</v>
      </c>
      <c r="I670" s="260"/>
      <c r="J670" s="257"/>
      <c r="K670" s="257"/>
      <c r="L670" s="261"/>
      <c r="M670" s="262"/>
      <c r="N670" s="263"/>
      <c r="O670" s="263"/>
      <c r="P670" s="263"/>
      <c r="Q670" s="263"/>
      <c r="R670" s="263"/>
      <c r="S670" s="263"/>
      <c r="T670" s="264"/>
      <c r="AT670" s="265" t="s">
        <v>157</v>
      </c>
      <c r="AU670" s="265" t="s">
        <v>155</v>
      </c>
      <c r="AV670" s="13" t="s">
        <v>82</v>
      </c>
      <c r="AW670" s="13" t="s">
        <v>37</v>
      </c>
      <c r="AX670" s="13" t="s">
        <v>74</v>
      </c>
      <c r="AY670" s="265" t="s">
        <v>146</v>
      </c>
    </row>
    <row r="671" s="11" customFormat="1">
      <c r="B671" s="233"/>
      <c r="C671" s="234"/>
      <c r="D671" s="235" t="s">
        <v>157</v>
      </c>
      <c r="E671" s="236" t="s">
        <v>30</v>
      </c>
      <c r="F671" s="237" t="s">
        <v>953</v>
      </c>
      <c r="G671" s="234"/>
      <c r="H671" s="238">
        <v>1</v>
      </c>
      <c r="I671" s="239"/>
      <c r="J671" s="234"/>
      <c r="K671" s="234"/>
      <c r="L671" s="240"/>
      <c r="M671" s="241"/>
      <c r="N671" s="242"/>
      <c r="O671" s="242"/>
      <c r="P671" s="242"/>
      <c r="Q671" s="242"/>
      <c r="R671" s="242"/>
      <c r="S671" s="242"/>
      <c r="T671" s="243"/>
      <c r="AT671" s="244" t="s">
        <v>157</v>
      </c>
      <c r="AU671" s="244" t="s">
        <v>155</v>
      </c>
      <c r="AV671" s="11" t="s">
        <v>84</v>
      </c>
      <c r="AW671" s="11" t="s">
        <v>37</v>
      </c>
      <c r="AX671" s="11" t="s">
        <v>74</v>
      </c>
      <c r="AY671" s="244" t="s">
        <v>146</v>
      </c>
    </row>
    <row r="672" s="12" customFormat="1">
      <c r="B672" s="245"/>
      <c r="C672" s="246"/>
      <c r="D672" s="235" t="s">
        <v>157</v>
      </c>
      <c r="E672" s="247" t="s">
        <v>30</v>
      </c>
      <c r="F672" s="248" t="s">
        <v>161</v>
      </c>
      <c r="G672" s="246"/>
      <c r="H672" s="249">
        <v>10</v>
      </c>
      <c r="I672" s="250"/>
      <c r="J672" s="246"/>
      <c r="K672" s="246"/>
      <c r="L672" s="251"/>
      <c r="M672" s="252"/>
      <c r="N672" s="253"/>
      <c r="O672" s="253"/>
      <c r="P672" s="253"/>
      <c r="Q672" s="253"/>
      <c r="R672" s="253"/>
      <c r="S672" s="253"/>
      <c r="T672" s="254"/>
      <c r="AT672" s="255" t="s">
        <v>157</v>
      </c>
      <c r="AU672" s="255" t="s">
        <v>155</v>
      </c>
      <c r="AV672" s="12" t="s">
        <v>154</v>
      </c>
      <c r="AW672" s="12" t="s">
        <v>37</v>
      </c>
      <c r="AX672" s="12" t="s">
        <v>82</v>
      </c>
      <c r="AY672" s="255" t="s">
        <v>146</v>
      </c>
    </row>
    <row r="673" s="1" customFormat="1" ht="25.5" customHeight="1">
      <c r="B673" s="46"/>
      <c r="C673" s="221" t="s">
        <v>954</v>
      </c>
      <c r="D673" s="221" t="s">
        <v>149</v>
      </c>
      <c r="E673" s="222" t="s">
        <v>955</v>
      </c>
      <c r="F673" s="223" t="s">
        <v>956</v>
      </c>
      <c r="G673" s="224" t="s">
        <v>211</v>
      </c>
      <c r="H673" s="225">
        <v>10</v>
      </c>
      <c r="I673" s="226"/>
      <c r="J673" s="227">
        <f>ROUND(I673*H673,2)</f>
        <v>0</v>
      </c>
      <c r="K673" s="223" t="s">
        <v>153</v>
      </c>
      <c r="L673" s="72"/>
      <c r="M673" s="228" t="s">
        <v>30</v>
      </c>
      <c r="N673" s="229" t="s">
        <v>45</v>
      </c>
      <c r="O673" s="47"/>
      <c r="P673" s="230">
        <f>O673*H673</f>
        <v>0</v>
      </c>
      <c r="Q673" s="230">
        <v>0</v>
      </c>
      <c r="R673" s="230">
        <f>Q673*H673</f>
        <v>0</v>
      </c>
      <c r="S673" s="230">
        <v>0</v>
      </c>
      <c r="T673" s="231">
        <f>S673*H673</f>
        <v>0</v>
      </c>
      <c r="AR673" s="24" t="s">
        <v>266</v>
      </c>
      <c r="AT673" s="24" t="s">
        <v>149</v>
      </c>
      <c r="AU673" s="24" t="s">
        <v>155</v>
      </c>
      <c r="AY673" s="24" t="s">
        <v>146</v>
      </c>
      <c r="BE673" s="232">
        <f>IF(N673="základní",J673,0)</f>
        <v>0</v>
      </c>
      <c r="BF673" s="232">
        <f>IF(N673="snížená",J673,0)</f>
        <v>0</v>
      </c>
      <c r="BG673" s="232">
        <f>IF(N673="zákl. přenesená",J673,0)</f>
        <v>0</v>
      </c>
      <c r="BH673" s="232">
        <f>IF(N673="sníž. přenesená",J673,0)</f>
        <v>0</v>
      </c>
      <c r="BI673" s="232">
        <f>IF(N673="nulová",J673,0)</f>
        <v>0</v>
      </c>
      <c r="BJ673" s="24" t="s">
        <v>82</v>
      </c>
      <c r="BK673" s="232">
        <f>ROUND(I673*H673,2)</f>
        <v>0</v>
      </c>
      <c r="BL673" s="24" t="s">
        <v>266</v>
      </c>
      <c r="BM673" s="24" t="s">
        <v>957</v>
      </c>
    </row>
    <row r="674" s="1" customFormat="1" ht="25.5" customHeight="1">
      <c r="B674" s="46"/>
      <c r="C674" s="221" t="s">
        <v>958</v>
      </c>
      <c r="D674" s="221" t="s">
        <v>149</v>
      </c>
      <c r="E674" s="222" t="s">
        <v>959</v>
      </c>
      <c r="F674" s="223" t="s">
        <v>960</v>
      </c>
      <c r="G674" s="224" t="s">
        <v>211</v>
      </c>
      <c r="H674" s="225">
        <v>10</v>
      </c>
      <c r="I674" s="226"/>
      <c r="J674" s="227">
        <f>ROUND(I674*H674,2)</f>
        <v>0</v>
      </c>
      <c r="K674" s="223" t="s">
        <v>153</v>
      </c>
      <c r="L674" s="72"/>
      <c r="M674" s="228" t="s">
        <v>30</v>
      </c>
      <c r="N674" s="229" t="s">
        <v>45</v>
      </c>
      <c r="O674" s="47"/>
      <c r="P674" s="230">
        <f>O674*H674</f>
        <v>0</v>
      </c>
      <c r="Q674" s="230">
        <v>0.00093000000000000005</v>
      </c>
      <c r="R674" s="230">
        <f>Q674*H674</f>
        <v>0.009300000000000001</v>
      </c>
      <c r="S674" s="230">
        <v>0</v>
      </c>
      <c r="T674" s="231">
        <f>S674*H674</f>
        <v>0</v>
      </c>
      <c r="AR674" s="24" t="s">
        <v>266</v>
      </c>
      <c r="AT674" s="24" t="s">
        <v>149</v>
      </c>
      <c r="AU674" s="24" t="s">
        <v>155</v>
      </c>
      <c r="AY674" s="24" t="s">
        <v>146</v>
      </c>
      <c r="BE674" s="232">
        <f>IF(N674="základní",J674,0)</f>
        <v>0</v>
      </c>
      <c r="BF674" s="232">
        <f>IF(N674="snížená",J674,0)</f>
        <v>0</v>
      </c>
      <c r="BG674" s="232">
        <f>IF(N674="zákl. přenesená",J674,0)</f>
        <v>0</v>
      </c>
      <c r="BH674" s="232">
        <f>IF(N674="sníž. přenesená",J674,0)</f>
        <v>0</v>
      </c>
      <c r="BI674" s="232">
        <f>IF(N674="nulová",J674,0)</f>
        <v>0</v>
      </c>
      <c r="BJ674" s="24" t="s">
        <v>82</v>
      </c>
      <c r="BK674" s="232">
        <f>ROUND(I674*H674,2)</f>
        <v>0</v>
      </c>
      <c r="BL674" s="24" t="s">
        <v>266</v>
      </c>
      <c r="BM674" s="24" t="s">
        <v>961</v>
      </c>
    </row>
    <row r="675" s="1" customFormat="1" ht="16.5" customHeight="1">
      <c r="B675" s="46"/>
      <c r="C675" s="221" t="s">
        <v>962</v>
      </c>
      <c r="D675" s="221" t="s">
        <v>149</v>
      </c>
      <c r="E675" s="222" t="s">
        <v>963</v>
      </c>
      <c r="F675" s="223" t="s">
        <v>964</v>
      </c>
      <c r="G675" s="224" t="s">
        <v>382</v>
      </c>
      <c r="H675" s="225">
        <v>12</v>
      </c>
      <c r="I675" s="226"/>
      <c r="J675" s="227">
        <f>ROUND(I675*H675,2)</f>
        <v>0</v>
      </c>
      <c r="K675" s="223" t="s">
        <v>30</v>
      </c>
      <c r="L675" s="72"/>
      <c r="M675" s="228" t="s">
        <v>30</v>
      </c>
      <c r="N675" s="229" t="s">
        <v>45</v>
      </c>
      <c r="O675" s="47"/>
      <c r="P675" s="230">
        <f>O675*H675</f>
        <v>0</v>
      </c>
      <c r="Q675" s="230">
        <v>3.0000000000000001E-05</v>
      </c>
      <c r="R675" s="230">
        <f>Q675*H675</f>
        <v>0.00036000000000000002</v>
      </c>
      <c r="S675" s="230">
        <v>0</v>
      </c>
      <c r="T675" s="231">
        <f>S675*H675</f>
        <v>0</v>
      </c>
      <c r="AR675" s="24" t="s">
        <v>266</v>
      </c>
      <c r="AT675" s="24" t="s">
        <v>149</v>
      </c>
      <c r="AU675" s="24" t="s">
        <v>155</v>
      </c>
      <c r="AY675" s="24" t="s">
        <v>146</v>
      </c>
      <c r="BE675" s="232">
        <f>IF(N675="základní",J675,0)</f>
        <v>0</v>
      </c>
      <c r="BF675" s="232">
        <f>IF(N675="snížená",J675,0)</f>
        <v>0</v>
      </c>
      <c r="BG675" s="232">
        <f>IF(N675="zákl. přenesená",J675,0)</f>
        <v>0</v>
      </c>
      <c r="BH675" s="232">
        <f>IF(N675="sníž. přenesená",J675,0)</f>
        <v>0</v>
      </c>
      <c r="BI675" s="232">
        <f>IF(N675="nulová",J675,0)</f>
        <v>0</v>
      </c>
      <c r="BJ675" s="24" t="s">
        <v>82</v>
      </c>
      <c r="BK675" s="232">
        <f>ROUND(I675*H675,2)</f>
        <v>0</v>
      </c>
      <c r="BL675" s="24" t="s">
        <v>266</v>
      </c>
      <c r="BM675" s="24" t="s">
        <v>965</v>
      </c>
    </row>
    <row r="676" s="13" customFormat="1">
      <c r="B676" s="256"/>
      <c r="C676" s="257"/>
      <c r="D676" s="235" t="s">
        <v>157</v>
      </c>
      <c r="E676" s="258" t="s">
        <v>30</v>
      </c>
      <c r="F676" s="259" t="s">
        <v>966</v>
      </c>
      <c r="G676" s="257"/>
      <c r="H676" s="258" t="s">
        <v>30</v>
      </c>
      <c r="I676" s="260"/>
      <c r="J676" s="257"/>
      <c r="K676" s="257"/>
      <c r="L676" s="261"/>
      <c r="M676" s="262"/>
      <c r="N676" s="263"/>
      <c r="O676" s="263"/>
      <c r="P676" s="263"/>
      <c r="Q676" s="263"/>
      <c r="R676" s="263"/>
      <c r="S676" s="263"/>
      <c r="T676" s="264"/>
      <c r="AT676" s="265" t="s">
        <v>157</v>
      </c>
      <c r="AU676" s="265" t="s">
        <v>155</v>
      </c>
      <c r="AV676" s="13" t="s">
        <v>82</v>
      </c>
      <c r="AW676" s="13" t="s">
        <v>37</v>
      </c>
      <c r="AX676" s="13" t="s">
        <v>74</v>
      </c>
      <c r="AY676" s="265" t="s">
        <v>146</v>
      </c>
    </row>
    <row r="677" s="11" customFormat="1">
      <c r="B677" s="233"/>
      <c r="C677" s="234"/>
      <c r="D677" s="235" t="s">
        <v>157</v>
      </c>
      <c r="E677" s="236" t="s">
        <v>30</v>
      </c>
      <c r="F677" s="237" t="s">
        <v>967</v>
      </c>
      <c r="G677" s="234"/>
      <c r="H677" s="238">
        <v>4</v>
      </c>
      <c r="I677" s="239"/>
      <c r="J677" s="234"/>
      <c r="K677" s="234"/>
      <c r="L677" s="240"/>
      <c r="M677" s="241"/>
      <c r="N677" s="242"/>
      <c r="O677" s="242"/>
      <c r="P677" s="242"/>
      <c r="Q677" s="242"/>
      <c r="R677" s="242"/>
      <c r="S677" s="242"/>
      <c r="T677" s="243"/>
      <c r="AT677" s="244" t="s">
        <v>157</v>
      </c>
      <c r="AU677" s="244" t="s">
        <v>155</v>
      </c>
      <c r="AV677" s="11" t="s">
        <v>84</v>
      </c>
      <c r="AW677" s="11" t="s">
        <v>37</v>
      </c>
      <c r="AX677" s="11" t="s">
        <v>74</v>
      </c>
      <c r="AY677" s="244" t="s">
        <v>146</v>
      </c>
    </row>
    <row r="678" s="13" customFormat="1">
      <c r="B678" s="256"/>
      <c r="C678" s="257"/>
      <c r="D678" s="235" t="s">
        <v>157</v>
      </c>
      <c r="E678" s="258" t="s">
        <v>30</v>
      </c>
      <c r="F678" s="259" t="s">
        <v>968</v>
      </c>
      <c r="G678" s="257"/>
      <c r="H678" s="258" t="s">
        <v>30</v>
      </c>
      <c r="I678" s="260"/>
      <c r="J678" s="257"/>
      <c r="K678" s="257"/>
      <c r="L678" s="261"/>
      <c r="M678" s="262"/>
      <c r="N678" s="263"/>
      <c r="O678" s="263"/>
      <c r="P678" s="263"/>
      <c r="Q678" s="263"/>
      <c r="R678" s="263"/>
      <c r="S678" s="263"/>
      <c r="T678" s="264"/>
      <c r="AT678" s="265" t="s">
        <v>157</v>
      </c>
      <c r="AU678" s="265" t="s">
        <v>155</v>
      </c>
      <c r="AV678" s="13" t="s">
        <v>82</v>
      </c>
      <c r="AW678" s="13" t="s">
        <v>37</v>
      </c>
      <c r="AX678" s="13" t="s">
        <v>74</v>
      </c>
      <c r="AY678" s="265" t="s">
        <v>146</v>
      </c>
    </row>
    <row r="679" s="11" customFormat="1">
      <c r="B679" s="233"/>
      <c r="C679" s="234"/>
      <c r="D679" s="235" t="s">
        <v>157</v>
      </c>
      <c r="E679" s="236" t="s">
        <v>30</v>
      </c>
      <c r="F679" s="237" t="s">
        <v>969</v>
      </c>
      <c r="G679" s="234"/>
      <c r="H679" s="238">
        <v>8</v>
      </c>
      <c r="I679" s="239"/>
      <c r="J679" s="234"/>
      <c r="K679" s="234"/>
      <c r="L679" s="240"/>
      <c r="M679" s="241"/>
      <c r="N679" s="242"/>
      <c r="O679" s="242"/>
      <c r="P679" s="242"/>
      <c r="Q679" s="242"/>
      <c r="R679" s="242"/>
      <c r="S679" s="242"/>
      <c r="T679" s="243"/>
      <c r="AT679" s="244" t="s">
        <v>157</v>
      </c>
      <c r="AU679" s="244" t="s">
        <v>155</v>
      </c>
      <c r="AV679" s="11" t="s">
        <v>84</v>
      </c>
      <c r="AW679" s="11" t="s">
        <v>37</v>
      </c>
      <c r="AX679" s="11" t="s">
        <v>74</v>
      </c>
      <c r="AY679" s="244" t="s">
        <v>146</v>
      </c>
    </row>
    <row r="680" s="12" customFormat="1">
      <c r="B680" s="245"/>
      <c r="C680" s="246"/>
      <c r="D680" s="235" t="s">
        <v>157</v>
      </c>
      <c r="E680" s="247" t="s">
        <v>30</v>
      </c>
      <c r="F680" s="248" t="s">
        <v>161</v>
      </c>
      <c r="G680" s="246"/>
      <c r="H680" s="249">
        <v>12</v>
      </c>
      <c r="I680" s="250"/>
      <c r="J680" s="246"/>
      <c r="K680" s="246"/>
      <c r="L680" s="251"/>
      <c r="M680" s="252"/>
      <c r="N680" s="253"/>
      <c r="O680" s="253"/>
      <c r="P680" s="253"/>
      <c r="Q680" s="253"/>
      <c r="R680" s="253"/>
      <c r="S680" s="253"/>
      <c r="T680" s="254"/>
      <c r="AT680" s="255" t="s">
        <v>157</v>
      </c>
      <c r="AU680" s="255" t="s">
        <v>155</v>
      </c>
      <c r="AV680" s="12" t="s">
        <v>154</v>
      </c>
      <c r="AW680" s="12" t="s">
        <v>37</v>
      </c>
      <c r="AX680" s="12" t="s">
        <v>82</v>
      </c>
      <c r="AY680" s="255" t="s">
        <v>146</v>
      </c>
    </row>
    <row r="681" s="1" customFormat="1" ht="25.5" customHeight="1">
      <c r="B681" s="46"/>
      <c r="C681" s="221" t="s">
        <v>970</v>
      </c>
      <c r="D681" s="221" t="s">
        <v>149</v>
      </c>
      <c r="E681" s="222" t="s">
        <v>971</v>
      </c>
      <c r="F681" s="223" t="s">
        <v>972</v>
      </c>
      <c r="G681" s="224" t="s">
        <v>382</v>
      </c>
      <c r="H681" s="225">
        <v>5.2000000000000002</v>
      </c>
      <c r="I681" s="226"/>
      <c r="J681" s="227">
        <f>ROUND(I681*H681,2)</f>
        <v>0</v>
      </c>
      <c r="K681" s="223" t="s">
        <v>153</v>
      </c>
      <c r="L681" s="72"/>
      <c r="M681" s="228" t="s">
        <v>30</v>
      </c>
      <c r="N681" s="229" t="s">
        <v>45</v>
      </c>
      <c r="O681" s="47"/>
      <c r="P681" s="230">
        <f>O681*H681</f>
        <v>0</v>
      </c>
      <c r="Q681" s="230">
        <v>0.00031</v>
      </c>
      <c r="R681" s="230">
        <f>Q681*H681</f>
        <v>0.0016120000000000002</v>
      </c>
      <c r="S681" s="230">
        <v>0</v>
      </c>
      <c r="T681" s="231">
        <f>S681*H681</f>
        <v>0</v>
      </c>
      <c r="AR681" s="24" t="s">
        <v>266</v>
      </c>
      <c r="AT681" s="24" t="s">
        <v>149</v>
      </c>
      <c r="AU681" s="24" t="s">
        <v>155</v>
      </c>
      <c r="AY681" s="24" t="s">
        <v>146</v>
      </c>
      <c r="BE681" s="232">
        <f>IF(N681="základní",J681,0)</f>
        <v>0</v>
      </c>
      <c r="BF681" s="232">
        <f>IF(N681="snížená",J681,0)</f>
        <v>0</v>
      </c>
      <c r="BG681" s="232">
        <f>IF(N681="zákl. přenesená",J681,0)</f>
        <v>0</v>
      </c>
      <c r="BH681" s="232">
        <f>IF(N681="sníž. přenesená",J681,0)</f>
        <v>0</v>
      </c>
      <c r="BI681" s="232">
        <f>IF(N681="nulová",J681,0)</f>
        <v>0</v>
      </c>
      <c r="BJ681" s="24" t="s">
        <v>82</v>
      </c>
      <c r="BK681" s="232">
        <f>ROUND(I681*H681,2)</f>
        <v>0</v>
      </c>
      <c r="BL681" s="24" t="s">
        <v>266</v>
      </c>
      <c r="BM681" s="24" t="s">
        <v>973</v>
      </c>
    </row>
    <row r="682" s="13" customFormat="1">
      <c r="B682" s="256"/>
      <c r="C682" s="257"/>
      <c r="D682" s="235" t="s">
        <v>157</v>
      </c>
      <c r="E682" s="258" t="s">
        <v>30</v>
      </c>
      <c r="F682" s="259" t="s">
        <v>822</v>
      </c>
      <c r="G682" s="257"/>
      <c r="H682" s="258" t="s">
        <v>30</v>
      </c>
      <c r="I682" s="260"/>
      <c r="J682" s="257"/>
      <c r="K682" s="257"/>
      <c r="L682" s="261"/>
      <c r="M682" s="262"/>
      <c r="N682" s="263"/>
      <c r="O682" s="263"/>
      <c r="P682" s="263"/>
      <c r="Q682" s="263"/>
      <c r="R682" s="263"/>
      <c r="S682" s="263"/>
      <c r="T682" s="264"/>
      <c r="AT682" s="265" t="s">
        <v>157</v>
      </c>
      <c r="AU682" s="265" t="s">
        <v>155</v>
      </c>
      <c r="AV682" s="13" t="s">
        <v>82</v>
      </c>
      <c r="AW682" s="13" t="s">
        <v>37</v>
      </c>
      <c r="AX682" s="13" t="s">
        <v>74</v>
      </c>
      <c r="AY682" s="265" t="s">
        <v>146</v>
      </c>
    </row>
    <row r="683" s="11" customFormat="1">
      <c r="B683" s="233"/>
      <c r="C683" s="234"/>
      <c r="D683" s="235" t="s">
        <v>157</v>
      </c>
      <c r="E683" s="236" t="s">
        <v>30</v>
      </c>
      <c r="F683" s="237" t="s">
        <v>974</v>
      </c>
      <c r="G683" s="234"/>
      <c r="H683" s="238">
        <v>5.2000000000000002</v>
      </c>
      <c r="I683" s="239"/>
      <c r="J683" s="234"/>
      <c r="K683" s="234"/>
      <c r="L683" s="240"/>
      <c r="M683" s="241"/>
      <c r="N683" s="242"/>
      <c r="O683" s="242"/>
      <c r="P683" s="242"/>
      <c r="Q683" s="242"/>
      <c r="R683" s="242"/>
      <c r="S683" s="242"/>
      <c r="T683" s="243"/>
      <c r="AT683" s="244" t="s">
        <v>157</v>
      </c>
      <c r="AU683" s="244" t="s">
        <v>155</v>
      </c>
      <c r="AV683" s="11" t="s">
        <v>84</v>
      </c>
      <c r="AW683" s="11" t="s">
        <v>37</v>
      </c>
      <c r="AX683" s="11" t="s">
        <v>82</v>
      </c>
      <c r="AY683" s="244" t="s">
        <v>146</v>
      </c>
    </row>
    <row r="684" s="1" customFormat="1" ht="25.5" customHeight="1">
      <c r="B684" s="46"/>
      <c r="C684" s="221" t="s">
        <v>975</v>
      </c>
      <c r="D684" s="221" t="s">
        <v>149</v>
      </c>
      <c r="E684" s="222" t="s">
        <v>976</v>
      </c>
      <c r="F684" s="223" t="s">
        <v>977</v>
      </c>
      <c r="G684" s="224" t="s">
        <v>382</v>
      </c>
      <c r="H684" s="225">
        <v>4</v>
      </c>
      <c r="I684" s="226"/>
      <c r="J684" s="227">
        <f>ROUND(I684*H684,2)</f>
        <v>0</v>
      </c>
      <c r="K684" s="223" t="s">
        <v>153</v>
      </c>
      <c r="L684" s="72"/>
      <c r="M684" s="228" t="s">
        <v>30</v>
      </c>
      <c r="N684" s="229" t="s">
        <v>45</v>
      </c>
      <c r="O684" s="47"/>
      <c r="P684" s="230">
        <f>O684*H684</f>
        <v>0</v>
      </c>
      <c r="Q684" s="230">
        <v>0.00025999999999999998</v>
      </c>
      <c r="R684" s="230">
        <f>Q684*H684</f>
        <v>0.0010399999999999999</v>
      </c>
      <c r="S684" s="230">
        <v>0</v>
      </c>
      <c r="T684" s="231">
        <f>S684*H684</f>
        <v>0</v>
      </c>
      <c r="AR684" s="24" t="s">
        <v>266</v>
      </c>
      <c r="AT684" s="24" t="s">
        <v>149</v>
      </c>
      <c r="AU684" s="24" t="s">
        <v>155</v>
      </c>
      <c r="AY684" s="24" t="s">
        <v>146</v>
      </c>
      <c r="BE684" s="232">
        <f>IF(N684="základní",J684,0)</f>
        <v>0</v>
      </c>
      <c r="BF684" s="232">
        <f>IF(N684="snížená",J684,0)</f>
        <v>0</v>
      </c>
      <c r="BG684" s="232">
        <f>IF(N684="zákl. přenesená",J684,0)</f>
        <v>0</v>
      </c>
      <c r="BH684" s="232">
        <f>IF(N684="sníž. přenesená",J684,0)</f>
        <v>0</v>
      </c>
      <c r="BI684" s="232">
        <f>IF(N684="nulová",J684,0)</f>
        <v>0</v>
      </c>
      <c r="BJ684" s="24" t="s">
        <v>82</v>
      </c>
      <c r="BK684" s="232">
        <f>ROUND(I684*H684,2)</f>
        <v>0</v>
      </c>
      <c r="BL684" s="24" t="s">
        <v>266</v>
      </c>
      <c r="BM684" s="24" t="s">
        <v>978</v>
      </c>
    </row>
    <row r="685" s="1" customFormat="1" ht="16.5" customHeight="1">
      <c r="B685" s="46"/>
      <c r="C685" s="221" t="s">
        <v>979</v>
      </c>
      <c r="D685" s="221" t="s">
        <v>149</v>
      </c>
      <c r="E685" s="222" t="s">
        <v>980</v>
      </c>
      <c r="F685" s="223" t="s">
        <v>981</v>
      </c>
      <c r="G685" s="224" t="s">
        <v>211</v>
      </c>
      <c r="H685" s="225">
        <v>17</v>
      </c>
      <c r="I685" s="226"/>
      <c r="J685" s="227">
        <f>ROUND(I685*H685,2)</f>
        <v>0</v>
      </c>
      <c r="K685" s="223" t="s">
        <v>153</v>
      </c>
      <c r="L685" s="72"/>
      <c r="M685" s="228" t="s">
        <v>30</v>
      </c>
      <c r="N685" s="229" t="s">
        <v>45</v>
      </c>
      <c r="O685" s="47"/>
      <c r="P685" s="230">
        <f>O685*H685</f>
        <v>0</v>
      </c>
      <c r="Q685" s="230">
        <v>0.00029999999999999997</v>
      </c>
      <c r="R685" s="230">
        <f>Q685*H685</f>
        <v>0.0050999999999999995</v>
      </c>
      <c r="S685" s="230">
        <v>0</v>
      </c>
      <c r="T685" s="231">
        <f>S685*H685</f>
        <v>0</v>
      </c>
      <c r="AR685" s="24" t="s">
        <v>266</v>
      </c>
      <c r="AT685" s="24" t="s">
        <v>149</v>
      </c>
      <c r="AU685" s="24" t="s">
        <v>155</v>
      </c>
      <c r="AY685" s="24" t="s">
        <v>146</v>
      </c>
      <c r="BE685" s="232">
        <f>IF(N685="základní",J685,0)</f>
        <v>0</v>
      </c>
      <c r="BF685" s="232">
        <f>IF(N685="snížená",J685,0)</f>
        <v>0</v>
      </c>
      <c r="BG685" s="232">
        <f>IF(N685="zákl. přenesená",J685,0)</f>
        <v>0</v>
      </c>
      <c r="BH685" s="232">
        <f>IF(N685="sníž. přenesená",J685,0)</f>
        <v>0</v>
      </c>
      <c r="BI685" s="232">
        <f>IF(N685="nulová",J685,0)</f>
        <v>0</v>
      </c>
      <c r="BJ685" s="24" t="s">
        <v>82</v>
      </c>
      <c r="BK685" s="232">
        <f>ROUND(I685*H685,2)</f>
        <v>0</v>
      </c>
      <c r="BL685" s="24" t="s">
        <v>266</v>
      </c>
      <c r="BM685" s="24" t="s">
        <v>982</v>
      </c>
    </row>
    <row r="686" s="13" customFormat="1">
      <c r="B686" s="256"/>
      <c r="C686" s="257"/>
      <c r="D686" s="235" t="s">
        <v>157</v>
      </c>
      <c r="E686" s="258" t="s">
        <v>30</v>
      </c>
      <c r="F686" s="259" t="s">
        <v>983</v>
      </c>
      <c r="G686" s="257"/>
      <c r="H686" s="258" t="s">
        <v>30</v>
      </c>
      <c r="I686" s="260"/>
      <c r="J686" s="257"/>
      <c r="K686" s="257"/>
      <c r="L686" s="261"/>
      <c r="M686" s="262"/>
      <c r="N686" s="263"/>
      <c r="O686" s="263"/>
      <c r="P686" s="263"/>
      <c r="Q686" s="263"/>
      <c r="R686" s="263"/>
      <c r="S686" s="263"/>
      <c r="T686" s="264"/>
      <c r="AT686" s="265" t="s">
        <v>157</v>
      </c>
      <c r="AU686" s="265" t="s">
        <v>155</v>
      </c>
      <c r="AV686" s="13" t="s">
        <v>82</v>
      </c>
      <c r="AW686" s="13" t="s">
        <v>37</v>
      </c>
      <c r="AX686" s="13" t="s">
        <v>74</v>
      </c>
      <c r="AY686" s="265" t="s">
        <v>146</v>
      </c>
    </row>
    <row r="687" s="13" customFormat="1">
      <c r="B687" s="256"/>
      <c r="C687" s="257"/>
      <c r="D687" s="235" t="s">
        <v>157</v>
      </c>
      <c r="E687" s="258" t="s">
        <v>30</v>
      </c>
      <c r="F687" s="259" t="s">
        <v>984</v>
      </c>
      <c r="G687" s="257"/>
      <c r="H687" s="258" t="s">
        <v>30</v>
      </c>
      <c r="I687" s="260"/>
      <c r="J687" s="257"/>
      <c r="K687" s="257"/>
      <c r="L687" s="261"/>
      <c r="M687" s="262"/>
      <c r="N687" s="263"/>
      <c r="O687" s="263"/>
      <c r="P687" s="263"/>
      <c r="Q687" s="263"/>
      <c r="R687" s="263"/>
      <c r="S687" s="263"/>
      <c r="T687" s="264"/>
      <c r="AT687" s="265" t="s">
        <v>157</v>
      </c>
      <c r="AU687" s="265" t="s">
        <v>155</v>
      </c>
      <c r="AV687" s="13" t="s">
        <v>82</v>
      </c>
      <c r="AW687" s="13" t="s">
        <v>37</v>
      </c>
      <c r="AX687" s="13" t="s">
        <v>74</v>
      </c>
      <c r="AY687" s="265" t="s">
        <v>146</v>
      </c>
    </row>
    <row r="688" s="11" customFormat="1">
      <c r="B688" s="233"/>
      <c r="C688" s="234"/>
      <c r="D688" s="235" t="s">
        <v>157</v>
      </c>
      <c r="E688" s="236" t="s">
        <v>30</v>
      </c>
      <c r="F688" s="237" t="s">
        <v>985</v>
      </c>
      <c r="G688" s="234"/>
      <c r="H688" s="238">
        <v>16</v>
      </c>
      <c r="I688" s="239"/>
      <c r="J688" s="234"/>
      <c r="K688" s="234"/>
      <c r="L688" s="240"/>
      <c r="M688" s="241"/>
      <c r="N688" s="242"/>
      <c r="O688" s="242"/>
      <c r="P688" s="242"/>
      <c r="Q688" s="242"/>
      <c r="R688" s="242"/>
      <c r="S688" s="242"/>
      <c r="T688" s="243"/>
      <c r="AT688" s="244" t="s">
        <v>157</v>
      </c>
      <c r="AU688" s="244" t="s">
        <v>155</v>
      </c>
      <c r="AV688" s="11" t="s">
        <v>84</v>
      </c>
      <c r="AW688" s="11" t="s">
        <v>37</v>
      </c>
      <c r="AX688" s="11" t="s">
        <v>74</v>
      </c>
      <c r="AY688" s="244" t="s">
        <v>146</v>
      </c>
    </row>
    <row r="689" s="13" customFormat="1">
      <c r="B689" s="256"/>
      <c r="C689" s="257"/>
      <c r="D689" s="235" t="s">
        <v>157</v>
      </c>
      <c r="E689" s="258" t="s">
        <v>30</v>
      </c>
      <c r="F689" s="259" t="s">
        <v>986</v>
      </c>
      <c r="G689" s="257"/>
      <c r="H689" s="258" t="s">
        <v>30</v>
      </c>
      <c r="I689" s="260"/>
      <c r="J689" s="257"/>
      <c r="K689" s="257"/>
      <c r="L689" s="261"/>
      <c r="M689" s="262"/>
      <c r="N689" s="263"/>
      <c r="O689" s="263"/>
      <c r="P689" s="263"/>
      <c r="Q689" s="263"/>
      <c r="R689" s="263"/>
      <c r="S689" s="263"/>
      <c r="T689" s="264"/>
      <c r="AT689" s="265" t="s">
        <v>157</v>
      </c>
      <c r="AU689" s="265" t="s">
        <v>155</v>
      </c>
      <c r="AV689" s="13" t="s">
        <v>82</v>
      </c>
      <c r="AW689" s="13" t="s">
        <v>37</v>
      </c>
      <c r="AX689" s="13" t="s">
        <v>74</v>
      </c>
      <c r="AY689" s="265" t="s">
        <v>146</v>
      </c>
    </row>
    <row r="690" s="13" customFormat="1">
      <c r="B690" s="256"/>
      <c r="C690" s="257"/>
      <c r="D690" s="235" t="s">
        <v>157</v>
      </c>
      <c r="E690" s="258" t="s">
        <v>30</v>
      </c>
      <c r="F690" s="259" t="s">
        <v>864</v>
      </c>
      <c r="G690" s="257"/>
      <c r="H690" s="258" t="s">
        <v>30</v>
      </c>
      <c r="I690" s="260"/>
      <c r="J690" s="257"/>
      <c r="K690" s="257"/>
      <c r="L690" s="261"/>
      <c r="M690" s="262"/>
      <c r="N690" s="263"/>
      <c r="O690" s="263"/>
      <c r="P690" s="263"/>
      <c r="Q690" s="263"/>
      <c r="R690" s="263"/>
      <c r="S690" s="263"/>
      <c r="T690" s="264"/>
      <c r="AT690" s="265" t="s">
        <v>157</v>
      </c>
      <c r="AU690" s="265" t="s">
        <v>155</v>
      </c>
      <c r="AV690" s="13" t="s">
        <v>82</v>
      </c>
      <c r="AW690" s="13" t="s">
        <v>37</v>
      </c>
      <c r="AX690" s="13" t="s">
        <v>74</v>
      </c>
      <c r="AY690" s="265" t="s">
        <v>146</v>
      </c>
    </row>
    <row r="691" s="11" customFormat="1">
      <c r="B691" s="233"/>
      <c r="C691" s="234"/>
      <c r="D691" s="235" t="s">
        <v>157</v>
      </c>
      <c r="E691" s="236" t="s">
        <v>30</v>
      </c>
      <c r="F691" s="237" t="s">
        <v>938</v>
      </c>
      <c r="G691" s="234"/>
      <c r="H691" s="238">
        <v>1</v>
      </c>
      <c r="I691" s="239"/>
      <c r="J691" s="234"/>
      <c r="K691" s="234"/>
      <c r="L691" s="240"/>
      <c r="M691" s="241"/>
      <c r="N691" s="242"/>
      <c r="O691" s="242"/>
      <c r="P691" s="242"/>
      <c r="Q691" s="242"/>
      <c r="R691" s="242"/>
      <c r="S691" s="242"/>
      <c r="T691" s="243"/>
      <c r="AT691" s="244" t="s">
        <v>157</v>
      </c>
      <c r="AU691" s="244" t="s">
        <v>155</v>
      </c>
      <c r="AV691" s="11" t="s">
        <v>84</v>
      </c>
      <c r="AW691" s="11" t="s">
        <v>37</v>
      </c>
      <c r="AX691" s="11" t="s">
        <v>74</v>
      </c>
      <c r="AY691" s="244" t="s">
        <v>146</v>
      </c>
    </row>
    <row r="692" s="12" customFormat="1">
      <c r="B692" s="245"/>
      <c r="C692" s="246"/>
      <c r="D692" s="235" t="s">
        <v>157</v>
      </c>
      <c r="E692" s="247" t="s">
        <v>30</v>
      </c>
      <c r="F692" s="248" t="s">
        <v>161</v>
      </c>
      <c r="G692" s="246"/>
      <c r="H692" s="249">
        <v>17</v>
      </c>
      <c r="I692" s="250"/>
      <c r="J692" s="246"/>
      <c r="K692" s="246"/>
      <c r="L692" s="251"/>
      <c r="M692" s="252"/>
      <c r="N692" s="253"/>
      <c r="O692" s="253"/>
      <c r="P692" s="253"/>
      <c r="Q692" s="253"/>
      <c r="R692" s="253"/>
      <c r="S692" s="253"/>
      <c r="T692" s="254"/>
      <c r="AT692" s="255" t="s">
        <v>157</v>
      </c>
      <c r="AU692" s="255" t="s">
        <v>155</v>
      </c>
      <c r="AV692" s="12" t="s">
        <v>154</v>
      </c>
      <c r="AW692" s="12" t="s">
        <v>37</v>
      </c>
      <c r="AX692" s="12" t="s">
        <v>82</v>
      </c>
      <c r="AY692" s="255" t="s">
        <v>146</v>
      </c>
    </row>
    <row r="693" s="1" customFormat="1" ht="25.5" customHeight="1">
      <c r="B693" s="46"/>
      <c r="C693" s="221" t="s">
        <v>987</v>
      </c>
      <c r="D693" s="221" t="s">
        <v>149</v>
      </c>
      <c r="E693" s="222" t="s">
        <v>988</v>
      </c>
      <c r="F693" s="223" t="s">
        <v>989</v>
      </c>
      <c r="G693" s="224" t="s">
        <v>211</v>
      </c>
      <c r="H693" s="225">
        <v>9</v>
      </c>
      <c r="I693" s="226"/>
      <c r="J693" s="227">
        <f>ROUND(I693*H693,2)</f>
        <v>0</v>
      </c>
      <c r="K693" s="223" t="s">
        <v>153</v>
      </c>
      <c r="L693" s="72"/>
      <c r="M693" s="228" t="s">
        <v>30</v>
      </c>
      <c r="N693" s="229" t="s">
        <v>45</v>
      </c>
      <c r="O693" s="47"/>
      <c r="P693" s="230">
        <f>O693*H693</f>
        <v>0</v>
      </c>
      <c r="Q693" s="230">
        <v>0.0080000000000000002</v>
      </c>
      <c r="R693" s="230">
        <f>Q693*H693</f>
        <v>0.072000000000000008</v>
      </c>
      <c r="S693" s="230">
        <v>0</v>
      </c>
      <c r="T693" s="231">
        <f>S693*H693</f>
        <v>0</v>
      </c>
      <c r="AR693" s="24" t="s">
        <v>266</v>
      </c>
      <c r="AT693" s="24" t="s">
        <v>149</v>
      </c>
      <c r="AU693" s="24" t="s">
        <v>155</v>
      </c>
      <c r="AY693" s="24" t="s">
        <v>146</v>
      </c>
      <c r="BE693" s="232">
        <f>IF(N693="základní",J693,0)</f>
        <v>0</v>
      </c>
      <c r="BF693" s="232">
        <f>IF(N693="snížená",J693,0)</f>
        <v>0</v>
      </c>
      <c r="BG693" s="232">
        <f>IF(N693="zákl. přenesená",J693,0)</f>
        <v>0</v>
      </c>
      <c r="BH693" s="232">
        <f>IF(N693="sníž. přenesená",J693,0)</f>
        <v>0</v>
      </c>
      <c r="BI693" s="232">
        <f>IF(N693="nulová",J693,0)</f>
        <v>0</v>
      </c>
      <c r="BJ693" s="24" t="s">
        <v>82</v>
      </c>
      <c r="BK693" s="232">
        <f>ROUND(I693*H693,2)</f>
        <v>0</v>
      </c>
      <c r="BL693" s="24" t="s">
        <v>266</v>
      </c>
      <c r="BM693" s="24" t="s">
        <v>990</v>
      </c>
    </row>
    <row r="694" s="13" customFormat="1">
      <c r="B694" s="256"/>
      <c r="C694" s="257"/>
      <c r="D694" s="235" t="s">
        <v>157</v>
      </c>
      <c r="E694" s="258" t="s">
        <v>30</v>
      </c>
      <c r="F694" s="259" t="s">
        <v>983</v>
      </c>
      <c r="G694" s="257"/>
      <c r="H694" s="258" t="s">
        <v>30</v>
      </c>
      <c r="I694" s="260"/>
      <c r="J694" s="257"/>
      <c r="K694" s="257"/>
      <c r="L694" s="261"/>
      <c r="M694" s="262"/>
      <c r="N694" s="263"/>
      <c r="O694" s="263"/>
      <c r="P694" s="263"/>
      <c r="Q694" s="263"/>
      <c r="R694" s="263"/>
      <c r="S694" s="263"/>
      <c r="T694" s="264"/>
      <c r="AT694" s="265" t="s">
        <v>157</v>
      </c>
      <c r="AU694" s="265" t="s">
        <v>155</v>
      </c>
      <c r="AV694" s="13" t="s">
        <v>82</v>
      </c>
      <c r="AW694" s="13" t="s">
        <v>37</v>
      </c>
      <c r="AX694" s="13" t="s">
        <v>74</v>
      </c>
      <c r="AY694" s="265" t="s">
        <v>146</v>
      </c>
    </row>
    <row r="695" s="13" customFormat="1">
      <c r="B695" s="256"/>
      <c r="C695" s="257"/>
      <c r="D695" s="235" t="s">
        <v>157</v>
      </c>
      <c r="E695" s="258" t="s">
        <v>30</v>
      </c>
      <c r="F695" s="259" t="s">
        <v>821</v>
      </c>
      <c r="G695" s="257"/>
      <c r="H695" s="258" t="s">
        <v>30</v>
      </c>
      <c r="I695" s="260"/>
      <c r="J695" s="257"/>
      <c r="K695" s="257"/>
      <c r="L695" s="261"/>
      <c r="M695" s="262"/>
      <c r="N695" s="263"/>
      <c r="O695" s="263"/>
      <c r="P695" s="263"/>
      <c r="Q695" s="263"/>
      <c r="R695" s="263"/>
      <c r="S695" s="263"/>
      <c r="T695" s="264"/>
      <c r="AT695" s="265" t="s">
        <v>157</v>
      </c>
      <c r="AU695" s="265" t="s">
        <v>155</v>
      </c>
      <c r="AV695" s="13" t="s">
        <v>82</v>
      </c>
      <c r="AW695" s="13" t="s">
        <v>37</v>
      </c>
      <c r="AX695" s="13" t="s">
        <v>74</v>
      </c>
      <c r="AY695" s="265" t="s">
        <v>146</v>
      </c>
    </row>
    <row r="696" s="11" customFormat="1">
      <c r="B696" s="233"/>
      <c r="C696" s="234"/>
      <c r="D696" s="235" t="s">
        <v>157</v>
      </c>
      <c r="E696" s="236" t="s">
        <v>30</v>
      </c>
      <c r="F696" s="237" t="s">
        <v>830</v>
      </c>
      <c r="G696" s="234"/>
      <c r="H696" s="238">
        <v>8</v>
      </c>
      <c r="I696" s="239"/>
      <c r="J696" s="234"/>
      <c r="K696" s="234"/>
      <c r="L696" s="240"/>
      <c r="M696" s="241"/>
      <c r="N696" s="242"/>
      <c r="O696" s="242"/>
      <c r="P696" s="242"/>
      <c r="Q696" s="242"/>
      <c r="R696" s="242"/>
      <c r="S696" s="242"/>
      <c r="T696" s="243"/>
      <c r="AT696" s="244" t="s">
        <v>157</v>
      </c>
      <c r="AU696" s="244" t="s">
        <v>155</v>
      </c>
      <c r="AV696" s="11" t="s">
        <v>84</v>
      </c>
      <c r="AW696" s="11" t="s">
        <v>37</v>
      </c>
      <c r="AX696" s="11" t="s">
        <v>74</v>
      </c>
      <c r="AY696" s="244" t="s">
        <v>146</v>
      </c>
    </row>
    <row r="697" s="13" customFormat="1">
      <c r="B697" s="256"/>
      <c r="C697" s="257"/>
      <c r="D697" s="235" t="s">
        <v>157</v>
      </c>
      <c r="E697" s="258" t="s">
        <v>30</v>
      </c>
      <c r="F697" s="259" t="s">
        <v>986</v>
      </c>
      <c r="G697" s="257"/>
      <c r="H697" s="258" t="s">
        <v>30</v>
      </c>
      <c r="I697" s="260"/>
      <c r="J697" s="257"/>
      <c r="K697" s="257"/>
      <c r="L697" s="261"/>
      <c r="M697" s="262"/>
      <c r="N697" s="263"/>
      <c r="O697" s="263"/>
      <c r="P697" s="263"/>
      <c r="Q697" s="263"/>
      <c r="R697" s="263"/>
      <c r="S697" s="263"/>
      <c r="T697" s="264"/>
      <c r="AT697" s="265" t="s">
        <v>157</v>
      </c>
      <c r="AU697" s="265" t="s">
        <v>155</v>
      </c>
      <c r="AV697" s="13" t="s">
        <v>82</v>
      </c>
      <c r="AW697" s="13" t="s">
        <v>37</v>
      </c>
      <c r="AX697" s="13" t="s">
        <v>74</v>
      </c>
      <c r="AY697" s="265" t="s">
        <v>146</v>
      </c>
    </row>
    <row r="698" s="13" customFormat="1">
      <c r="B698" s="256"/>
      <c r="C698" s="257"/>
      <c r="D698" s="235" t="s">
        <v>157</v>
      </c>
      <c r="E698" s="258" t="s">
        <v>30</v>
      </c>
      <c r="F698" s="259" t="s">
        <v>864</v>
      </c>
      <c r="G698" s="257"/>
      <c r="H698" s="258" t="s">
        <v>30</v>
      </c>
      <c r="I698" s="260"/>
      <c r="J698" s="257"/>
      <c r="K698" s="257"/>
      <c r="L698" s="261"/>
      <c r="M698" s="262"/>
      <c r="N698" s="263"/>
      <c r="O698" s="263"/>
      <c r="P698" s="263"/>
      <c r="Q698" s="263"/>
      <c r="R698" s="263"/>
      <c r="S698" s="263"/>
      <c r="T698" s="264"/>
      <c r="AT698" s="265" t="s">
        <v>157</v>
      </c>
      <c r="AU698" s="265" t="s">
        <v>155</v>
      </c>
      <c r="AV698" s="13" t="s">
        <v>82</v>
      </c>
      <c r="AW698" s="13" t="s">
        <v>37</v>
      </c>
      <c r="AX698" s="13" t="s">
        <v>74</v>
      </c>
      <c r="AY698" s="265" t="s">
        <v>146</v>
      </c>
    </row>
    <row r="699" s="11" customFormat="1">
      <c r="B699" s="233"/>
      <c r="C699" s="234"/>
      <c r="D699" s="235" t="s">
        <v>157</v>
      </c>
      <c r="E699" s="236" t="s">
        <v>30</v>
      </c>
      <c r="F699" s="237" t="s">
        <v>938</v>
      </c>
      <c r="G699" s="234"/>
      <c r="H699" s="238">
        <v>1</v>
      </c>
      <c r="I699" s="239"/>
      <c r="J699" s="234"/>
      <c r="K699" s="234"/>
      <c r="L699" s="240"/>
      <c r="M699" s="241"/>
      <c r="N699" s="242"/>
      <c r="O699" s="242"/>
      <c r="P699" s="242"/>
      <c r="Q699" s="242"/>
      <c r="R699" s="242"/>
      <c r="S699" s="242"/>
      <c r="T699" s="243"/>
      <c r="AT699" s="244" t="s">
        <v>157</v>
      </c>
      <c r="AU699" s="244" t="s">
        <v>155</v>
      </c>
      <c r="AV699" s="11" t="s">
        <v>84</v>
      </c>
      <c r="AW699" s="11" t="s">
        <v>37</v>
      </c>
      <c r="AX699" s="11" t="s">
        <v>74</v>
      </c>
      <c r="AY699" s="244" t="s">
        <v>146</v>
      </c>
    </row>
    <row r="700" s="12" customFormat="1">
      <c r="B700" s="245"/>
      <c r="C700" s="246"/>
      <c r="D700" s="235" t="s">
        <v>157</v>
      </c>
      <c r="E700" s="247" t="s">
        <v>30</v>
      </c>
      <c r="F700" s="248" t="s">
        <v>161</v>
      </c>
      <c r="G700" s="246"/>
      <c r="H700" s="249">
        <v>9</v>
      </c>
      <c r="I700" s="250"/>
      <c r="J700" s="246"/>
      <c r="K700" s="246"/>
      <c r="L700" s="251"/>
      <c r="M700" s="252"/>
      <c r="N700" s="253"/>
      <c r="O700" s="253"/>
      <c r="P700" s="253"/>
      <c r="Q700" s="253"/>
      <c r="R700" s="253"/>
      <c r="S700" s="253"/>
      <c r="T700" s="254"/>
      <c r="AT700" s="255" t="s">
        <v>157</v>
      </c>
      <c r="AU700" s="255" t="s">
        <v>155</v>
      </c>
      <c r="AV700" s="12" t="s">
        <v>154</v>
      </c>
      <c r="AW700" s="12" t="s">
        <v>37</v>
      </c>
      <c r="AX700" s="12" t="s">
        <v>82</v>
      </c>
      <c r="AY700" s="255" t="s">
        <v>146</v>
      </c>
    </row>
    <row r="701" s="1" customFormat="1" ht="38.25" customHeight="1">
      <c r="B701" s="46"/>
      <c r="C701" s="221" t="s">
        <v>991</v>
      </c>
      <c r="D701" s="221" t="s">
        <v>149</v>
      </c>
      <c r="E701" s="222" t="s">
        <v>992</v>
      </c>
      <c r="F701" s="223" t="s">
        <v>993</v>
      </c>
      <c r="G701" s="224" t="s">
        <v>263</v>
      </c>
      <c r="H701" s="225">
        <v>0.247</v>
      </c>
      <c r="I701" s="226"/>
      <c r="J701" s="227">
        <f>ROUND(I701*H701,2)</f>
        <v>0</v>
      </c>
      <c r="K701" s="223" t="s">
        <v>153</v>
      </c>
      <c r="L701" s="72"/>
      <c r="M701" s="228" t="s">
        <v>30</v>
      </c>
      <c r="N701" s="229" t="s">
        <v>45</v>
      </c>
      <c r="O701" s="47"/>
      <c r="P701" s="230">
        <f>O701*H701</f>
        <v>0</v>
      </c>
      <c r="Q701" s="230">
        <v>0</v>
      </c>
      <c r="R701" s="230">
        <f>Q701*H701</f>
        <v>0</v>
      </c>
      <c r="S701" s="230">
        <v>0</v>
      </c>
      <c r="T701" s="231">
        <f>S701*H701</f>
        <v>0</v>
      </c>
      <c r="AR701" s="24" t="s">
        <v>266</v>
      </c>
      <c r="AT701" s="24" t="s">
        <v>149</v>
      </c>
      <c r="AU701" s="24" t="s">
        <v>155</v>
      </c>
      <c r="AY701" s="24" t="s">
        <v>146</v>
      </c>
      <c r="BE701" s="232">
        <f>IF(N701="základní",J701,0)</f>
        <v>0</v>
      </c>
      <c r="BF701" s="232">
        <f>IF(N701="snížená",J701,0)</f>
        <v>0</v>
      </c>
      <c r="BG701" s="232">
        <f>IF(N701="zákl. přenesená",J701,0)</f>
        <v>0</v>
      </c>
      <c r="BH701" s="232">
        <f>IF(N701="sníž. přenesená",J701,0)</f>
        <v>0</v>
      </c>
      <c r="BI701" s="232">
        <f>IF(N701="nulová",J701,0)</f>
        <v>0</v>
      </c>
      <c r="BJ701" s="24" t="s">
        <v>82</v>
      </c>
      <c r="BK701" s="232">
        <f>ROUND(I701*H701,2)</f>
        <v>0</v>
      </c>
      <c r="BL701" s="24" t="s">
        <v>266</v>
      </c>
      <c r="BM701" s="24" t="s">
        <v>994</v>
      </c>
    </row>
    <row r="702" s="10" customFormat="1" ht="22.32" customHeight="1">
      <c r="B702" s="205"/>
      <c r="C702" s="206"/>
      <c r="D702" s="207" t="s">
        <v>73</v>
      </c>
      <c r="E702" s="219" t="s">
        <v>995</v>
      </c>
      <c r="F702" s="219" t="s">
        <v>996</v>
      </c>
      <c r="G702" s="206"/>
      <c r="H702" s="206"/>
      <c r="I702" s="209"/>
      <c r="J702" s="220">
        <f>BK702</f>
        <v>0</v>
      </c>
      <c r="K702" s="206"/>
      <c r="L702" s="211"/>
      <c r="M702" s="212"/>
      <c r="N702" s="213"/>
      <c r="O702" s="213"/>
      <c r="P702" s="214">
        <f>SUM(P703:P708)</f>
        <v>0</v>
      </c>
      <c r="Q702" s="213"/>
      <c r="R702" s="214">
        <f>SUM(R703:R708)</f>
        <v>0</v>
      </c>
      <c r="S702" s="213"/>
      <c r="T702" s="215">
        <f>SUM(T703:T708)</f>
        <v>0</v>
      </c>
      <c r="AR702" s="216" t="s">
        <v>84</v>
      </c>
      <c r="AT702" s="217" t="s">
        <v>73</v>
      </c>
      <c r="AU702" s="217" t="s">
        <v>84</v>
      </c>
      <c r="AY702" s="216" t="s">
        <v>146</v>
      </c>
      <c r="BK702" s="218">
        <f>SUM(BK703:BK708)</f>
        <v>0</v>
      </c>
    </row>
    <row r="703" s="1" customFormat="1" ht="16.5" customHeight="1">
      <c r="B703" s="46"/>
      <c r="C703" s="221" t="s">
        <v>997</v>
      </c>
      <c r="D703" s="221" t="s">
        <v>149</v>
      </c>
      <c r="E703" s="222" t="s">
        <v>998</v>
      </c>
      <c r="F703" s="223" t="s">
        <v>999</v>
      </c>
      <c r="G703" s="224" t="s">
        <v>211</v>
      </c>
      <c r="H703" s="225">
        <v>20</v>
      </c>
      <c r="I703" s="226"/>
      <c r="J703" s="227">
        <f>ROUND(I703*H703,2)</f>
        <v>0</v>
      </c>
      <c r="K703" s="223" t="s">
        <v>153</v>
      </c>
      <c r="L703" s="72"/>
      <c r="M703" s="228" t="s">
        <v>30</v>
      </c>
      <c r="N703" s="229" t="s">
        <v>45</v>
      </c>
      <c r="O703" s="47"/>
      <c r="P703" s="230">
        <f>O703*H703</f>
        <v>0</v>
      </c>
      <c r="Q703" s="230">
        <v>0</v>
      </c>
      <c r="R703" s="230">
        <f>Q703*H703</f>
        <v>0</v>
      </c>
      <c r="S703" s="230">
        <v>0</v>
      </c>
      <c r="T703" s="231">
        <f>S703*H703</f>
        <v>0</v>
      </c>
      <c r="AR703" s="24" t="s">
        <v>154</v>
      </c>
      <c r="AT703" s="24" t="s">
        <v>149</v>
      </c>
      <c r="AU703" s="24" t="s">
        <v>155</v>
      </c>
      <c r="AY703" s="24" t="s">
        <v>146</v>
      </c>
      <c r="BE703" s="232">
        <f>IF(N703="základní",J703,0)</f>
        <v>0</v>
      </c>
      <c r="BF703" s="232">
        <f>IF(N703="snížená",J703,0)</f>
        <v>0</v>
      </c>
      <c r="BG703" s="232">
        <f>IF(N703="zákl. přenesená",J703,0)</f>
        <v>0</v>
      </c>
      <c r="BH703" s="232">
        <f>IF(N703="sníž. přenesená",J703,0)</f>
        <v>0</v>
      </c>
      <c r="BI703" s="232">
        <f>IF(N703="nulová",J703,0)</f>
        <v>0</v>
      </c>
      <c r="BJ703" s="24" t="s">
        <v>82</v>
      </c>
      <c r="BK703" s="232">
        <f>ROUND(I703*H703,2)</f>
        <v>0</v>
      </c>
      <c r="BL703" s="24" t="s">
        <v>154</v>
      </c>
      <c r="BM703" s="24" t="s">
        <v>1000</v>
      </c>
    </row>
    <row r="704" s="13" customFormat="1">
      <c r="B704" s="256"/>
      <c r="C704" s="257"/>
      <c r="D704" s="235" t="s">
        <v>157</v>
      </c>
      <c r="E704" s="258" t="s">
        <v>30</v>
      </c>
      <c r="F704" s="259" t="s">
        <v>1001</v>
      </c>
      <c r="G704" s="257"/>
      <c r="H704" s="258" t="s">
        <v>30</v>
      </c>
      <c r="I704" s="260"/>
      <c r="J704" s="257"/>
      <c r="K704" s="257"/>
      <c r="L704" s="261"/>
      <c r="M704" s="262"/>
      <c r="N704" s="263"/>
      <c r="O704" s="263"/>
      <c r="P704" s="263"/>
      <c r="Q704" s="263"/>
      <c r="R704" s="263"/>
      <c r="S704" s="263"/>
      <c r="T704" s="264"/>
      <c r="AT704" s="265" t="s">
        <v>157</v>
      </c>
      <c r="AU704" s="265" t="s">
        <v>155</v>
      </c>
      <c r="AV704" s="13" t="s">
        <v>82</v>
      </c>
      <c r="AW704" s="13" t="s">
        <v>37</v>
      </c>
      <c r="AX704" s="13" t="s">
        <v>74</v>
      </c>
      <c r="AY704" s="265" t="s">
        <v>146</v>
      </c>
    </row>
    <row r="705" s="13" customFormat="1">
      <c r="B705" s="256"/>
      <c r="C705" s="257"/>
      <c r="D705" s="235" t="s">
        <v>157</v>
      </c>
      <c r="E705" s="258" t="s">
        <v>30</v>
      </c>
      <c r="F705" s="259" t="s">
        <v>1002</v>
      </c>
      <c r="G705" s="257"/>
      <c r="H705" s="258" t="s">
        <v>30</v>
      </c>
      <c r="I705" s="260"/>
      <c r="J705" s="257"/>
      <c r="K705" s="257"/>
      <c r="L705" s="261"/>
      <c r="M705" s="262"/>
      <c r="N705" s="263"/>
      <c r="O705" s="263"/>
      <c r="P705" s="263"/>
      <c r="Q705" s="263"/>
      <c r="R705" s="263"/>
      <c r="S705" s="263"/>
      <c r="T705" s="264"/>
      <c r="AT705" s="265" t="s">
        <v>157</v>
      </c>
      <c r="AU705" s="265" t="s">
        <v>155</v>
      </c>
      <c r="AV705" s="13" t="s">
        <v>82</v>
      </c>
      <c r="AW705" s="13" t="s">
        <v>37</v>
      </c>
      <c r="AX705" s="13" t="s">
        <v>74</v>
      </c>
      <c r="AY705" s="265" t="s">
        <v>146</v>
      </c>
    </row>
    <row r="706" s="11" customFormat="1">
      <c r="B706" s="233"/>
      <c r="C706" s="234"/>
      <c r="D706" s="235" t="s">
        <v>157</v>
      </c>
      <c r="E706" s="236" t="s">
        <v>30</v>
      </c>
      <c r="F706" s="237" t="s">
        <v>1003</v>
      </c>
      <c r="G706" s="234"/>
      <c r="H706" s="238">
        <v>17.600000000000001</v>
      </c>
      <c r="I706" s="239"/>
      <c r="J706" s="234"/>
      <c r="K706" s="234"/>
      <c r="L706" s="240"/>
      <c r="M706" s="241"/>
      <c r="N706" s="242"/>
      <c r="O706" s="242"/>
      <c r="P706" s="242"/>
      <c r="Q706" s="242"/>
      <c r="R706" s="242"/>
      <c r="S706" s="242"/>
      <c r="T706" s="243"/>
      <c r="AT706" s="244" t="s">
        <v>157</v>
      </c>
      <c r="AU706" s="244" t="s">
        <v>155</v>
      </c>
      <c r="AV706" s="11" t="s">
        <v>84</v>
      </c>
      <c r="AW706" s="11" t="s">
        <v>37</v>
      </c>
      <c r="AX706" s="11" t="s">
        <v>74</v>
      </c>
      <c r="AY706" s="244" t="s">
        <v>146</v>
      </c>
    </row>
    <row r="707" s="11" customFormat="1">
      <c r="B707" s="233"/>
      <c r="C707" s="234"/>
      <c r="D707" s="235" t="s">
        <v>157</v>
      </c>
      <c r="E707" s="236" t="s">
        <v>30</v>
      </c>
      <c r="F707" s="237" t="s">
        <v>1004</v>
      </c>
      <c r="G707" s="234"/>
      <c r="H707" s="238">
        <v>2.3999999999999999</v>
      </c>
      <c r="I707" s="239"/>
      <c r="J707" s="234"/>
      <c r="K707" s="234"/>
      <c r="L707" s="240"/>
      <c r="M707" s="241"/>
      <c r="N707" s="242"/>
      <c r="O707" s="242"/>
      <c r="P707" s="242"/>
      <c r="Q707" s="242"/>
      <c r="R707" s="242"/>
      <c r="S707" s="242"/>
      <c r="T707" s="243"/>
      <c r="AT707" s="244" t="s">
        <v>157</v>
      </c>
      <c r="AU707" s="244" t="s">
        <v>155</v>
      </c>
      <c r="AV707" s="11" t="s">
        <v>84</v>
      </c>
      <c r="AW707" s="11" t="s">
        <v>37</v>
      </c>
      <c r="AX707" s="11" t="s">
        <v>74</v>
      </c>
      <c r="AY707" s="244" t="s">
        <v>146</v>
      </c>
    </row>
    <row r="708" s="12" customFormat="1">
      <c r="B708" s="245"/>
      <c r="C708" s="246"/>
      <c r="D708" s="235" t="s">
        <v>157</v>
      </c>
      <c r="E708" s="247" t="s">
        <v>30</v>
      </c>
      <c r="F708" s="248" t="s">
        <v>161</v>
      </c>
      <c r="G708" s="246"/>
      <c r="H708" s="249">
        <v>20</v>
      </c>
      <c r="I708" s="250"/>
      <c r="J708" s="246"/>
      <c r="K708" s="246"/>
      <c r="L708" s="251"/>
      <c r="M708" s="252"/>
      <c r="N708" s="253"/>
      <c r="O708" s="253"/>
      <c r="P708" s="253"/>
      <c r="Q708" s="253"/>
      <c r="R708" s="253"/>
      <c r="S708" s="253"/>
      <c r="T708" s="254"/>
      <c r="AT708" s="255" t="s">
        <v>157</v>
      </c>
      <c r="AU708" s="255" t="s">
        <v>155</v>
      </c>
      <c r="AV708" s="12" t="s">
        <v>154</v>
      </c>
      <c r="AW708" s="12" t="s">
        <v>37</v>
      </c>
      <c r="AX708" s="12" t="s">
        <v>82</v>
      </c>
      <c r="AY708" s="255" t="s">
        <v>146</v>
      </c>
    </row>
    <row r="709" s="10" customFormat="1" ht="22.32" customHeight="1">
      <c r="B709" s="205"/>
      <c r="C709" s="206"/>
      <c r="D709" s="207" t="s">
        <v>73</v>
      </c>
      <c r="E709" s="219" t="s">
        <v>1005</v>
      </c>
      <c r="F709" s="219" t="s">
        <v>1006</v>
      </c>
      <c r="G709" s="206"/>
      <c r="H709" s="206"/>
      <c r="I709" s="209"/>
      <c r="J709" s="220">
        <f>BK709</f>
        <v>0</v>
      </c>
      <c r="K709" s="206"/>
      <c r="L709" s="211"/>
      <c r="M709" s="212"/>
      <c r="N709" s="213"/>
      <c r="O709" s="213"/>
      <c r="P709" s="214">
        <f>SUM(P710:P770)</f>
        <v>0</v>
      </c>
      <c r="Q709" s="213"/>
      <c r="R709" s="214">
        <f>SUM(R710:R770)</f>
        <v>0.21314</v>
      </c>
      <c r="S709" s="213"/>
      <c r="T709" s="215">
        <f>SUM(T710:T770)</f>
        <v>0.01333</v>
      </c>
      <c r="AR709" s="216" t="s">
        <v>84</v>
      </c>
      <c r="AT709" s="217" t="s">
        <v>73</v>
      </c>
      <c r="AU709" s="217" t="s">
        <v>84</v>
      </c>
      <c r="AY709" s="216" t="s">
        <v>146</v>
      </c>
      <c r="BK709" s="218">
        <f>SUM(BK710:BK770)</f>
        <v>0</v>
      </c>
    </row>
    <row r="710" s="1" customFormat="1" ht="16.5" customHeight="1">
      <c r="B710" s="46"/>
      <c r="C710" s="221" t="s">
        <v>1007</v>
      </c>
      <c r="D710" s="221" t="s">
        <v>149</v>
      </c>
      <c r="E710" s="222" t="s">
        <v>1008</v>
      </c>
      <c r="F710" s="223" t="s">
        <v>1009</v>
      </c>
      <c r="G710" s="224" t="s">
        <v>211</v>
      </c>
      <c r="H710" s="225">
        <v>20</v>
      </c>
      <c r="I710" s="226"/>
      <c r="J710" s="227">
        <f>ROUND(I710*H710,2)</f>
        <v>0</v>
      </c>
      <c r="K710" s="223" t="s">
        <v>153</v>
      </c>
      <c r="L710" s="72"/>
      <c r="M710" s="228" t="s">
        <v>30</v>
      </c>
      <c r="N710" s="229" t="s">
        <v>45</v>
      </c>
      <c r="O710" s="47"/>
      <c r="P710" s="230">
        <f>O710*H710</f>
        <v>0</v>
      </c>
      <c r="Q710" s="230">
        <v>0</v>
      </c>
      <c r="R710" s="230">
        <f>Q710*H710</f>
        <v>0</v>
      </c>
      <c r="S710" s="230">
        <v>0</v>
      </c>
      <c r="T710" s="231">
        <f>S710*H710</f>
        <v>0</v>
      </c>
      <c r="AR710" s="24" t="s">
        <v>266</v>
      </c>
      <c r="AT710" s="24" t="s">
        <v>149</v>
      </c>
      <c r="AU710" s="24" t="s">
        <v>155</v>
      </c>
      <c r="AY710" s="24" t="s">
        <v>146</v>
      </c>
      <c r="BE710" s="232">
        <f>IF(N710="základní",J710,0)</f>
        <v>0</v>
      </c>
      <c r="BF710" s="232">
        <f>IF(N710="snížená",J710,0)</f>
        <v>0</v>
      </c>
      <c r="BG710" s="232">
        <f>IF(N710="zákl. přenesená",J710,0)</f>
        <v>0</v>
      </c>
      <c r="BH710" s="232">
        <f>IF(N710="sníž. přenesená",J710,0)</f>
        <v>0</v>
      </c>
      <c r="BI710" s="232">
        <f>IF(N710="nulová",J710,0)</f>
        <v>0</v>
      </c>
      <c r="BJ710" s="24" t="s">
        <v>82</v>
      </c>
      <c r="BK710" s="232">
        <f>ROUND(I710*H710,2)</f>
        <v>0</v>
      </c>
      <c r="BL710" s="24" t="s">
        <v>266</v>
      </c>
      <c r="BM710" s="24" t="s">
        <v>1010</v>
      </c>
    </row>
    <row r="711" s="13" customFormat="1">
      <c r="B711" s="256"/>
      <c r="C711" s="257"/>
      <c r="D711" s="235" t="s">
        <v>157</v>
      </c>
      <c r="E711" s="258" t="s">
        <v>30</v>
      </c>
      <c r="F711" s="259" t="s">
        <v>1011</v>
      </c>
      <c r="G711" s="257"/>
      <c r="H711" s="258" t="s">
        <v>30</v>
      </c>
      <c r="I711" s="260"/>
      <c r="J711" s="257"/>
      <c r="K711" s="257"/>
      <c r="L711" s="261"/>
      <c r="M711" s="262"/>
      <c r="N711" s="263"/>
      <c r="O711" s="263"/>
      <c r="P711" s="263"/>
      <c r="Q711" s="263"/>
      <c r="R711" s="263"/>
      <c r="S711" s="263"/>
      <c r="T711" s="264"/>
      <c r="AT711" s="265" t="s">
        <v>157</v>
      </c>
      <c r="AU711" s="265" t="s">
        <v>155</v>
      </c>
      <c r="AV711" s="13" t="s">
        <v>82</v>
      </c>
      <c r="AW711" s="13" t="s">
        <v>37</v>
      </c>
      <c r="AX711" s="13" t="s">
        <v>74</v>
      </c>
      <c r="AY711" s="265" t="s">
        <v>146</v>
      </c>
    </row>
    <row r="712" s="13" customFormat="1">
      <c r="B712" s="256"/>
      <c r="C712" s="257"/>
      <c r="D712" s="235" t="s">
        <v>157</v>
      </c>
      <c r="E712" s="258" t="s">
        <v>30</v>
      </c>
      <c r="F712" s="259" t="s">
        <v>1012</v>
      </c>
      <c r="G712" s="257"/>
      <c r="H712" s="258" t="s">
        <v>30</v>
      </c>
      <c r="I712" s="260"/>
      <c r="J712" s="257"/>
      <c r="K712" s="257"/>
      <c r="L712" s="261"/>
      <c r="M712" s="262"/>
      <c r="N712" s="263"/>
      <c r="O712" s="263"/>
      <c r="P712" s="263"/>
      <c r="Q712" s="263"/>
      <c r="R712" s="263"/>
      <c r="S712" s="263"/>
      <c r="T712" s="264"/>
      <c r="AT712" s="265" t="s">
        <v>157</v>
      </c>
      <c r="AU712" s="265" t="s">
        <v>155</v>
      </c>
      <c r="AV712" s="13" t="s">
        <v>82</v>
      </c>
      <c r="AW712" s="13" t="s">
        <v>37</v>
      </c>
      <c r="AX712" s="13" t="s">
        <v>74</v>
      </c>
      <c r="AY712" s="265" t="s">
        <v>146</v>
      </c>
    </row>
    <row r="713" s="11" customFormat="1">
      <c r="B713" s="233"/>
      <c r="C713" s="234"/>
      <c r="D713" s="235" t="s">
        <v>157</v>
      </c>
      <c r="E713" s="236" t="s">
        <v>30</v>
      </c>
      <c r="F713" s="237" t="s">
        <v>344</v>
      </c>
      <c r="G713" s="234"/>
      <c r="H713" s="238">
        <v>20</v>
      </c>
      <c r="I713" s="239"/>
      <c r="J713" s="234"/>
      <c r="K713" s="234"/>
      <c r="L713" s="240"/>
      <c r="M713" s="241"/>
      <c r="N713" s="242"/>
      <c r="O713" s="242"/>
      <c r="P713" s="242"/>
      <c r="Q713" s="242"/>
      <c r="R713" s="242"/>
      <c r="S713" s="242"/>
      <c r="T713" s="243"/>
      <c r="AT713" s="244" t="s">
        <v>157</v>
      </c>
      <c r="AU713" s="244" t="s">
        <v>155</v>
      </c>
      <c r="AV713" s="11" t="s">
        <v>84</v>
      </c>
      <c r="AW713" s="11" t="s">
        <v>37</v>
      </c>
      <c r="AX713" s="11" t="s">
        <v>82</v>
      </c>
      <c r="AY713" s="244" t="s">
        <v>146</v>
      </c>
    </row>
    <row r="714" s="1" customFormat="1" ht="16.5" customHeight="1">
      <c r="B714" s="46"/>
      <c r="C714" s="221" t="s">
        <v>1013</v>
      </c>
      <c r="D714" s="221" t="s">
        <v>149</v>
      </c>
      <c r="E714" s="222" t="s">
        <v>1014</v>
      </c>
      <c r="F714" s="223" t="s">
        <v>1015</v>
      </c>
      <c r="G714" s="224" t="s">
        <v>211</v>
      </c>
      <c r="H714" s="225">
        <v>43</v>
      </c>
      <c r="I714" s="226"/>
      <c r="J714" s="227">
        <f>ROUND(I714*H714,2)</f>
        <v>0</v>
      </c>
      <c r="K714" s="223" t="s">
        <v>153</v>
      </c>
      <c r="L714" s="72"/>
      <c r="M714" s="228" t="s">
        <v>30</v>
      </c>
      <c r="N714" s="229" t="s">
        <v>45</v>
      </c>
      <c r="O714" s="47"/>
      <c r="P714" s="230">
        <f>O714*H714</f>
        <v>0</v>
      </c>
      <c r="Q714" s="230">
        <v>0.001</v>
      </c>
      <c r="R714" s="230">
        <f>Q714*H714</f>
        <v>0.043000000000000003</v>
      </c>
      <c r="S714" s="230">
        <v>0.00031</v>
      </c>
      <c r="T714" s="231">
        <f>S714*H714</f>
        <v>0.01333</v>
      </c>
      <c r="AR714" s="24" t="s">
        <v>266</v>
      </c>
      <c r="AT714" s="24" t="s">
        <v>149</v>
      </c>
      <c r="AU714" s="24" t="s">
        <v>155</v>
      </c>
      <c r="AY714" s="24" t="s">
        <v>146</v>
      </c>
      <c r="BE714" s="232">
        <f>IF(N714="základní",J714,0)</f>
        <v>0</v>
      </c>
      <c r="BF714" s="232">
        <f>IF(N714="snížená",J714,0)</f>
        <v>0</v>
      </c>
      <c r="BG714" s="232">
        <f>IF(N714="zákl. přenesená",J714,0)</f>
        <v>0</v>
      </c>
      <c r="BH714" s="232">
        <f>IF(N714="sníž. přenesená",J714,0)</f>
        <v>0</v>
      </c>
      <c r="BI714" s="232">
        <f>IF(N714="nulová",J714,0)</f>
        <v>0</v>
      </c>
      <c r="BJ714" s="24" t="s">
        <v>82</v>
      </c>
      <c r="BK714" s="232">
        <f>ROUND(I714*H714,2)</f>
        <v>0</v>
      </c>
      <c r="BL714" s="24" t="s">
        <v>266</v>
      </c>
      <c r="BM714" s="24" t="s">
        <v>1016</v>
      </c>
    </row>
    <row r="715" s="13" customFormat="1">
      <c r="B715" s="256"/>
      <c r="C715" s="257"/>
      <c r="D715" s="235" t="s">
        <v>157</v>
      </c>
      <c r="E715" s="258" t="s">
        <v>30</v>
      </c>
      <c r="F715" s="259" t="s">
        <v>1017</v>
      </c>
      <c r="G715" s="257"/>
      <c r="H715" s="258" t="s">
        <v>30</v>
      </c>
      <c r="I715" s="260"/>
      <c r="J715" s="257"/>
      <c r="K715" s="257"/>
      <c r="L715" s="261"/>
      <c r="M715" s="262"/>
      <c r="N715" s="263"/>
      <c r="O715" s="263"/>
      <c r="P715" s="263"/>
      <c r="Q715" s="263"/>
      <c r="R715" s="263"/>
      <c r="S715" s="263"/>
      <c r="T715" s="264"/>
      <c r="AT715" s="265" t="s">
        <v>157</v>
      </c>
      <c r="AU715" s="265" t="s">
        <v>155</v>
      </c>
      <c r="AV715" s="13" t="s">
        <v>82</v>
      </c>
      <c r="AW715" s="13" t="s">
        <v>37</v>
      </c>
      <c r="AX715" s="13" t="s">
        <v>74</v>
      </c>
      <c r="AY715" s="265" t="s">
        <v>146</v>
      </c>
    </row>
    <row r="716" s="13" customFormat="1">
      <c r="B716" s="256"/>
      <c r="C716" s="257"/>
      <c r="D716" s="235" t="s">
        <v>157</v>
      </c>
      <c r="E716" s="258" t="s">
        <v>30</v>
      </c>
      <c r="F716" s="259" t="s">
        <v>1018</v>
      </c>
      <c r="G716" s="257"/>
      <c r="H716" s="258" t="s">
        <v>30</v>
      </c>
      <c r="I716" s="260"/>
      <c r="J716" s="257"/>
      <c r="K716" s="257"/>
      <c r="L716" s="261"/>
      <c r="M716" s="262"/>
      <c r="N716" s="263"/>
      <c r="O716" s="263"/>
      <c r="P716" s="263"/>
      <c r="Q716" s="263"/>
      <c r="R716" s="263"/>
      <c r="S716" s="263"/>
      <c r="T716" s="264"/>
      <c r="AT716" s="265" t="s">
        <v>157</v>
      </c>
      <c r="AU716" s="265" t="s">
        <v>155</v>
      </c>
      <c r="AV716" s="13" t="s">
        <v>82</v>
      </c>
      <c r="AW716" s="13" t="s">
        <v>37</v>
      </c>
      <c r="AX716" s="13" t="s">
        <v>74</v>
      </c>
      <c r="AY716" s="265" t="s">
        <v>146</v>
      </c>
    </row>
    <row r="717" s="13" customFormat="1">
      <c r="B717" s="256"/>
      <c r="C717" s="257"/>
      <c r="D717" s="235" t="s">
        <v>157</v>
      </c>
      <c r="E717" s="258" t="s">
        <v>30</v>
      </c>
      <c r="F717" s="259" t="s">
        <v>1019</v>
      </c>
      <c r="G717" s="257"/>
      <c r="H717" s="258" t="s">
        <v>30</v>
      </c>
      <c r="I717" s="260"/>
      <c r="J717" s="257"/>
      <c r="K717" s="257"/>
      <c r="L717" s="261"/>
      <c r="M717" s="262"/>
      <c r="N717" s="263"/>
      <c r="O717" s="263"/>
      <c r="P717" s="263"/>
      <c r="Q717" s="263"/>
      <c r="R717" s="263"/>
      <c r="S717" s="263"/>
      <c r="T717" s="264"/>
      <c r="AT717" s="265" t="s">
        <v>157</v>
      </c>
      <c r="AU717" s="265" t="s">
        <v>155</v>
      </c>
      <c r="AV717" s="13" t="s">
        <v>82</v>
      </c>
      <c r="AW717" s="13" t="s">
        <v>37</v>
      </c>
      <c r="AX717" s="13" t="s">
        <v>74</v>
      </c>
      <c r="AY717" s="265" t="s">
        <v>146</v>
      </c>
    </row>
    <row r="718" s="13" customFormat="1">
      <c r="B718" s="256"/>
      <c r="C718" s="257"/>
      <c r="D718" s="235" t="s">
        <v>157</v>
      </c>
      <c r="E718" s="258" t="s">
        <v>30</v>
      </c>
      <c r="F718" s="259" t="s">
        <v>1002</v>
      </c>
      <c r="G718" s="257"/>
      <c r="H718" s="258" t="s">
        <v>30</v>
      </c>
      <c r="I718" s="260"/>
      <c r="J718" s="257"/>
      <c r="K718" s="257"/>
      <c r="L718" s="261"/>
      <c r="M718" s="262"/>
      <c r="N718" s="263"/>
      <c r="O718" s="263"/>
      <c r="P718" s="263"/>
      <c r="Q718" s="263"/>
      <c r="R718" s="263"/>
      <c r="S718" s="263"/>
      <c r="T718" s="264"/>
      <c r="AT718" s="265" t="s">
        <v>157</v>
      </c>
      <c r="AU718" s="265" t="s">
        <v>155</v>
      </c>
      <c r="AV718" s="13" t="s">
        <v>82</v>
      </c>
      <c r="AW718" s="13" t="s">
        <v>37</v>
      </c>
      <c r="AX718" s="13" t="s">
        <v>74</v>
      </c>
      <c r="AY718" s="265" t="s">
        <v>146</v>
      </c>
    </row>
    <row r="719" s="11" customFormat="1">
      <c r="B719" s="233"/>
      <c r="C719" s="234"/>
      <c r="D719" s="235" t="s">
        <v>157</v>
      </c>
      <c r="E719" s="236" t="s">
        <v>30</v>
      </c>
      <c r="F719" s="237" t="s">
        <v>1020</v>
      </c>
      <c r="G719" s="234"/>
      <c r="H719" s="238">
        <v>4.5</v>
      </c>
      <c r="I719" s="239"/>
      <c r="J719" s="234"/>
      <c r="K719" s="234"/>
      <c r="L719" s="240"/>
      <c r="M719" s="241"/>
      <c r="N719" s="242"/>
      <c r="O719" s="242"/>
      <c r="P719" s="242"/>
      <c r="Q719" s="242"/>
      <c r="R719" s="242"/>
      <c r="S719" s="242"/>
      <c r="T719" s="243"/>
      <c r="AT719" s="244" t="s">
        <v>157</v>
      </c>
      <c r="AU719" s="244" t="s">
        <v>155</v>
      </c>
      <c r="AV719" s="11" t="s">
        <v>84</v>
      </c>
      <c r="AW719" s="11" t="s">
        <v>37</v>
      </c>
      <c r="AX719" s="11" t="s">
        <v>74</v>
      </c>
      <c r="AY719" s="244" t="s">
        <v>146</v>
      </c>
    </row>
    <row r="720" s="13" customFormat="1">
      <c r="B720" s="256"/>
      <c r="C720" s="257"/>
      <c r="D720" s="235" t="s">
        <v>157</v>
      </c>
      <c r="E720" s="258" t="s">
        <v>30</v>
      </c>
      <c r="F720" s="259" t="s">
        <v>1021</v>
      </c>
      <c r="G720" s="257"/>
      <c r="H720" s="258" t="s">
        <v>30</v>
      </c>
      <c r="I720" s="260"/>
      <c r="J720" s="257"/>
      <c r="K720" s="257"/>
      <c r="L720" s="261"/>
      <c r="M720" s="262"/>
      <c r="N720" s="263"/>
      <c r="O720" s="263"/>
      <c r="P720" s="263"/>
      <c r="Q720" s="263"/>
      <c r="R720" s="263"/>
      <c r="S720" s="263"/>
      <c r="T720" s="264"/>
      <c r="AT720" s="265" t="s">
        <v>157</v>
      </c>
      <c r="AU720" s="265" t="s">
        <v>155</v>
      </c>
      <c r="AV720" s="13" t="s">
        <v>82</v>
      </c>
      <c r="AW720" s="13" t="s">
        <v>37</v>
      </c>
      <c r="AX720" s="13" t="s">
        <v>74</v>
      </c>
      <c r="AY720" s="265" t="s">
        <v>146</v>
      </c>
    </row>
    <row r="721" s="13" customFormat="1">
      <c r="B721" s="256"/>
      <c r="C721" s="257"/>
      <c r="D721" s="235" t="s">
        <v>157</v>
      </c>
      <c r="E721" s="258" t="s">
        <v>30</v>
      </c>
      <c r="F721" s="259" t="s">
        <v>864</v>
      </c>
      <c r="G721" s="257"/>
      <c r="H721" s="258" t="s">
        <v>30</v>
      </c>
      <c r="I721" s="260"/>
      <c r="J721" s="257"/>
      <c r="K721" s="257"/>
      <c r="L721" s="261"/>
      <c r="M721" s="262"/>
      <c r="N721" s="263"/>
      <c r="O721" s="263"/>
      <c r="P721" s="263"/>
      <c r="Q721" s="263"/>
      <c r="R721" s="263"/>
      <c r="S721" s="263"/>
      <c r="T721" s="264"/>
      <c r="AT721" s="265" t="s">
        <v>157</v>
      </c>
      <c r="AU721" s="265" t="s">
        <v>155</v>
      </c>
      <c r="AV721" s="13" t="s">
        <v>82</v>
      </c>
      <c r="AW721" s="13" t="s">
        <v>37</v>
      </c>
      <c r="AX721" s="13" t="s">
        <v>74</v>
      </c>
      <c r="AY721" s="265" t="s">
        <v>146</v>
      </c>
    </row>
    <row r="722" s="11" customFormat="1">
      <c r="B722" s="233"/>
      <c r="C722" s="234"/>
      <c r="D722" s="235" t="s">
        <v>157</v>
      </c>
      <c r="E722" s="236" t="s">
        <v>30</v>
      </c>
      <c r="F722" s="237" t="s">
        <v>1022</v>
      </c>
      <c r="G722" s="234"/>
      <c r="H722" s="238">
        <v>22.32</v>
      </c>
      <c r="I722" s="239"/>
      <c r="J722" s="234"/>
      <c r="K722" s="234"/>
      <c r="L722" s="240"/>
      <c r="M722" s="241"/>
      <c r="N722" s="242"/>
      <c r="O722" s="242"/>
      <c r="P722" s="242"/>
      <c r="Q722" s="242"/>
      <c r="R722" s="242"/>
      <c r="S722" s="242"/>
      <c r="T722" s="243"/>
      <c r="AT722" s="244" t="s">
        <v>157</v>
      </c>
      <c r="AU722" s="244" t="s">
        <v>155</v>
      </c>
      <c r="AV722" s="11" t="s">
        <v>84</v>
      </c>
      <c r="AW722" s="11" t="s">
        <v>37</v>
      </c>
      <c r="AX722" s="11" t="s">
        <v>74</v>
      </c>
      <c r="AY722" s="244" t="s">
        <v>146</v>
      </c>
    </row>
    <row r="723" s="11" customFormat="1">
      <c r="B723" s="233"/>
      <c r="C723" s="234"/>
      <c r="D723" s="235" t="s">
        <v>157</v>
      </c>
      <c r="E723" s="236" t="s">
        <v>30</v>
      </c>
      <c r="F723" s="237" t="s">
        <v>1023</v>
      </c>
      <c r="G723" s="234"/>
      <c r="H723" s="238">
        <v>-1.591</v>
      </c>
      <c r="I723" s="239"/>
      <c r="J723" s="234"/>
      <c r="K723" s="234"/>
      <c r="L723" s="240"/>
      <c r="M723" s="241"/>
      <c r="N723" s="242"/>
      <c r="O723" s="242"/>
      <c r="P723" s="242"/>
      <c r="Q723" s="242"/>
      <c r="R723" s="242"/>
      <c r="S723" s="242"/>
      <c r="T723" s="243"/>
      <c r="AT723" s="244" t="s">
        <v>157</v>
      </c>
      <c r="AU723" s="244" t="s">
        <v>155</v>
      </c>
      <c r="AV723" s="11" t="s">
        <v>84</v>
      </c>
      <c r="AW723" s="11" t="s">
        <v>37</v>
      </c>
      <c r="AX723" s="11" t="s">
        <v>74</v>
      </c>
      <c r="AY723" s="244" t="s">
        <v>146</v>
      </c>
    </row>
    <row r="724" s="11" customFormat="1">
      <c r="B724" s="233"/>
      <c r="C724" s="234"/>
      <c r="D724" s="235" t="s">
        <v>157</v>
      </c>
      <c r="E724" s="236" t="s">
        <v>30</v>
      </c>
      <c r="F724" s="237" t="s">
        <v>1024</v>
      </c>
      <c r="G724" s="234"/>
      <c r="H724" s="238">
        <v>2.7709999999999999</v>
      </c>
      <c r="I724" s="239"/>
      <c r="J724" s="234"/>
      <c r="K724" s="234"/>
      <c r="L724" s="240"/>
      <c r="M724" s="241"/>
      <c r="N724" s="242"/>
      <c r="O724" s="242"/>
      <c r="P724" s="242"/>
      <c r="Q724" s="242"/>
      <c r="R724" s="242"/>
      <c r="S724" s="242"/>
      <c r="T724" s="243"/>
      <c r="AT724" s="244" t="s">
        <v>157</v>
      </c>
      <c r="AU724" s="244" t="s">
        <v>155</v>
      </c>
      <c r="AV724" s="11" t="s">
        <v>84</v>
      </c>
      <c r="AW724" s="11" t="s">
        <v>37</v>
      </c>
      <c r="AX724" s="11" t="s">
        <v>74</v>
      </c>
      <c r="AY724" s="244" t="s">
        <v>146</v>
      </c>
    </row>
    <row r="725" s="14" customFormat="1">
      <c r="B725" s="266"/>
      <c r="C725" s="267"/>
      <c r="D725" s="235" t="s">
        <v>157</v>
      </c>
      <c r="E725" s="268" t="s">
        <v>30</v>
      </c>
      <c r="F725" s="269" t="s">
        <v>1025</v>
      </c>
      <c r="G725" s="267"/>
      <c r="H725" s="270">
        <v>28</v>
      </c>
      <c r="I725" s="271"/>
      <c r="J725" s="267"/>
      <c r="K725" s="267"/>
      <c r="L725" s="272"/>
      <c r="M725" s="273"/>
      <c r="N725" s="274"/>
      <c r="O725" s="274"/>
      <c r="P725" s="274"/>
      <c r="Q725" s="274"/>
      <c r="R725" s="274"/>
      <c r="S725" s="274"/>
      <c r="T725" s="275"/>
      <c r="AT725" s="276" t="s">
        <v>157</v>
      </c>
      <c r="AU725" s="276" t="s">
        <v>155</v>
      </c>
      <c r="AV725" s="14" t="s">
        <v>155</v>
      </c>
      <c r="AW725" s="14" t="s">
        <v>37</v>
      </c>
      <c r="AX725" s="14" t="s">
        <v>74</v>
      </c>
      <c r="AY725" s="276" t="s">
        <v>146</v>
      </c>
    </row>
    <row r="726" s="13" customFormat="1">
      <c r="B726" s="256"/>
      <c r="C726" s="257"/>
      <c r="D726" s="235" t="s">
        <v>157</v>
      </c>
      <c r="E726" s="258" t="s">
        <v>30</v>
      </c>
      <c r="F726" s="259" t="s">
        <v>1026</v>
      </c>
      <c r="G726" s="257"/>
      <c r="H726" s="258" t="s">
        <v>30</v>
      </c>
      <c r="I726" s="260"/>
      <c r="J726" s="257"/>
      <c r="K726" s="257"/>
      <c r="L726" s="261"/>
      <c r="M726" s="262"/>
      <c r="N726" s="263"/>
      <c r="O726" s="263"/>
      <c r="P726" s="263"/>
      <c r="Q726" s="263"/>
      <c r="R726" s="263"/>
      <c r="S726" s="263"/>
      <c r="T726" s="264"/>
      <c r="AT726" s="265" t="s">
        <v>157</v>
      </c>
      <c r="AU726" s="265" t="s">
        <v>155</v>
      </c>
      <c r="AV726" s="13" t="s">
        <v>82</v>
      </c>
      <c r="AW726" s="13" t="s">
        <v>37</v>
      </c>
      <c r="AX726" s="13" t="s">
        <v>74</v>
      </c>
      <c r="AY726" s="265" t="s">
        <v>146</v>
      </c>
    </row>
    <row r="727" s="13" customFormat="1">
      <c r="B727" s="256"/>
      <c r="C727" s="257"/>
      <c r="D727" s="235" t="s">
        <v>157</v>
      </c>
      <c r="E727" s="258" t="s">
        <v>30</v>
      </c>
      <c r="F727" s="259" t="s">
        <v>1002</v>
      </c>
      <c r="G727" s="257"/>
      <c r="H727" s="258" t="s">
        <v>30</v>
      </c>
      <c r="I727" s="260"/>
      <c r="J727" s="257"/>
      <c r="K727" s="257"/>
      <c r="L727" s="261"/>
      <c r="M727" s="262"/>
      <c r="N727" s="263"/>
      <c r="O727" s="263"/>
      <c r="P727" s="263"/>
      <c r="Q727" s="263"/>
      <c r="R727" s="263"/>
      <c r="S727" s="263"/>
      <c r="T727" s="264"/>
      <c r="AT727" s="265" t="s">
        <v>157</v>
      </c>
      <c r="AU727" s="265" t="s">
        <v>155</v>
      </c>
      <c r="AV727" s="13" t="s">
        <v>82</v>
      </c>
      <c r="AW727" s="13" t="s">
        <v>37</v>
      </c>
      <c r="AX727" s="13" t="s">
        <v>74</v>
      </c>
      <c r="AY727" s="265" t="s">
        <v>146</v>
      </c>
    </row>
    <row r="728" s="11" customFormat="1">
      <c r="B728" s="233"/>
      <c r="C728" s="234"/>
      <c r="D728" s="235" t="s">
        <v>157</v>
      </c>
      <c r="E728" s="236" t="s">
        <v>30</v>
      </c>
      <c r="F728" s="237" t="s">
        <v>1027</v>
      </c>
      <c r="G728" s="234"/>
      <c r="H728" s="238">
        <v>7.9199999999999999</v>
      </c>
      <c r="I728" s="239"/>
      <c r="J728" s="234"/>
      <c r="K728" s="234"/>
      <c r="L728" s="240"/>
      <c r="M728" s="241"/>
      <c r="N728" s="242"/>
      <c r="O728" s="242"/>
      <c r="P728" s="242"/>
      <c r="Q728" s="242"/>
      <c r="R728" s="242"/>
      <c r="S728" s="242"/>
      <c r="T728" s="243"/>
      <c r="AT728" s="244" t="s">
        <v>157</v>
      </c>
      <c r="AU728" s="244" t="s">
        <v>155</v>
      </c>
      <c r="AV728" s="11" t="s">
        <v>84</v>
      </c>
      <c r="AW728" s="11" t="s">
        <v>37</v>
      </c>
      <c r="AX728" s="11" t="s">
        <v>74</v>
      </c>
      <c r="AY728" s="244" t="s">
        <v>146</v>
      </c>
    </row>
    <row r="729" s="11" customFormat="1">
      <c r="B729" s="233"/>
      <c r="C729" s="234"/>
      <c r="D729" s="235" t="s">
        <v>157</v>
      </c>
      <c r="E729" s="236" t="s">
        <v>30</v>
      </c>
      <c r="F729" s="237" t="s">
        <v>1028</v>
      </c>
      <c r="G729" s="234"/>
      <c r="H729" s="238">
        <v>5.2800000000000002</v>
      </c>
      <c r="I729" s="239"/>
      <c r="J729" s="234"/>
      <c r="K729" s="234"/>
      <c r="L729" s="240"/>
      <c r="M729" s="241"/>
      <c r="N729" s="242"/>
      <c r="O729" s="242"/>
      <c r="P729" s="242"/>
      <c r="Q729" s="242"/>
      <c r="R729" s="242"/>
      <c r="S729" s="242"/>
      <c r="T729" s="243"/>
      <c r="AT729" s="244" t="s">
        <v>157</v>
      </c>
      <c r="AU729" s="244" t="s">
        <v>155</v>
      </c>
      <c r="AV729" s="11" t="s">
        <v>84</v>
      </c>
      <c r="AW729" s="11" t="s">
        <v>37</v>
      </c>
      <c r="AX729" s="11" t="s">
        <v>74</v>
      </c>
      <c r="AY729" s="244" t="s">
        <v>146</v>
      </c>
    </row>
    <row r="730" s="11" customFormat="1">
      <c r="B730" s="233"/>
      <c r="C730" s="234"/>
      <c r="D730" s="235" t="s">
        <v>157</v>
      </c>
      <c r="E730" s="236" t="s">
        <v>30</v>
      </c>
      <c r="F730" s="237" t="s">
        <v>1029</v>
      </c>
      <c r="G730" s="234"/>
      <c r="H730" s="238">
        <v>1.8</v>
      </c>
      <c r="I730" s="239"/>
      <c r="J730" s="234"/>
      <c r="K730" s="234"/>
      <c r="L730" s="240"/>
      <c r="M730" s="241"/>
      <c r="N730" s="242"/>
      <c r="O730" s="242"/>
      <c r="P730" s="242"/>
      <c r="Q730" s="242"/>
      <c r="R730" s="242"/>
      <c r="S730" s="242"/>
      <c r="T730" s="243"/>
      <c r="AT730" s="244" t="s">
        <v>157</v>
      </c>
      <c r="AU730" s="244" t="s">
        <v>155</v>
      </c>
      <c r="AV730" s="11" t="s">
        <v>84</v>
      </c>
      <c r="AW730" s="11" t="s">
        <v>37</v>
      </c>
      <c r="AX730" s="11" t="s">
        <v>74</v>
      </c>
      <c r="AY730" s="244" t="s">
        <v>146</v>
      </c>
    </row>
    <row r="731" s="14" customFormat="1">
      <c r="B731" s="266"/>
      <c r="C731" s="267"/>
      <c r="D731" s="235" t="s">
        <v>157</v>
      </c>
      <c r="E731" s="268" t="s">
        <v>30</v>
      </c>
      <c r="F731" s="269" t="s">
        <v>1030</v>
      </c>
      <c r="G731" s="267"/>
      <c r="H731" s="270">
        <v>15</v>
      </c>
      <c r="I731" s="271"/>
      <c r="J731" s="267"/>
      <c r="K731" s="267"/>
      <c r="L731" s="272"/>
      <c r="M731" s="273"/>
      <c r="N731" s="274"/>
      <c r="O731" s="274"/>
      <c r="P731" s="274"/>
      <c r="Q731" s="274"/>
      <c r="R731" s="274"/>
      <c r="S731" s="274"/>
      <c r="T731" s="275"/>
      <c r="AT731" s="276" t="s">
        <v>157</v>
      </c>
      <c r="AU731" s="276" t="s">
        <v>155</v>
      </c>
      <c r="AV731" s="14" t="s">
        <v>155</v>
      </c>
      <c r="AW731" s="14" t="s">
        <v>37</v>
      </c>
      <c r="AX731" s="14" t="s">
        <v>74</v>
      </c>
      <c r="AY731" s="276" t="s">
        <v>146</v>
      </c>
    </row>
    <row r="732" s="12" customFormat="1">
      <c r="B732" s="245"/>
      <c r="C732" s="246"/>
      <c r="D732" s="235" t="s">
        <v>157</v>
      </c>
      <c r="E732" s="247" t="s">
        <v>30</v>
      </c>
      <c r="F732" s="248" t="s">
        <v>161</v>
      </c>
      <c r="G732" s="246"/>
      <c r="H732" s="249">
        <v>43</v>
      </c>
      <c r="I732" s="250"/>
      <c r="J732" s="246"/>
      <c r="K732" s="246"/>
      <c r="L732" s="251"/>
      <c r="M732" s="252"/>
      <c r="N732" s="253"/>
      <c r="O732" s="253"/>
      <c r="P732" s="253"/>
      <c r="Q732" s="253"/>
      <c r="R732" s="253"/>
      <c r="S732" s="253"/>
      <c r="T732" s="254"/>
      <c r="AT732" s="255" t="s">
        <v>157</v>
      </c>
      <c r="AU732" s="255" t="s">
        <v>155</v>
      </c>
      <c r="AV732" s="12" t="s">
        <v>154</v>
      </c>
      <c r="AW732" s="12" t="s">
        <v>37</v>
      </c>
      <c r="AX732" s="12" t="s">
        <v>82</v>
      </c>
      <c r="AY732" s="255" t="s">
        <v>146</v>
      </c>
    </row>
    <row r="733" s="1" customFormat="1" ht="16.5" customHeight="1">
      <c r="B733" s="46"/>
      <c r="C733" s="221" t="s">
        <v>1031</v>
      </c>
      <c r="D733" s="221" t="s">
        <v>149</v>
      </c>
      <c r="E733" s="222" t="s">
        <v>1032</v>
      </c>
      <c r="F733" s="223" t="s">
        <v>1033</v>
      </c>
      <c r="G733" s="224" t="s">
        <v>211</v>
      </c>
      <c r="H733" s="225">
        <v>43</v>
      </c>
      <c r="I733" s="226"/>
      <c r="J733" s="227">
        <f>ROUND(I733*H733,2)</f>
        <v>0</v>
      </c>
      <c r="K733" s="223" t="s">
        <v>153</v>
      </c>
      <c r="L733" s="72"/>
      <c r="M733" s="228" t="s">
        <v>30</v>
      </c>
      <c r="N733" s="229" t="s">
        <v>45</v>
      </c>
      <c r="O733" s="47"/>
      <c r="P733" s="230">
        <f>O733*H733</f>
        <v>0</v>
      </c>
      <c r="Q733" s="230">
        <v>3.0000000000000001E-05</v>
      </c>
      <c r="R733" s="230">
        <f>Q733*H733</f>
        <v>0.0012900000000000001</v>
      </c>
      <c r="S733" s="230">
        <v>0</v>
      </c>
      <c r="T733" s="231">
        <f>S733*H733</f>
        <v>0</v>
      </c>
      <c r="AR733" s="24" t="s">
        <v>266</v>
      </c>
      <c r="AT733" s="24" t="s">
        <v>149</v>
      </c>
      <c r="AU733" s="24" t="s">
        <v>155</v>
      </c>
      <c r="AY733" s="24" t="s">
        <v>146</v>
      </c>
      <c r="BE733" s="232">
        <f>IF(N733="základní",J733,0)</f>
        <v>0</v>
      </c>
      <c r="BF733" s="232">
        <f>IF(N733="snížená",J733,0)</f>
        <v>0</v>
      </c>
      <c r="BG733" s="232">
        <f>IF(N733="zákl. přenesená",J733,0)</f>
        <v>0</v>
      </c>
      <c r="BH733" s="232">
        <f>IF(N733="sníž. přenesená",J733,0)</f>
        <v>0</v>
      </c>
      <c r="BI733" s="232">
        <f>IF(N733="nulová",J733,0)</f>
        <v>0</v>
      </c>
      <c r="BJ733" s="24" t="s">
        <v>82</v>
      </c>
      <c r="BK733" s="232">
        <f>ROUND(I733*H733,2)</f>
        <v>0</v>
      </c>
      <c r="BL733" s="24" t="s">
        <v>266</v>
      </c>
      <c r="BM733" s="24" t="s">
        <v>1034</v>
      </c>
    </row>
    <row r="734" s="13" customFormat="1">
      <c r="B734" s="256"/>
      <c r="C734" s="257"/>
      <c r="D734" s="235" t="s">
        <v>157</v>
      </c>
      <c r="E734" s="258" t="s">
        <v>30</v>
      </c>
      <c r="F734" s="259" t="s">
        <v>1035</v>
      </c>
      <c r="G734" s="257"/>
      <c r="H734" s="258" t="s">
        <v>30</v>
      </c>
      <c r="I734" s="260"/>
      <c r="J734" s="257"/>
      <c r="K734" s="257"/>
      <c r="L734" s="261"/>
      <c r="M734" s="262"/>
      <c r="N734" s="263"/>
      <c r="O734" s="263"/>
      <c r="P734" s="263"/>
      <c r="Q734" s="263"/>
      <c r="R734" s="263"/>
      <c r="S734" s="263"/>
      <c r="T734" s="264"/>
      <c r="AT734" s="265" t="s">
        <v>157</v>
      </c>
      <c r="AU734" s="265" t="s">
        <v>155</v>
      </c>
      <c r="AV734" s="13" t="s">
        <v>82</v>
      </c>
      <c r="AW734" s="13" t="s">
        <v>37</v>
      </c>
      <c r="AX734" s="13" t="s">
        <v>74</v>
      </c>
      <c r="AY734" s="265" t="s">
        <v>146</v>
      </c>
    </row>
    <row r="735" s="13" customFormat="1">
      <c r="B735" s="256"/>
      <c r="C735" s="257"/>
      <c r="D735" s="235" t="s">
        <v>157</v>
      </c>
      <c r="E735" s="258" t="s">
        <v>30</v>
      </c>
      <c r="F735" s="259" t="s">
        <v>1036</v>
      </c>
      <c r="G735" s="257"/>
      <c r="H735" s="258" t="s">
        <v>30</v>
      </c>
      <c r="I735" s="260"/>
      <c r="J735" s="257"/>
      <c r="K735" s="257"/>
      <c r="L735" s="261"/>
      <c r="M735" s="262"/>
      <c r="N735" s="263"/>
      <c r="O735" s="263"/>
      <c r="P735" s="263"/>
      <c r="Q735" s="263"/>
      <c r="R735" s="263"/>
      <c r="S735" s="263"/>
      <c r="T735" s="264"/>
      <c r="AT735" s="265" t="s">
        <v>157</v>
      </c>
      <c r="AU735" s="265" t="s">
        <v>155</v>
      </c>
      <c r="AV735" s="13" t="s">
        <v>82</v>
      </c>
      <c r="AW735" s="13" t="s">
        <v>37</v>
      </c>
      <c r="AX735" s="13" t="s">
        <v>74</v>
      </c>
      <c r="AY735" s="265" t="s">
        <v>146</v>
      </c>
    </row>
    <row r="736" s="11" customFormat="1">
      <c r="B736" s="233"/>
      <c r="C736" s="234"/>
      <c r="D736" s="235" t="s">
        <v>157</v>
      </c>
      <c r="E736" s="236" t="s">
        <v>30</v>
      </c>
      <c r="F736" s="237" t="s">
        <v>1037</v>
      </c>
      <c r="G736" s="234"/>
      <c r="H736" s="238">
        <v>15</v>
      </c>
      <c r="I736" s="239"/>
      <c r="J736" s="234"/>
      <c r="K736" s="234"/>
      <c r="L736" s="240"/>
      <c r="M736" s="241"/>
      <c r="N736" s="242"/>
      <c r="O736" s="242"/>
      <c r="P736" s="242"/>
      <c r="Q736" s="242"/>
      <c r="R736" s="242"/>
      <c r="S736" s="242"/>
      <c r="T736" s="243"/>
      <c r="AT736" s="244" t="s">
        <v>157</v>
      </c>
      <c r="AU736" s="244" t="s">
        <v>155</v>
      </c>
      <c r="AV736" s="11" t="s">
        <v>84</v>
      </c>
      <c r="AW736" s="11" t="s">
        <v>37</v>
      </c>
      <c r="AX736" s="11" t="s">
        <v>74</v>
      </c>
      <c r="AY736" s="244" t="s">
        <v>146</v>
      </c>
    </row>
    <row r="737" s="13" customFormat="1">
      <c r="B737" s="256"/>
      <c r="C737" s="257"/>
      <c r="D737" s="235" t="s">
        <v>157</v>
      </c>
      <c r="E737" s="258" t="s">
        <v>30</v>
      </c>
      <c r="F737" s="259" t="s">
        <v>1018</v>
      </c>
      <c r="G737" s="257"/>
      <c r="H737" s="258" t="s">
        <v>30</v>
      </c>
      <c r="I737" s="260"/>
      <c r="J737" s="257"/>
      <c r="K737" s="257"/>
      <c r="L737" s="261"/>
      <c r="M737" s="262"/>
      <c r="N737" s="263"/>
      <c r="O737" s="263"/>
      <c r="P737" s="263"/>
      <c r="Q737" s="263"/>
      <c r="R737" s="263"/>
      <c r="S737" s="263"/>
      <c r="T737" s="264"/>
      <c r="AT737" s="265" t="s">
        <v>157</v>
      </c>
      <c r="AU737" s="265" t="s">
        <v>155</v>
      </c>
      <c r="AV737" s="13" t="s">
        <v>82</v>
      </c>
      <c r="AW737" s="13" t="s">
        <v>37</v>
      </c>
      <c r="AX737" s="13" t="s">
        <v>74</v>
      </c>
      <c r="AY737" s="265" t="s">
        <v>146</v>
      </c>
    </row>
    <row r="738" s="11" customFormat="1">
      <c r="B738" s="233"/>
      <c r="C738" s="234"/>
      <c r="D738" s="235" t="s">
        <v>157</v>
      </c>
      <c r="E738" s="236" t="s">
        <v>30</v>
      </c>
      <c r="F738" s="237" t="s">
        <v>669</v>
      </c>
      <c r="G738" s="234"/>
      <c r="H738" s="238">
        <v>28</v>
      </c>
      <c r="I738" s="239"/>
      <c r="J738" s="234"/>
      <c r="K738" s="234"/>
      <c r="L738" s="240"/>
      <c r="M738" s="241"/>
      <c r="N738" s="242"/>
      <c r="O738" s="242"/>
      <c r="P738" s="242"/>
      <c r="Q738" s="242"/>
      <c r="R738" s="242"/>
      <c r="S738" s="242"/>
      <c r="T738" s="243"/>
      <c r="AT738" s="244" t="s">
        <v>157</v>
      </c>
      <c r="AU738" s="244" t="s">
        <v>155</v>
      </c>
      <c r="AV738" s="11" t="s">
        <v>84</v>
      </c>
      <c r="AW738" s="11" t="s">
        <v>37</v>
      </c>
      <c r="AX738" s="11" t="s">
        <v>74</v>
      </c>
      <c r="AY738" s="244" t="s">
        <v>146</v>
      </c>
    </row>
    <row r="739" s="12" customFormat="1">
      <c r="B739" s="245"/>
      <c r="C739" s="246"/>
      <c r="D739" s="235" t="s">
        <v>157</v>
      </c>
      <c r="E739" s="247" t="s">
        <v>30</v>
      </c>
      <c r="F739" s="248" t="s">
        <v>161</v>
      </c>
      <c r="G739" s="246"/>
      <c r="H739" s="249">
        <v>43</v>
      </c>
      <c r="I739" s="250"/>
      <c r="J739" s="246"/>
      <c r="K739" s="246"/>
      <c r="L739" s="251"/>
      <c r="M739" s="252"/>
      <c r="N739" s="253"/>
      <c r="O739" s="253"/>
      <c r="P739" s="253"/>
      <c r="Q739" s="253"/>
      <c r="R739" s="253"/>
      <c r="S739" s="253"/>
      <c r="T739" s="254"/>
      <c r="AT739" s="255" t="s">
        <v>157</v>
      </c>
      <c r="AU739" s="255" t="s">
        <v>155</v>
      </c>
      <c r="AV739" s="12" t="s">
        <v>154</v>
      </c>
      <c r="AW739" s="12" t="s">
        <v>37</v>
      </c>
      <c r="AX739" s="12" t="s">
        <v>82</v>
      </c>
      <c r="AY739" s="255" t="s">
        <v>146</v>
      </c>
    </row>
    <row r="740" s="1" customFormat="1" ht="16.5" customHeight="1">
      <c r="B740" s="46"/>
      <c r="C740" s="221" t="s">
        <v>1038</v>
      </c>
      <c r="D740" s="221" t="s">
        <v>149</v>
      </c>
      <c r="E740" s="222" t="s">
        <v>1039</v>
      </c>
      <c r="F740" s="223" t="s">
        <v>1040</v>
      </c>
      <c r="G740" s="224" t="s">
        <v>211</v>
      </c>
      <c r="H740" s="225">
        <v>61</v>
      </c>
      <c r="I740" s="226"/>
      <c r="J740" s="227">
        <f>ROUND(I740*H740,2)</f>
        <v>0</v>
      </c>
      <c r="K740" s="223" t="s">
        <v>153</v>
      </c>
      <c r="L740" s="72"/>
      <c r="M740" s="228" t="s">
        <v>30</v>
      </c>
      <c r="N740" s="229" t="s">
        <v>45</v>
      </c>
      <c r="O740" s="47"/>
      <c r="P740" s="230">
        <f>O740*H740</f>
        <v>0</v>
      </c>
      <c r="Q740" s="230">
        <v>0.00020000000000000001</v>
      </c>
      <c r="R740" s="230">
        <f>Q740*H740</f>
        <v>0.012200000000000001</v>
      </c>
      <c r="S740" s="230">
        <v>0</v>
      </c>
      <c r="T740" s="231">
        <f>S740*H740</f>
        <v>0</v>
      </c>
      <c r="AR740" s="24" t="s">
        <v>266</v>
      </c>
      <c r="AT740" s="24" t="s">
        <v>149</v>
      </c>
      <c r="AU740" s="24" t="s">
        <v>155</v>
      </c>
      <c r="AY740" s="24" t="s">
        <v>146</v>
      </c>
      <c r="BE740" s="232">
        <f>IF(N740="základní",J740,0)</f>
        <v>0</v>
      </c>
      <c r="BF740" s="232">
        <f>IF(N740="snížená",J740,0)</f>
        <v>0</v>
      </c>
      <c r="BG740" s="232">
        <f>IF(N740="zákl. přenesená",J740,0)</f>
        <v>0</v>
      </c>
      <c r="BH740" s="232">
        <f>IF(N740="sníž. přenesená",J740,0)</f>
        <v>0</v>
      </c>
      <c r="BI740" s="232">
        <f>IF(N740="nulová",J740,0)</f>
        <v>0</v>
      </c>
      <c r="BJ740" s="24" t="s">
        <v>82</v>
      </c>
      <c r="BK740" s="232">
        <f>ROUND(I740*H740,2)</f>
        <v>0</v>
      </c>
      <c r="BL740" s="24" t="s">
        <v>266</v>
      </c>
      <c r="BM740" s="24" t="s">
        <v>1041</v>
      </c>
    </row>
    <row r="741" s="13" customFormat="1">
      <c r="B741" s="256"/>
      <c r="C741" s="257"/>
      <c r="D741" s="235" t="s">
        <v>157</v>
      </c>
      <c r="E741" s="258" t="s">
        <v>30</v>
      </c>
      <c r="F741" s="259" t="s">
        <v>1035</v>
      </c>
      <c r="G741" s="257"/>
      <c r="H741" s="258" t="s">
        <v>30</v>
      </c>
      <c r="I741" s="260"/>
      <c r="J741" s="257"/>
      <c r="K741" s="257"/>
      <c r="L741" s="261"/>
      <c r="M741" s="262"/>
      <c r="N741" s="263"/>
      <c r="O741" s="263"/>
      <c r="P741" s="263"/>
      <c r="Q741" s="263"/>
      <c r="R741" s="263"/>
      <c r="S741" s="263"/>
      <c r="T741" s="264"/>
      <c r="AT741" s="265" t="s">
        <v>157</v>
      </c>
      <c r="AU741" s="265" t="s">
        <v>155</v>
      </c>
      <c r="AV741" s="13" t="s">
        <v>82</v>
      </c>
      <c r="AW741" s="13" t="s">
        <v>37</v>
      </c>
      <c r="AX741" s="13" t="s">
        <v>74</v>
      </c>
      <c r="AY741" s="265" t="s">
        <v>146</v>
      </c>
    </row>
    <row r="742" s="13" customFormat="1">
      <c r="B742" s="256"/>
      <c r="C742" s="257"/>
      <c r="D742" s="235" t="s">
        <v>157</v>
      </c>
      <c r="E742" s="258" t="s">
        <v>30</v>
      </c>
      <c r="F742" s="259" t="s">
        <v>1036</v>
      </c>
      <c r="G742" s="257"/>
      <c r="H742" s="258" t="s">
        <v>30</v>
      </c>
      <c r="I742" s="260"/>
      <c r="J742" s="257"/>
      <c r="K742" s="257"/>
      <c r="L742" s="261"/>
      <c r="M742" s="262"/>
      <c r="N742" s="263"/>
      <c r="O742" s="263"/>
      <c r="P742" s="263"/>
      <c r="Q742" s="263"/>
      <c r="R742" s="263"/>
      <c r="S742" s="263"/>
      <c r="T742" s="264"/>
      <c r="AT742" s="265" t="s">
        <v>157</v>
      </c>
      <c r="AU742" s="265" t="s">
        <v>155</v>
      </c>
      <c r="AV742" s="13" t="s">
        <v>82</v>
      </c>
      <c r="AW742" s="13" t="s">
        <v>37</v>
      </c>
      <c r="AX742" s="13" t="s">
        <v>74</v>
      </c>
      <c r="AY742" s="265" t="s">
        <v>146</v>
      </c>
    </row>
    <row r="743" s="11" customFormat="1">
      <c r="B743" s="233"/>
      <c r="C743" s="234"/>
      <c r="D743" s="235" t="s">
        <v>157</v>
      </c>
      <c r="E743" s="236" t="s">
        <v>30</v>
      </c>
      <c r="F743" s="237" t="s">
        <v>1037</v>
      </c>
      <c r="G743" s="234"/>
      <c r="H743" s="238">
        <v>15</v>
      </c>
      <c r="I743" s="239"/>
      <c r="J743" s="234"/>
      <c r="K743" s="234"/>
      <c r="L743" s="240"/>
      <c r="M743" s="241"/>
      <c r="N743" s="242"/>
      <c r="O743" s="242"/>
      <c r="P743" s="242"/>
      <c r="Q743" s="242"/>
      <c r="R743" s="242"/>
      <c r="S743" s="242"/>
      <c r="T743" s="243"/>
      <c r="AT743" s="244" t="s">
        <v>157</v>
      </c>
      <c r="AU743" s="244" t="s">
        <v>155</v>
      </c>
      <c r="AV743" s="11" t="s">
        <v>84</v>
      </c>
      <c r="AW743" s="11" t="s">
        <v>37</v>
      </c>
      <c r="AX743" s="11" t="s">
        <v>74</v>
      </c>
      <c r="AY743" s="244" t="s">
        <v>146</v>
      </c>
    </row>
    <row r="744" s="13" customFormat="1">
      <c r="B744" s="256"/>
      <c r="C744" s="257"/>
      <c r="D744" s="235" t="s">
        <v>157</v>
      </c>
      <c r="E744" s="258" t="s">
        <v>30</v>
      </c>
      <c r="F744" s="259" t="s">
        <v>1018</v>
      </c>
      <c r="G744" s="257"/>
      <c r="H744" s="258" t="s">
        <v>30</v>
      </c>
      <c r="I744" s="260"/>
      <c r="J744" s="257"/>
      <c r="K744" s="257"/>
      <c r="L744" s="261"/>
      <c r="M744" s="262"/>
      <c r="N744" s="263"/>
      <c r="O744" s="263"/>
      <c r="P744" s="263"/>
      <c r="Q744" s="263"/>
      <c r="R744" s="263"/>
      <c r="S744" s="263"/>
      <c r="T744" s="264"/>
      <c r="AT744" s="265" t="s">
        <v>157</v>
      </c>
      <c r="AU744" s="265" t="s">
        <v>155</v>
      </c>
      <c r="AV744" s="13" t="s">
        <v>82</v>
      </c>
      <c r="AW744" s="13" t="s">
        <v>37</v>
      </c>
      <c r="AX744" s="13" t="s">
        <v>74</v>
      </c>
      <c r="AY744" s="265" t="s">
        <v>146</v>
      </c>
    </row>
    <row r="745" s="11" customFormat="1">
      <c r="B745" s="233"/>
      <c r="C745" s="234"/>
      <c r="D745" s="235" t="s">
        <v>157</v>
      </c>
      <c r="E745" s="236" t="s">
        <v>30</v>
      </c>
      <c r="F745" s="237" t="s">
        <v>669</v>
      </c>
      <c r="G745" s="234"/>
      <c r="H745" s="238">
        <v>28</v>
      </c>
      <c r="I745" s="239"/>
      <c r="J745" s="234"/>
      <c r="K745" s="234"/>
      <c r="L745" s="240"/>
      <c r="M745" s="241"/>
      <c r="N745" s="242"/>
      <c r="O745" s="242"/>
      <c r="P745" s="242"/>
      <c r="Q745" s="242"/>
      <c r="R745" s="242"/>
      <c r="S745" s="242"/>
      <c r="T745" s="243"/>
      <c r="AT745" s="244" t="s">
        <v>157</v>
      </c>
      <c r="AU745" s="244" t="s">
        <v>155</v>
      </c>
      <c r="AV745" s="11" t="s">
        <v>84</v>
      </c>
      <c r="AW745" s="11" t="s">
        <v>37</v>
      </c>
      <c r="AX745" s="11" t="s">
        <v>74</v>
      </c>
      <c r="AY745" s="244" t="s">
        <v>146</v>
      </c>
    </row>
    <row r="746" s="13" customFormat="1">
      <c r="B746" s="256"/>
      <c r="C746" s="257"/>
      <c r="D746" s="235" t="s">
        <v>157</v>
      </c>
      <c r="E746" s="258" t="s">
        <v>30</v>
      </c>
      <c r="F746" s="259" t="s">
        <v>863</v>
      </c>
      <c r="G746" s="257"/>
      <c r="H746" s="258" t="s">
        <v>30</v>
      </c>
      <c r="I746" s="260"/>
      <c r="J746" s="257"/>
      <c r="K746" s="257"/>
      <c r="L746" s="261"/>
      <c r="M746" s="262"/>
      <c r="N746" s="263"/>
      <c r="O746" s="263"/>
      <c r="P746" s="263"/>
      <c r="Q746" s="263"/>
      <c r="R746" s="263"/>
      <c r="S746" s="263"/>
      <c r="T746" s="264"/>
      <c r="AT746" s="265" t="s">
        <v>157</v>
      </c>
      <c r="AU746" s="265" t="s">
        <v>155</v>
      </c>
      <c r="AV746" s="13" t="s">
        <v>82</v>
      </c>
      <c r="AW746" s="13" t="s">
        <v>37</v>
      </c>
      <c r="AX746" s="13" t="s">
        <v>74</v>
      </c>
      <c r="AY746" s="265" t="s">
        <v>146</v>
      </c>
    </row>
    <row r="747" s="11" customFormat="1">
      <c r="B747" s="233"/>
      <c r="C747" s="234"/>
      <c r="D747" s="235" t="s">
        <v>157</v>
      </c>
      <c r="E747" s="236" t="s">
        <v>30</v>
      </c>
      <c r="F747" s="237" t="s">
        <v>800</v>
      </c>
      <c r="G747" s="234"/>
      <c r="H747" s="238">
        <v>6</v>
      </c>
      <c r="I747" s="239"/>
      <c r="J747" s="234"/>
      <c r="K747" s="234"/>
      <c r="L747" s="240"/>
      <c r="M747" s="241"/>
      <c r="N747" s="242"/>
      <c r="O747" s="242"/>
      <c r="P747" s="242"/>
      <c r="Q747" s="242"/>
      <c r="R747" s="242"/>
      <c r="S747" s="242"/>
      <c r="T747" s="243"/>
      <c r="AT747" s="244" t="s">
        <v>157</v>
      </c>
      <c r="AU747" s="244" t="s">
        <v>155</v>
      </c>
      <c r="AV747" s="11" t="s">
        <v>84</v>
      </c>
      <c r="AW747" s="11" t="s">
        <v>37</v>
      </c>
      <c r="AX747" s="11" t="s">
        <v>74</v>
      </c>
      <c r="AY747" s="244" t="s">
        <v>146</v>
      </c>
    </row>
    <row r="748" s="13" customFormat="1">
      <c r="B748" s="256"/>
      <c r="C748" s="257"/>
      <c r="D748" s="235" t="s">
        <v>157</v>
      </c>
      <c r="E748" s="258" t="s">
        <v>30</v>
      </c>
      <c r="F748" s="259" t="s">
        <v>868</v>
      </c>
      <c r="G748" s="257"/>
      <c r="H748" s="258" t="s">
        <v>30</v>
      </c>
      <c r="I748" s="260"/>
      <c r="J748" s="257"/>
      <c r="K748" s="257"/>
      <c r="L748" s="261"/>
      <c r="M748" s="262"/>
      <c r="N748" s="263"/>
      <c r="O748" s="263"/>
      <c r="P748" s="263"/>
      <c r="Q748" s="263"/>
      <c r="R748" s="263"/>
      <c r="S748" s="263"/>
      <c r="T748" s="264"/>
      <c r="AT748" s="265" t="s">
        <v>157</v>
      </c>
      <c r="AU748" s="265" t="s">
        <v>155</v>
      </c>
      <c r="AV748" s="13" t="s">
        <v>82</v>
      </c>
      <c r="AW748" s="13" t="s">
        <v>37</v>
      </c>
      <c r="AX748" s="13" t="s">
        <v>74</v>
      </c>
      <c r="AY748" s="265" t="s">
        <v>146</v>
      </c>
    </row>
    <row r="749" s="11" customFormat="1">
      <c r="B749" s="233"/>
      <c r="C749" s="234"/>
      <c r="D749" s="235" t="s">
        <v>157</v>
      </c>
      <c r="E749" s="236" t="s">
        <v>30</v>
      </c>
      <c r="F749" s="237" t="s">
        <v>803</v>
      </c>
      <c r="G749" s="234"/>
      <c r="H749" s="238">
        <v>12</v>
      </c>
      <c r="I749" s="239"/>
      <c r="J749" s="234"/>
      <c r="K749" s="234"/>
      <c r="L749" s="240"/>
      <c r="M749" s="241"/>
      <c r="N749" s="242"/>
      <c r="O749" s="242"/>
      <c r="P749" s="242"/>
      <c r="Q749" s="242"/>
      <c r="R749" s="242"/>
      <c r="S749" s="242"/>
      <c r="T749" s="243"/>
      <c r="AT749" s="244" t="s">
        <v>157</v>
      </c>
      <c r="AU749" s="244" t="s">
        <v>155</v>
      </c>
      <c r="AV749" s="11" t="s">
        <v>84</v>
      </c>
      <c r="AW749" s="11" t="s">
        <v>37</v>
      </c>
      <c r="AX749" s="11" t="s">
        <v>74</v>
      </c>
      <c r="AY749" s="244" t="s">
        <v>146</v>
      </c>
    </row>
    <row r="750" s="12" customFormat="1">
      <c r="B750" s="245"/>
      <c r="C750" s="246"/>
      <c r="D750" s="235" t="s">
        <v>157</v>
      </c>
      <c r="E750" s="247" t="s">
        <v>30</v>
      </c>
      <c r="F750" s="248" t="s">
        <v>161</v>
      </c>
      <c r="G750" s="246"/>
      <c r="H750" s="249">
        <v>61</v>
      </c>
      <c r="I750" s="250"/>
      <c r="J750" s="246"/>
      <c r="K750" s="246"/>
      <c r="L750" s="251"/>
      <c r="M750" s="252"/>
      <c r="N750" s="253"/>
      <c r="O750" s="253"/>
      <c r="P750" s="253"/>
      <c r="Q750" s="253"/>
      <c r="R750" s="253"/>
      <c r="S750" s="253"/>
      <c r="T750" s="254"/>
      <c r="AT750" s="255" t="s">
        <v>157</v>
      </c>
      <c r="AU750" s="255" t="s">
        <v>155</v>
      </c>
      <c r="AV750" s="12" t="s">
        <v>154</v>
      </c>
      <c r="AW750" s="12" t="s">
        <v>37</v>
      </c>
      <c r="AX750" s="12" t="s">
        <v>82</v>
      </c>
      <c r="AY750" s="255" t="s">
        <v>146</v>
      </c>
    </row>
    <row r="751" s="1" customFormat="1" ht="25.5" customHeight="1">
      <c r="B751" s="46"/>
      <c r="C751" s="221" t="s">
        <v>1042</v>
      </c>
      <c r="D751" s="221" t="s">
        <v>149</v>
      </c>
      <c r="E751" s="222" t="s">
        <v>1043</v>
      </c>
      <c r="F751" s="223" t="s">
        <v>1044</v>
      </c>
      <c r="G751" s="224" t="s">
        <v>211</v>
      </c>
      <c r="H751" s="225">
        <v>43</v>
      </c>
      <c r="I751" s="226"/>
      <c r="J751" s="227">
        <f>ROUND(I751*H751,2)</f>
        <v>0</v>
      </c>
      <c r="K751" s="223" t="s">
        <v>30</v>
      </c>
      <c r="L751" s="72"/>
      <c r="M751" s="228" t="s">
        <v>30</v>
      </c>
      <c r="N751" s="229" t="s">
        <v>45</v>
      </c>
      <c r="O751" s="47"/>
      <c r="P751" s="230">
        <f>O751*H751</f>
        <v>0</v>
      </c>
      <c r="Q751" s="230">
        <v>0.0031800000000000001</v>
      </c>
      <c r="R751" s="230">
        <f>Q751*H751</f>
        <v>0.13674</v>
      </c>
      <c r="S751" s="230">
        <v>0</v>
      </c>
      <c r="T751" s="231">
        <f>S751*H751</f>
        <v>0</v>
      </c>
      <c r="AR751" s="24" t="s">
        <v>266</v>
      </c>
      <c r="AT751" s="24" t="s">
        <v>149</v>
      </c>
      <c r="AU751" s="24" t="s">
        <v>155</v>
      </c>
      <c r="AY751" s="24" t="s">
        <v>146</v>
      </c>
      <c r="BE751" s="232">
        <f>IF(N751="základní",J751,0)</f>
        <v>0</v>
      </c>
      <c r="BF751" s="232">
        <f>IF(N751="snížená",J751,0)</f>
        <v>0</v>
      </c>
      <c r="BG751" s="232">
        <f>IF(N751="zákl. přenesená",J751,0)</f>
        <v>0</v>
      </c>
      <c r="BH751" s="232">
        <f>IF(N751="sníž. přenesená",J751,0)</f>
        <v>0</v>
      </c>
      <c r="BI751" s="232">
        <f>IF(N751="nulová",J751,0)</f>
        <v>0</v>
      </c>
      <c r="BJ751" s="24" t="s">
        <v>82</v>
      </c>
      <c r="BK751" s="232">
        <f>ROUND(I751*H751,2)</f>
        <v>0</v>
      </c>
      <c r="BL751" s="24" t="s">
        <v>266</v>
      </c>
      <c r="BM751" s="24" t="s">
        <v>1045</v>
      </c>
    </row>
    <row r="752" s="13" customFormat="1">
      <c r="B752" s="256"/>
      <c r="C752" s="257"/>
      <c r="D752" s="235" t="s">
        <v>157</v>
      </c>
      <c r="E752" s="258" t="s">
        <v>30</v>
      </c>
      <c r="F752" s="259" t="s">
        <v>1036</v>
      </c>
      <c r="G752" s="257"/>
      <c r="H752" s="258" t="s">
        <v>30</v>
      </c>
      <c r="I752" s="260"/>
      <c r="J752" s="257"/>
      <c r="K752" s="257"/>
      <c r="L752" s="261"/>
      <c r="M752" s="262"/>
      <c r="N752" s="263"/>
      <c r="O752" s="263"/>
      <c r="P752" s="263"/>
      <c r="Q752" s="263"/>
      <c r="R752" s="263"/>
      <c r="S752" s="263"/>
      <c r="T752" s="264"/>
      <c r="AT752" s="265" t="s">
        <v>157</v>
      </c>
      <c r="AU752" s="265" t="s">
        <v>155</v>
      </c>
      <c r="AV752" s="13" t="s">
        <v>82</v>
      </c>
      <c r="AW752" s="13" t="s">
        <v>37</v>
      </c>
      <c r="AX752" s="13" t="s">
        <v>74</v>
      </c>
      <c r="AY752" s="265" t="s">
        <v>146</v>
      </c>
    </row>
    <row r="753" s="11" customFormat="1">
      <c r="B753" s="233"/>
      <c r="C753" s="234"/>
      <c r="D753" s="235" t="s">
        <v>157</v>
      </c>
      <c r="E753" s="236" t="s">
        <v>30</v>
      </c>
      <c r="F753" s="237" t="s">
        <v>1037</v>
      </c>
      <c r="G753" s="234"/>
      <c r="H753" s="238">
        <v>15</v>
      </c>
      <c r="I753" s="239"/>
      <c r="J753" s="234"/>
      <c r="K753" s="234"/>
      <c r="L753" s="240"/>
      <c r="M753" s="241"/>
      <c r="N753" s="242"/>
      <c r="O753" s="242"/>
      <c r="P753" s="242"/>
      <c r="Q753" s="242"/>
      <c r="R753" s="242"/>
      <c r="S753" s="242"/>
      <c r="T753" s="243"/>
      <c r="AT753" s="244" t="s">
        <v>157</v>
      </c>
      <c r="AU753" s="244" t="s">
        <v>155</v>
      </c>
      <c r="AV753" s="11" t="s">
        <v>84</v>
      </c>
      <c r="AW753" s="11" t="s">
        <v>37</v>
      </c>
      <c r="AX753" s="11" t="s">
        <v>74</v>
      </c>
      <c r="AY753" s="244" t="s">
        <v>146</v>
      </c>
    </row>
    <row r="754" s="13" customFormat="1">
      <c r="B754" s="256"/>
      <c r="C754" s="257"/>
      <c r="D754" s="235" t="s">
        <v>157</v>
      </c>
      <c r="E754" s="258" t="s">
        <v>30</v>
      </c>
      <c r="F754" s="259" t="s">
        <v>1018</v>
      </c>
      <c r="G754" s="257"/>
      <c r="H754" s="258" t="s">
        <v>30</v>
      </c>
      <c r="I754" s="260"/>
      <c r="J754" s="257"/>
      <c r="K754" s="257"/>
      <c r="L754" s="261"/>
      <c r="M754" s="262"/>
      <c r="N754" s="263"/>
      <c r="O754" s="263"/>
      <c r="P754" s="263"/>
      <c r="Q754" s="263"/>
      <c r="R754" s="263"/>
      <c r="S754" s="263"/>
      <c r="T754" s="264"/>
      <c r="AT754" s="265" t="s">
        <v>157</v>
      </c>
      <c r="AU754" s="265" t="s">
        <v>155</v>
      </c>
      <c r="AV754" s="13" t="s">
        <v>82</v>
      </c>
      <c r="AW754" s="13" t="s">
        <v>37</v>
      </c>
      <c r="AX754" s="13" t="s">
        <v>74</v>
      </c>
      <c r="AY754" s="265" t="s">
        <v>146</v>
      </c>
    </row>
    <row r="755" s="11" customFormat="1">
      <c r="B755" s="233"/>
      <c r="C755" s="234"/>
      <c r="D755" s="235" t="s">
        <v>157</v>
      </c>
      <c r="E755" s="236" t="s">
        <v>30</v>
      </c>
      <c r="F755" s="237" t="s">
        <v>669</v>
      </c>
      <c r="G755" s="234"/>
      <c r="H755" s="238">
        <v>28</v>
      </c>
      <c r="I755" s="239"/>
      <c r="J755" s="234"/>
      <c r="K755" s="234"/>
      <c r="L755" s="240"/>
      <c r="M755" s="241"/>
      <c r="N755" s="242"/>
      <c r="O755" s="242"/>
      <c r="P755" s="242"/>
      <c r="Q755" s="242"/>
      <c r="R755" s="242"/>
      <c r="S755" s="242"/>
      <c r="T755" s="243"/>
      <c r="AT755" s="244" t="s">
        <v>157</v>
      </c>
      <c r="AU755" s="244" t="s">
        <v>155</v>
      </c>
      <c r="AV755" s="11" t="s">
        <v>84</v>
      </c>
      <c r="AW755" s="11" t="s">
        <v>37</v>
      </c>
      <c r="AX755" s="11" t="s">
        <v>74</v>
      </c>
      <c r="AY755" s="244" t="s">
        <v>146</v>
      </c>
    </row>
    <row r="756" s="12" customFormat="1">
      <c r="B756" s="245"/>
      <c r="C756" s="246"/>
      <c r="D756" s="235" t="s">
        <v>157</v>
      </c>
      <c r="E756" s="247" t="s">
        <v>30</v>
      </c>
      <c r="F756" s="248" t="s">
        <v>161</v>
      </c>
      <c r="G756" s="246"/>
      <c r="H756" s="249">
        <v>43</v>
      </c>
      <c r="I756" s="250"/>
      <c r="J756" s="246"/>
      <c r="K756" s="246"/>
      <c r="L756" s="251"/>
      <c r="M756" s="252"/>
      <c r="N756" s="253"/>
      <c r="O756" s="253"/>
      <c r="P756" s="253"/>
      <c r="Q756" s="253"/>
      <c r="R756" s="253"/>
      <c r="S756" s="253"/>
      <c r="T756" s="254"/>
      <c r="AT756" s="255" t="s">
        <v>157</v>
      </c>
      <c r="AU756" s="255" t="s">
        <v>155</v>
      </c>
      <c r="AV756" s="12" t="s">
        <v>154</v>
      </c>
      <c r="AW756" s="12" t="s">
        <v>37</v>
      </c>
      <c r="AX756" s="12" t="s">
        <v>82</v>
      </c>
      <c r="AY756" s="255" t="s">
        <v>146</v>
      </c>
    </row>
    <row r="757" s="1" customFormat="1" ht="25.5" customHeight="1">
      <c r="B757" s="46"/>
      <c r="C757" s="221" t="s">
        <v>1046</v>
      </c>
      <c r="D757" s="221" t="s">
        <v>149</v>
      </c>
      <c r="E757" s="222" t="s">
        <v>1047</v>
      </c>
      <c r="F757" s="223" t="s">
        <v>1048</v>
      </c>
      <c r="G757" s="224" t="s">
        <v>211</v>
      </c>
      <c r="H757" s="225">
        <v>57</v>
      </c>
      <c r="I757" s="226"/>
      <c r="J757" s="227">
        <f>ROUND(I757*H757,2)</f>
        <v>0</v>
      </c>
      <c r="K757" s="223" t="s">
        <v>153</v>
      </c>
      <c r="L757" s="72"/>
      <c r="M757" s="228" t="s">
        <v>30</v>
      </c>
      <c r="N757" s="229" t="s">
        <v>45</v>
      </c>
      <c r="O757" s="47"/>
      <c r="P757" s="230">
        <f>O757*H757</f>
        <v>0</v>
      </c>
      <c r="Q757" s="230">
        <v>0.00029</v>
      </c>
      <c r="R757" s="230">
        <f>Q757*H757</f>
        <v>0.01653</v>
      </c>
      <c r="S757" s="230">
        <v>0</v>
      </c>
      <c r="T757" s="231">
        <f>S757*H757</f>
        <v>0</v>
      </c>
      <c r="AR757" s="24" t="s">
        <v>266</v>
      </c>
      <c r="AT757" s="24" t="s">
        <v>149</v>
      </c>
      <c r="AU757" s="24" t="s">
        <v>155</v>
      </c>
      <c r="AY757" s="24" t="s">
        <v>146</v>
      </c>
      <c r="BE757" s="232">
        <f>IF(N757="základní",J757,0)</f>
        <v>0</v>
      </c>
      <c r="BF757" s="232">
        <f>IF(N757="snížená",J757,0)</f>
        <v>0</v>
      </c>
      <c r="BG757" s="232">
        <f>IF(N757="zákl. přenesená",J757,0)</f>
        <v>0</v>
      </c>
      <c r="BH757" s="232">
        <f>IF(N757="sníž. přenesená",J757,0)</f>
        <v>0</v>
      </c>
      <c r="BI757" s="232">
        <f>IF(N757="nulová",J757,0)</f>
        <v>0</v>
      </c>
      <c r="BJ757" s="24" t="s">
        <v>82</v>
      </c>
      <c r="BK757" s="232">
        <f>ROUND(I757*H757,2)</f>
        <v>0</v>
      </c>
      <c r="BL757" s="24" t="s">
        <v>266</v>
      </c>
      <c r="BM757" s="24" t="s">
        <v>1049</v>
      </c>
    </row>
    <row r="758" s="13" customFormat="1">
      <c r="B758" s="256"/>
      <c r="C758" s="257"/>
      <c r="D758" s="235" t="s">
        <v>157</v>
      </c>
      <c r="E758" s="258" t="s">
        <v>30</v>
      </c>
      <c r="F758" s="259" t="s">
        <v>1050</v>
      </c>
      <c r="G758" s="257"/>
      <c r="H758" s="258" t="s">
        <v>30</v>
      </c>
      <c r="I758" s="260"/>
      <c r="J758" s="257"/>
      <c r="K758" s="257"/>
      <c r="L758" s="261"/>
      <c r="M758" s="262"/>
      <c r="N758" s="263"/>
      <c r="O758" s="263"/>
      <c r="P758" s="263"/>
      <c r="Q758" s="263"/>
      <c r="R758" s="263"/>
      <c r="S758" s="263"/>
      <c r="T758" s="264"/>
      <c r="AT758" s="265" t="s">
        <v>157</v>
      </c>
      <c r="AU758" s="265" t="s">
        <v>155</v>
      </c>
      <c r="AV758" s="13" t="s">
        <v>82</v>
      </c>
      <c r="AW758" s="13" t="s">
        <v>37</v>
      </c>
      <c r="AX758" s="13" t="s">
        <v>74</v>
      </c>
      <c r="AY758" s="265" t="s">
        <v>146</v>
      </c>
    </row>
    <row r="759" s="13" customFormat="1">
      <c r="B759" s="256"/>
      <c r="C759" s="257"/>
      <c r="D759" s="235" t="s">
        <v>157</v>
      </c>
      <c r="E759" s="258" t="s">
        <v>30</v>
      </c>
      <c r="F759" s="259" t="s">
        <v>1036</v>
      </c>
      <c r="G759" s="257"/>
      <c r="H759" s="258" t="s">
        <v>30</v>
      </c>
      <c r="I759" s="260"/>
      <c r="J759" s="257"/>
      <c r="K759" s="257"/>
      <c r="L759" s="261"/>
      <c r="M759" s="262"/>
      <c r="N759" s="263"/>
      <c r="O759" s="263"/>
      <c r="P759" s="263"/>
      <c r="Q759" s="263"/>
      <c r="R759" s="263"/>
      <c r="S759" s="263"/>
      <c r="T759" s="264"/>
      <c r="AT759" s="265" t="s">
        <v>157</v>
      </c>
      <c r="AU759" s="265" t="s">
        <v>155</v>
      </c>
      <c r="AV759" s="13" t="s">
        <v>82</v>
      </c>
      <c r="AW759" s="13" t="s">
        <v>37</v>
      </c>
      <c r="AX759" s="13" t="s">
        <v>74</v>
      </c>
      <c r="AY759" s="265" t="s">
        <v>146</v>
      </c>
    </row>
    <row r="760" s="11" customFormat="1">
      <c r="B760" s="233"/>
      <c r="C760" s="234"/>
      <c r="D760" s="235" t="s">
        <v>157</v>
      </c>
      <c r="E760" s="236" t="s">
        <v>30</v>
      </c>
      <c r="F760" s="237" t="s">
        <v>344</v>
      </c>
      <c r="G760" s="234"/>
      <c r="H760" s="238">
        <v>20</v>
      </c>
      <c r="I760" s="239"/>
      <c r="J760" s="234"/>
      <c r="K760" s="234"/>
      <c r="L760" s="240"/>
      <c r="M760" s="241"/>
      <c r="N760" s="242"/>
      <c r="O760" s="242"/>
      <c r="P760" s="242"/>
      <c r="Q760" s="242"/>
      <c r="R760" s="242"/>
      <c r="S760" s="242"/>
      <c r="T760" s="243"/>
      <c r="AT760" s="244" t="s">
        <v>157</v>
      </c>
      <c r="AU760" s="244" t="s">
        <v>155</v>
      </c>
      <c r="AV760" s="11" t="s">
        <v>84</v>
      </c>
      <c r="AW760" s="11" t="s">
        <v>37</v>
      </c>
      <c r="AX760" s="11" t="s">
        <v>74</v>
      </c>
      <c r="AY760" s="244" t="s">
        <v>146</v>
      </c>
    </row>
    <row r="761" s="13" customFormat="1">
      <c r="B761" s="256"/>
      <c r="C761" s="257"/>
      <c r="D761" s="235" t="s">
        <v>157</v>
      </c>
      <c r="E761" s="258" t="s">
        <v>30</v>
      </c>
      <c r="F761" s="259" t="s">
        <v>1018</v>
      </c>
      <c r="G761" s="257"/>
      <c r="H761" s="258" t="s">
        <v>30</v>
      </c>
      <c r="I761" s="260"/>
      <c r="J761" s="257"/>
      <c r="K761" s="257"/>
      <c r="L761" s="261"/>
      <c r="M761" s="262"/>
      <c r="N761" s="263"/>
      <c r="O761" s="263"/>
      <c r="P761" s="263"/>
      <c r="Q761" s="263"/>
      <c r="R761" s="263"/>
      <c r="S761" s="263"/>
      <c r="T761" s="264"/>
      <c r="AT761" s="265" t="s">
        <v>157</v>
      </c>
      <c r="AU761" s="265" t="s">
        <v>155</v>
      </c>
      <c r="AV761" s="13" t="s">
        <v>82</v>
      </c>
      <c r="AW761" s="13" t="s">
        <v>37</v>
      </c>
      <c r="AX761" s="13" t="s">
        <v>74</v>
      </c>
      <c r="AY761" s="265" t="s">
        <v>146</v>
      </c>
    </row>
    <row r="762" s="11" customFormat="1">
      <c r="B762" s="233"/>
      <c r="C762" s="234"/>
      <c r="D762" s="235" t="s">
        <v>157</v>
      </c>
      <c r="E762" s="236" t="s">
        <v>30</v>
      </c>
      <c r="F762" s="237" t="s">
        <v>1051</v>
      </c>
      <c r="G762" s="234"/>
      <c r="H762" s="238">
        <v>30</v>
      </c>
      <c r="I762" s="239"/>
      <c r="J762" s="234"/>
      <c r="K762" s="234"/>
      <c r="L762" s="240"/>
      <c r="M762" s="241"/>
      <c r="N762" s="242"/>
      <c r="O762" s="242"/>
      <c r="P762" s="242"/>
      <c r="Q762" s="242"/>
      <c r="R762" s="242"/>
      <c r="S762" s="242"/>
      <c r="T762" s="243"/>
      <c r="AT762" s="244" t="s">
        <v>157</v>
      </c>
      <c r="AU762" s="244" t="s">
        <v>155</v>
      </c>
      <c r="AV762" s="11" t="s">
        <v>84</v>
      </c>
      <c r="AW762" s="11" t="s">
        <v>37</v>
      </c>
      <c r="AX762" s="11" t="s">
        <v>74</v>
      </c>
      <c r="AY762" s="244" t="s">
        <v>146</v>
      </c>
    </row>
    <row r="763" s="13" customFormat="1">
      <c r="B763" s="256"/>
      <c r="C763" s="257"/>
      <c r="D763" s="235" t="s">
        <v>157</v>
      </c>
      <c r="E763" s="258" t="s">
        <v>30</v>
      </c>
      <c r="F763" s="259" t="s">
        <v>863</v>
      </c>
      <c r="G763" s="257"/>
      <c r="H763" s="258" t="s">
        <v>30</v>
      </c>
      <c r="I763" s="260"/>
      <c r="J763" s="257"/>
      <c r="K763" s="257"/>
      <c r="L763" s="261"/>
      <c r="M763" s="262"/>
      <c r="N763" s="263"/>
      <c r="O763" s="263"/>
      <c r="P763" s="263"/>
      <c r="Q763" s="263"/>
      <c r="R763" s="263"/>
      <c r="S763" s="263"/>
      <c r="T763" s="264"/>
      <c r="AT763" s="265" t="s">
        <v>157</v>
      </c>
      <c r="AU763" s="265" t="s">
        <v>155</v>
      </c>
      <c r="AV763" s="13" t="s">
        <v>82</v>
      </c>
      <c r="AW763" s="13" t="s">
        <v>37</v>
      </c>
      <c r="AX763" s="13" t="s">
        <v>74</v>
      </c>
      <c r="AY763" s="265" t="s">
        <v>146</v>
      </c>
    </row>
    <row r="764" s="11" customFormat="1">
      <c r="B764" s="233"/>
      <c r="C764" s="234"/>
      <c r="D764" s="235" t="s">
        <v>157</v>
      </c>
      <c r="E764" s="236" t="s">
        <v>30</v>
      </c>
      <c r="F764" s="237" t="s">
        <v>744</v>
      </c>
      <c r="G764" s="234"/>
      <c r="H764" s="238">
        <v>7</v>
      </c>
      <c r="I764" s="239"/>
      <c r="J764" s="234"/>
      <c r="K764" s="234"/>
      <c r="L764" s="240"/>
      <c r="M764" s="241"/>
      <c r="N764" s="242"/>
      <c r="O764" s="242"/>
      <c r="P764" s="242"/>
      <c r="Q764" s="242"/>
      <c r="R764" s="242"/>
      <c r="S764" s="242"/>
      <c r="T764" s="243"/>
      <c r="AT764" s="244" t="s">
        <v>157</v>
      </c>
      <c r="AU764" s="244" t="s">
        <v>155</v>
      </c>
      <c r="AV764" s="11" t="s">
        <v>84</v>
      </c>
      <c r="AW764" s="11" t="s">
        <v>37</v>
      </c>
      <c r="AX764" s="11" t="s">
        <v>74</v>
      </c>
      <c r="AY764" s="244" t="s">
        <v>146</v>
      </c>
    </row>
    <row r="765" s="12" customFormat="1">
      <c r="B765" s="245"/>
      <c r="C765" s="246"/>
      <c r="D765" s="235" t="s">
        <v>157</v>
      </c>
      <c r="E765" s="247" t="s">
        <v>30</v>
      </c>
      <c r="F765" s="248" t="s">
        <v>161</v>
      </c>
      <c r="G765" s="246"/>
      <c r="H765" s="249">
        <v>57</v>
      </c>
      <c r="I765" s="250"/>
      <c r="J765" s="246"/>
      <c r="K765" s="246"/>
      <c r="L765" s="251"/>
      <c r="M765" s="252"/>
      <c r="N765" s="253"/>
      <c r="O765" s="253"/>
      <c r="P765" s="253"/>
      <c r="Q765" s="253"/>
      <c r="R765" s="253"/>
      <c r="S765" s="253"/>
      <c r="T765" s="254"/>
      <c r="AT765" s="255" t="s">
        <v>157</v>
      </c>
      <c r="AU765" s="255" t="s">
        <v>155</v>
      </c>
      <c r="AV765" s="12" t="s">
        <v>154</v>
      </c>
      <c r="AW765" s="12" t="s">
        <v>37</v>
      </c>
      <c r="AX765" s="12" t="s">
        <v>82</v>
      </c>
      <c r="AY765" s="255" t="s">
        <v>146</v>
      </c>
    </row>
    <row r="766" s="1" customFormat="1" ht="25.5" customHeight="1">
      <c r="B766" s="46"/>
      <c r="C766" s="221" t="s">
        <v>1052</v>
      </c>
      <c r="D766" s="221" t="s">
        <v>149</v>
      </c>
      <c r="E766" s="222" t="s">
        <v>1053</v>
      </c>
      <c r="F766" s="223" t="s">
        <v>1054</v>
      </c>
      <c r="G766" s="224" t="s">
        <v>211</v>
      </c>
      <c r="H766" s="225">
        <v>13</v>
      </c>
      <c r="I766" s="226"/>
      <c r="J766" s="227">
        <f>ROUND(I766*H766,2)</f>
        <v>0</v>
      </c>
      <c r="K766" s="223" t="s">
        <v>30</v>
      </c>
      <c r="L766" s="72"/>
      <c r="M766" s="228" t="s">
        <v>30</v>
      </c>
      <c r="N766" s="229" t="s">
        <v>45</v>
      </c>
      <c r="O766" s="47"/>
      <c r="P766" s="230">
        <f>O766*H766</f>
        <v>0</v>
      </c>
      <c r="Q766" s="230">
        <v>0.00025999999999999998</v>
      </c>
      <c r="R766" s="230">
        <f>Q766*H766</f>
        <v>0.0033799999999999998</v>
      </c>
      <c r="S766" s="230">
        <v>0</v>
      </c>
      <c r="T766" s="231">
        <f>S766*H766</f>
        <v>0</v>
      </c>
      <c r="AR766" s="24" t="s">
        <v>266</v>
      </c>
      <c r="AT766" s="24" t="s">
        <v>149</v>
      </c>
      <c r="AU766" s="24" t="s">
        <v>155</v>
      </c>
      <c r="AY766" s="24" t="s">
        <v>146</v>
      </c>
      <c r="BE766" s="232">
        <f>IF(N766="základní",J766,0)</f>
        <v>0</v>
      </c>
      <c r="BF766" s="232">
        <f>IF(N766="snížená",J766,0)</f>
        <v>0</v>
      </c>
      <c r="BG766" s="232">
        <f>IF(N766="zákl. přenesená",J766,0)</f>
        <v>0</v>
      </c>
      <c r="BH766" s="232">
        <f>IF(N766="sníž. přenesená",J766,0)</f>
        <v>0</v>
      </c>
      <c r="BI766" s="232">
        <f>IF(N766="nulová",J766,0)</f>
        <v>0</v>
      </c>
      <c r="BJ766" s="24" t="s">
        <v>82</v>
      </c>
      <c r="BK766" s="232">
        <f>ROUND(I766*H766,2)</f>
        <v>0</v>
      </c>
      <c r="BL766" s="24" t="s">
        <v>266</v>
      </c>
      <c r="BM766" s="24" t="s">
        <v>1055</v>
      </c>
    </row>
    <row r="767" s="13" customFormat="1">
      <c r="B767" s="256"/>
      <c r="C767" s="257"/>
      <c r="D767" s="235" t="s">
        <v>157</v>
      </c>
      <c r="E767" s="258" t="s">
        <v>30</v>
      </c>
      <c r="F767" s="259" t="s">
        <v>1050</v>
      </c>
      <c r="G767" s="257"/>
      <c r="H767" s="258" t="s">
        <v>30</v>
      </c>
      <c r="I767" s="260"/>
      <c r="J767" s="257"/>
      <c r="K767" s="257"/>
      <c r="L767" s="261"/>
      <c r="M767" s="262"/>
      <c r="N767" s="263"/>
      <c r="O767" s="263"/>
      <c r="P767" s="263"/>
      <c r="Q767" s="263"/>
      <c r="R767" s="263"/>
      <c r="S767" s="263"/>
      <c r="T767" s="264"/>
      <c r="AT767" s="265" t="s">
        <v>157</v>
      </c>
      <c r="AU767" s="265" t="s">
        <v>155</v>
      </c>
      <c r="AV767" s="13" t="s">
        <v>82</v>
      </c>
      <c r="AW767" s="13" t="s">
        <v>37</v>
      </c>
      <c r="AX767" s="13" t="s">
        <v>74</v>
      </c>
      <c r="AY767" s="265" t="s">
        <v>146</v>
      </c>
    </row>
    <row r="768" s="13" customFormat="1">
      <c r="B768" s="256"/>
      <c r="C768" s="257"/>
      <c r="D768" s="235" t="s">
        <v>157</v>
      </c>
      <c r="E768" s="258" t="s">
        <v>30</v>
      </c>
      <c r="F768" s="259" t="s">
        <v>868</v>
      </c>
      <c r="G768" s="257"/>
      <c r="H768" s="258" t="s">
        <v>30</v>
      </c>
      <c r="I768" s="260"/>
      <c r="J768" s="257"/>
      <c r="K768" s="257"/>
      <c r="L768" s="261"/>
      <c r="M768" s="262"/>
      <c r="N768" s="263"/>
      <c r="O768" s="263"/>
      <c r="P768" s="263"/>
      <c r="Q768" s="263"/>
      <c r="R768" s="263"/>
      <c r="S768" s="263"/>
      <c r="T768" s="264"/>
      <c r="AT768" s="265" t="s">
        <v>157</v>
      </c>
      <c r="AU768" s="265" t="s">
        <v>155</v>
      </c>
      <c r="AV768" s="13" t="s">
        <v>82</v>
      </c>
      <c r="AW768" s="13" t="s">
        <v>37</v>
      </c>
      <c r="AX768" s="13" t="s">
        <v>74</v>
      </c>
      <c r="AY768" s="265" t="s">
        <v>146</v>
      </c>
    </row>
    <row r="769" s="11" customFormat="1">
      <c r="B769" s="233"/>
      <c r="C769" s="234"/>
      <c r="D769" s="235" t="s">
        <v>157</v>
      </c>
      <c r="E769" s="236" t="s">
        <v>30</v>
      </c>
      <c r="F769" s="237" t="s">
        <v>280</v>
      </c>
      <c r="G769" s="234"/>
      <c r="H769" s="238">
        <v>13</v>
      </c>
      <c r="I769" s="239"/>
      <c r="J769" s="234"/>
      <c r="K769" s="234"/>
      <c r="L769" s="240"/>
      <c r="M769" s="241"/>
      <c r="N769" s="242"/>
      <c r="O769" s="242"/>
      <c r="P769" s="242"/>
      <c r="Q769" s="242"/>
      <c r="R769" s="242"/>
      <c r="S769" s="242"/>
      <c r="T769" s="243"/>
      <c r="AT769" s="244" t="s">
        <v>157</v>
      </c>
      <c r="AU769" s="244" t="s">
        <v>155</v>
      </c>
      <c r="AV769" s="11" t="s">
        <v>84</v>
      </c>
      <c r="AW769" s="11" t="s">
        <v>37</v>
      </c>
      <c r="AX769" s="11" t="s">
        <v>74</v>
      </c>
      <c r="AY769" s="244" t="s">
        <v>146</v>
      </c>
    </row>
    <row r="770" s="12" customFormat="1">
      <c r="B770" s="245"/>
      <c r="C770" s="246"/>
      <c r="D770" s="235" t="s">
        <v>157</v>
      </c>
      <c r="E770" s="247" t="s">
        <v>30</v>
      </c>
      <c r="F770" s="248" t="s">
        <v>161</v>
      </c>
      <c r="G770" s="246"/>
      <c r="H770" s="249">
        <v>13</v>
      </c>
      <c r="I770" s="250"/>
      <c r="J770" s="246"/>
      <c r="K770" s="246"/>
      <c r="L770" s="251"/>
      <c r="M770" s="287"/>
      <c r="N770" s="288"/>
      <c r="O770" s="288"/>
      <c r="P770" s="288"/>
      <c r="Q770" s="288"/>
      <c r="R770" s="288"/>
      <c r="S770" s="288"/>
      <c r="T770" s="289"/>
      <c r="AT770" s="255" t="s">
        <v>157</v>
      </c>
      <c r="AU770" s="255" t="s">
        <v>155</v>
      </c>
      <c r="AV770" s="12" t="s">
        <v>154</v>
      </c>
      <c r="AW770" s="12" t="s">
        <v>37</v>
      </c>
      <c r="AX770" s="12" t="s">
        <v>82</v>
      </c>
      <c r="AY770" s="255" t="s">
        <v>146</v>
      </c>
    </row>
    <row r="771" s="1" customFormat="1" ht="6.96" customHeight="1">
      <c r="B771" s="67"/>
      <c r="C771" s="68"/>
      <c r="D771" s="68"/>
      <c r="E771" s="68"/>
      <c r="F771" s="68"/>
      <c r="G771" s="68"/>
      <c r="H771" s="68"/>
      <c r="I771" s="166"/>
      <c r="J771" s="68"/>
      <c r="K771" s="68"/>
      <c r="L771" s="72"/>
    </row>
  </sheetData>
  <sheetProtection sheet="1" autoFilter="0" formatColumns="0" formatRows="0" objects="1" scenarios="1" spinCount="100000" saltValue="1og6MMFHdBExpbg2doc0yk+JQfFSfU/AbBy0vtg2IH0eQTCmXNdgyeg0d2Mt3tMjEzM4si7JKHl+beohg6jtkw==" hashValue="oVq0OElGlh1z9CaCFPvh2frYt6j3EjINof0m5RSyau4fkMXwqEy5nGRJChgvkI6m6mYGw8CYuF7DNxMfiGF4tA==" algorithmName="SHA-512" password="CC35"/>
  <autoFilter ref="C106:K770"/>
  <mergeCells count="10">
    <mergeCell ref="E7:H7"/>
    <mergeCell ref="E9:H9"/>
    <mergeCell ref="E24:H24"/>
    <mergeCell ref="E45:H45"/>
    <mergeCell ref="E47:H47"/>
    <mergeCell ref="J51:J52"/>
    <mergeCell ref="E97:H97"/>
    <mergeCell ref="E99:H99"/>
    <mergeCell ref="G1:H1"/>
    <mergeCell ref="L2:V2"/>
  </mergeCells>
  <hyperlinks>
    <hyperlink ref="F1:G1" location="C2" display="1) Krycí list soupisu"/>
    <hyperlink ref="G1:H1" location="C54" display="2) Rekapitulace"/>
    <hyperlink ref="J1" location="C10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93</v>
      </c>
      <c r="G1" s="139" t="s">
        <v>94</v>
      </c>
      <c r="H1" s="139"/>
      <c r="I1" s="140"/>
      <c r="J1" s="139" t="s">
        <v>95</v>
      </c>
      <c r="K1" s="138" t="s">
        <v>96</v>
      </c>
      <c r="L1" s="139" t="s">
        <v>97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87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98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B1712 Sanace budovy ZŠ Litvínov - Hamr, č.p. 220, ul. Mládežnická - jídelna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99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1056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23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10. 11. 2017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40</v>
      </c>
      <c r="E27" s="47"/>
      <c r="F27" s="47"/>
      <c r="G27" s="47"/>
      <c r="H27" s="47"/>
      <c r="I27" s="144"/>
      <c r="J27" s="155">
        <f>ROUND(J77,2)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56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57">
        <f>ROUND(SUM(BE77:BE79), 2)</f>
        <v>0</v>
      </c>
      <c r="G30" s="47"/>
      <c r="H30" s="47"/>
      <c r="I30" s="158">
        <v>0.20999999999999999</v>
      </c>
      <c r="J30" s="157">
        <f>ROUND(ROUND((SUM(BE77:BE79)), 2)*I30, 2)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57">
        <f>ROUND(SUM(BF77:BF79), 2)</f>
        <v>0</v>
      </c>
      <c r="G31" s="47"/>
      <c r="H31" s="47"/>
      <c r="I31" s="158">
        <v>0.14999999999999999</v>
      </c>
      <c r="J31" s="157">
        <f>ROUND(ROUND((SUM(BF77:BF79)),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57">
        <f>ROUND(SUM(BG77:BG79),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57">
        <f>ROUND(SUM(BH77:BH79),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57">
        <f>ROUND(SUM(BI77:BI79),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50</v>
      </c>
      <c r="E36" s="98"/>
      <c r="F36" s="98"/>
      <c r="G36" s="161" t="s">
        <v>51</v>
      </c>
      <c r="H36" s="162" t="s">
        <v>52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101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B1712 Sanace budovy ZŠ Litvínov - Hamr, č.p. 220, ul. Mládežnická - jídelna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99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B-přenos - Silnoproud - přenos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Litvínov</v>
      </c>
      <c r="G49" s="47"/>
      <c r="H49" s="47"/>
      <c r="I49" s="146" t="s">
        <v>26</v>
      </c>
      <c r="J49" s="147" t="str">
        <f>IF(J12="","",J12)</f>
        <v>10. 11. 2017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Město Litvínov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102</v>
      </c>
      <c r="D54" s="159"/>
      <c r="E54" s="159"/>
      <c r="F54" s="159"/>
      <c r="G54" s="159"/>
      <c r="H54" s="159"/>
      <c r="I54" s="173"/>
      <c r="J54" s="174" t="s">
        <v>103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104</v>
      </c>
      <c r="D56" s="47"/>
      <c r="E56" s="47"/>
      <c r="F56" s="47"/>
      <c r="G56" s="47"/>
      <c r="H56" s="47"/>
      <c r="I56" s="144"/>
      <c r="J56" s="155">
        <f>J77</f>
        <v>0</v>
      </c>
      <c r="K56" s="51"/>
      <c r="AU56" s="24" t="s">
        <v>105</v>
      </c>
    </row>
    <row r="57" s="7" customFormat="1" ht="24.96" customHeight="1">
      <c r="B57" s="177"/>
      <c r="C57" s="178"/>
      <c r="D57" s="179" t="s">
        <v>1057</v>
      </c>
      <c r="E57" s="180"/>
      <c r="F57" s="180"/>
      <c r="G57" s="180"/>
      <c r="H57" s="180"/>
      <c r="I57" s="181"/>
      <c r="J57" s="182">
        <f>J78</f>
        <v>0</v>
      </c>
      <c r="K57" s="183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44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66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69"/>
      <c r="J63" s="71"/>
      <c r="K63" s="71"/>
      <c r="L63" s="72"/>
    </row>
    <row r="64" s="1" customFormat="1" ht="36.96" customHeight="1">
      <c r="B64" s="46"/>
      <c r="C64" s="73" t="s">
        <v>131</v>
      </c>
      <c r="D64" s="74"/>
      <c r="E64" s="74"/>
      <c r="F64" s="74"/>
      <c r="G64" s="74"/>
      <c r="H64" s="74"/>
      <c r="I64" s="191"/>
      <c r="J64" s="74"/>
      <c r="K64" s="74"/>
      <c r="L64" s="72"/>
    </row>
    <row r="65" s="1" customFormat="1" ht="6.96" customHeight="1">
      <c r="B65" s="46"/>
      <c r="C65" s="74"/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14.4" customHeight="1">
      <c r="B66" s="46"/>
      <c r="C66" s="76" t="s">
        <v>18</v>
      </c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6.5" customHeight="1">
      <c r="B67" s="46"/>
      <c r="C67" s="74"/>
      <c r="D67" s="74"/>
      <c r="E67" s="192" t="str">
        <f>E7</f>
        <v>B1712 Sanace budovy ZŠ Litvínov - Hamr, č.p. 220, ul. Mládežnická - jídelna</v>
      </c>
      <c r="F67" s="76"/>
      <c r="G67" s="76"/>
      <c r="H67" s="76"/>
      <c r="I67" s="191"/>
      <c r="J67" s="74"/>
      <c r="K67" s="74"/>
      <c r="L67" s="72"/>
    </row>
    <row r="68" s="1" customFormat="1" ht="14.4" customHeight="1">
      <c r="B68" s="46"/>
      <c r="C68" s="76" t="s">
        <v>99</v>
      </c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7.25" customHeight="1">
      <c r="B69" s="46"/>
      <c r="C69" s="74"/>
      <c r="D69" s="74"/>
      <c r="E69" s="82" t="str">
        <f>E9</f>
        <v>B-přenos - Silnoproud - přenos</v>
      </c>
      <c r="F69" s="74"/>
      <c r="G69" s="74"/>
      <c r="H69" s="74"/>
      <c r="I69" s="191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18" customHeight="1">
      <c r="B71" s="46"/>
      <c r="C71" s="76" t="s">
        <v>24</v>
      </c>
      <c r="D71" s="74"/>
      <c r="E71" s="74"/>
      <c r="F71" s="193" t="str">
        <f>F12</f>
        <v>Litvínov</v>
      </c>
      <c r="G71" s="74"/>
      <c r="H71" s="74"/>
      <c r="I71" s="194" t="s">
        <v>26</v>
      </c>
      <c r="J71" s="85" t="str">
        <f>IF(J12="","",J12)</f>
        <v>10. 11. 2017</v>
      </c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>
      <c r="B73" s="46"/>
      <c r="C73" s="76" t="s">
        <v>28</v>
      </c>
      <c r="D73" s="74"/>
      <c r="E73" s="74"/>
      <c r="F73" s="193" t="str">
        <f>E15</f>
        <v>Město Litvínov</v>
      </c>
      <c r="G73" s="74"/>
      <c r="H73" s="74"/>
      <c r="I73" s="194" t="s">
        <v>35</v>
      </c>
      <c r="J73" s="193" t="str">
        <f>E21</f>
        <v>BPO spol. s r.o.,Lidická 1239,36317 OSTROV</v>
      </c>
      <c r="K73" s="74"/>
      <c r="L73" s="72"/>
    </row>
    <row r="74" s="1" customFormat="1" ht="14.4" customHeight="1">
      <c r="B74" s="46"/>
      <c r="C74" s="76" t="s">
        <v>33</v>
      </c>
      <c r="D74" s="74"/>
      <c r="E74" s="74"/>
      <c r="F74" s="193" t="str">
        <f>IF(E18="","",E18)</f>
        <v/>
      </c>
      <c r="G74" s="74"/>
      <c r="H74" s="74"/>
      <c r="I74" s="191"/>
      <c r="J74" s="74"/>
      <c r="K74" s="74"/>
      <c r="L74" s="72"/>
    </row>
    <row r="75" s="1" customFormat="1" ht="10.32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9" customFormat="1" ht="29.28" customHeight="1">
      <c r="B76" s="195"/>
      <c r="C76" s="196" t="s">
        <v>132</v>
      </c>
      <c r="D76" s="197" t="s">
        <v>59</v>
      </c>
      <c r="E76" s="197" t="s">
        <v>55</v>
      </c>
      <c r="F76" s="197" t="s">
        <v>133</v>
      </c>
      <c r="G76" s="197" t="s">
        <v>134</v>
      </c>
      <c r="H76" s="197" t="s">
        <v>135</v>
      </c>
      <c r="I76" s="198" t="s">
        <v>136</v>
      </c>
      <c r="J76" s="197" t="s">
        <v>103</v>
      </c>
      <c r="K76" s="199" t="s">
        <v>137</v>
      </c>
      <c r="L76" s="200"/>
      <c r="M76" s="102" t="s">
        <v>138</v>
      </c>
      <c r="N76" s="103" t="s">
        <v>44</v>
      </c>
      <c r="O76" s="103" t="s">
        <v>139</v>
      </c>
      <c r="P76" s="103" t="s">
        <v>140</v>
      </c>
      <c r="Q76" s="103" t="s">
        <v>141</v>
      </c>
      <c r="R76" s="103" t="s">
        <v>142</v>
      </c>
      <c r="S76" s="103" t="s">
        <v>143</v>
      </c>
      <c r="T76" s="104" t="s">
        <v>144</v>
      </c>
    </row>
    <row r="77" s="1" customFormat="1" ht="29.28" customHeight="1">
      <c r="B77" s="46"/>
      <c r="C77" s="108" t="s">
        <v>104</v>
      </c>
      <c r="D77" s="74"/>
      <c r="E77" s="74"/>
      <c r="F77" s="74"/>
      <c r="G77" s="74"/>
      <c r="H77" s="74"/>
      <c r="I77" s="191"/>
      <c r="J77" s="201">
        <f>BK77</f>
        <v>0</v>
      </c>
      <c r="K77" s="74"/>
      <c r="L77" s="72"/>
      <c r="M77" s="105"/>
      <c r="N77" s="106"/>
      <c r="O77" s="106"/>
      <c r="P77" s="202">
        <f>P78</f>
        <v>0</v>
      </c>
      <c r="Q77" s="106"/>
      <c r="R77" s="202">
        <f>R78</f>
        <v>0</v>
      </c>
      <c r="S77" s="106"/>
      <c r="T77" s="203">
        <f>T78</f>
        <v>0</v>
      </c>
      <c r="AT77" s="24" t="s">
        <v>73</v>
      </c>
      <c r="AU77" s="24" t="s">
        <v>105</v>
      </c>
      <c r="BK77" s="204">
        <f>BK78</f>
        <v>0</v>
      </c>
    </row>
    <row r="78" s="10" customFormat="1" ht="37.44" customHeight="1">
      <c r="B78" s="205"/>
      <c r="C78" s="206"/>
      <c r="D78" s="207" t="s">
        <v>73</v>
      </c>
      <c r="E78" s="208" t="s">
        <v>1058</v>
      </c>
      <c r="F78" s="208" t="s">
        <v>1059</v>
      </c>
      <c r="G78" s="206"/>
      <c r="H78" s="206"/>
      <c r="I78" s="209"/>
      <c r="J78" s="210">
        <f>BK78</f>
        <v>0</v>
      </c>
      <c r="K78" s="206"/>
      <c r="L78" s="211"/>
      <c r="M78" s="212"/>
      <c r="N78" s="213"/>
      <c r="O78" s="213"/>
      <c r="P78" s="214">
        <f>P79</f>
        <v>0</v>
      </c>
      <c r="Q78" s="213"/>
      <c r="R78" s="214">
        <f>R79</f>
        <v>0</v>
      </c>
      <c r="S78" s="213"/>
      <c r="T78" s="215">
        <f>T79</f>
        <v>0</v>
      </c>
      <c r="AR78" s="216" t="s">
        <v>84</v>
      </c>
      <c r="AT78" s="217" t="s">
        <v>73</v>
      </c>
      <c r="AU78" s="217" t="s">
        <v>74</v>
      </c>
      <c r="AY78" s="216" t="s">
        <v>146</v>
      </c>
      <c r="BK78" s="218">
        <f>BK79</f>
        <v>0</v>
      </c>
    </row>
    <row r="79" s="1" customFormat="1" ht="16.5" customHeight="1">
      <c r="B79" s="46"/>
      <c r="C79" s="221" t="s">
        <v>82</v>
      </c>
      <c r="D79" s="221" t="s">
        <v>149</v>
      </c>
      <c r="E79" s="222" t="s">
        <v>1060</v>
      </c>
      <c r="F79" s="223" t="s">
        <v>1061</v>
      </c>
      <c r="G79" s="224" t="s">
        <v>902</v>
      </c>
      <c r="H79" s="225">
        <v>1</v>
      </c>
      <c r="I79" s="226"/>
      <c r="J79" s="227">
        <f>ROUND(I79*H79,2)</f>
        <v>0</v>
      </c>
      <c r="K79" s="223" t="s">
        <v>30</v>
      </c>
      <c r="L79" s="72"/>
      <c r="M79" s="228" t="s">
        <v>30</v>
      </c>
      <c r="N79" s="290" t="s">
        <v>45</v>
      </c>
      <c r="O79" s="291"/>
      <c r="P79" s="292">
        <f>O79*H79</f>
        <v>0</v>
      </c>
      <c r="Q79" s="292">
        <v>0</v>
      </c>
      <c r="R79" s="292">
        <f>Q79*H79</f>
        <v>0</v>
      </c>
      <c r="S79" s="292">
        <v>0</v>
      </c>
      <c r="T79" s="293">
        <f>S79*H79</f>
        <v>0</v>
      </c>
      <c r="AR79" s="24" t="s">
        <v>266</v>
      </c>
      <c r="AT79" s="24" t="s">
        <v>149</v>
      </c>
      <c r="AU79" s="24" t="s">
        <v>82</v>
      </c>
      <c r="AY79" s="24" t="s">
        <v>146</v>
      </c>
      <c r="BE79" s="232">
        <f>IF(N79="základní",J79,0)</f>
        <v>0</v>
      </c>
      <c r="BF79" s="232">
        <f>IF(N79="snížená",J79,0)</f>
        <v>0</v>
      </c>
      <c r="BG79" s="232">
        <f>IF(N79="zákl. přenesená",J79,0)</f>
        <v>0</v>
      </c>
      <c r="BH79" s="232">
        <f>IF(N79="sníž. přenesená",J79,0)</f>
        <v>0</v>
      </c>
      <c r="BI79" s="232">
        <f>IF(N79="nulová",J79,0)</f>
        <v>0</v>
      </c>
      <c r="BJ79" s="24" t="s">
        <v>82</v>
      </c>
      <c r="BK79" s="232">
        <f>ROUND(I79*H79,2)</f>
        <v>0</v>
      </c>
      <c r="BL79" s="24" t="s">
        <v>266</v>
      </c>
      <c r="BM79" s="24" t="s">
        <v>1062</v>
      </c>
    </row>
    <row r="80" s="1" customFormat="1" ht="6.96" customHeight="1">
      <c r="B80" s="67"/>
      <c r="C80" s="68"/>
      <c r="D80" s="68"/>
      <c r="E80" s="68"/>
      <c r="F80" s="68"/>
      <c r="G80" s="68"/>
      <c r="H80" s="68"/>
      <c r="I80" s="166"/>
      <c r="J80" s="68"/>
      <c r="K80" s="68"/>
      <c r="L80" s="72"/>
    </row>
  </sheetData>
  <sheetProtection sheet="1" autoFilter="0" formatColumns="0" formatRows="0" objects="1" scenarios="1" spinCount="100000" saltValue="tPbNtRhkJraActXepUV6rh8SdgWwcqNeP2NPZ3szVdmBViQMZJyhZhC4ZRV39LcNzHLjUcAv4mV9x8Ne54JhaA==" hashValue="y3Wci9zavsI21SRQYu1yUnQ4AHLiJQkUnJ64ft7LmYlPPaOIoBpVpkqpiU3c36cZwzelEswlAyFac9N+ZxYIdw==" algorithmName="SHA-512" password="CC35"/>
  <autoFilter ref="C76:K79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93</v>
      </c>
      <c r="G1" s="139" t="s">
        <v>94</v>
      </c>
      <c r="H1" s="139"/>
      <c r="I1" s="140"/>
      <c r="J1" s="139" t="s">
        <v>95</v>
      </c>
      <c r="K1" s="138" t="s">
        <v>96</v>
      </c>
      <c r="L1" s="139" t="s">
        <v>97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90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98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B1712 Sanace budovy ZŠ Litvínov - Hamr, č.p. 220, ul. Mládežnická - jídelna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99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1063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23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10. 11. 2017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40</v>
      </c>
      <c r="E27" s="47"/>
      <c r="F27" s="47"/>
      <c r="G27" s="47"/>
      <c r="H27" s="47"/>
      <c r="I27" s="144"/>
      <c r="J27" s="155">
        <f>ROUND(J77,2)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56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57">
        <f>ROUND(SUM(BE77:BE79), 2)</f>
        <v>0</v>
      </c>
      <c r="G30" s="47"/>
      <c r="H30" s="47"/>
      <c r="I30" s="158">
        <v>0.20999999999999999</v>
      </c>
      <c r="J30" s="157">
        <f>ROUND(ROUND((SUM(BE77:BE79)), 2)*I30, 2)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57">
        <f>ROUND(SUM(BF77:BF79), 2)</f>
        <v>0</v>
      </c>
      <c r="G31" s="47"/>
      <c r="H31" s="47"/>
      <c r="I31" s="158">
        <v>0.14999999999999999</v>
      </c>
      <c r="J31" s="157">
        <f>ROUND(ROUND((SUM(BF77:BF79)),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57">
        <f>ROUND(SUM(BG77:BG79),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57">
        <f>ROUND(SUM(BH77:BH79),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57">
        <f>ROUND(SUM(BI77:BI79),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50</v>
      </c>
      <c r="E36" s="98"/>
      <c r="F36" s="98"/>
      <c r="G36" s="161" t="s">
        <v>51</v>
      </c>
      <c r="H36" s="162" t="s">
        <v>52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101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B1712 Sanace budovy ZŠ Litvínov - Hamr, č.p. 220, ul. Mládežnická - jídelna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99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C-přenos - VZT - přenos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Litvínov</v>
      </c>
      <c r="G49" s="47"/>
      <c r="H49" s="47"/>
      <c r="I49" s="146" t="s">
        <v>26</v>
      </c>
      <c r="J49" s="147" t="str">
        <f>IF(J12="","",J12)</f>
        <v>10. 11. 2017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Město Litvínov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102</v>
      </c>
      <c r="D54" s="159"/>
      <c r="E54" s="159"/>
      <c r="F54" s="159"/>
      <c r="G54" s="159"/>
      <c r="H54" s="159"/>
      <c r="I54" s="173"/>
      <c r="J54" s="174" t="s">
        <v>103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104</v>
      </c>
      <c r="D56" s="47"/>
      <c r="E56" s="47"/>
      <c r="F56" s="47"/>
      <c r="G56" s="47"/>
      <c r="H56" s="47"/>
      <c r="I56" s="144"/>
      <c r="J56" s="155">
        <f>J77</f>
        <v>0</v>
      </c>
      <c r="K56" s="51"/>
      <c r="AU56" s="24" t="s">
        <v>105</v>
      </c>
    </row>
    <row r="57" s="7" customFormat="1" ht="24.96" customHeight="1">
      <c r="B57" s="177"/>
      <c r="C57" s="178"/>
      <c r="D57" s="179" t="s">
        <v>1064</v>
      </c>
      <c r="E57" s="180"/>
      <c r="F57" s="180"/>
      <c r="G57" s="180"/>
      <c r="H57" s="180"/>
      <c r="I57" s="181"/>
      <c r="J57" s="182">
        <f>J78</f>
        <v>0</v>
      </c>
      <c r="K57" s="183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44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66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69"/>
      <c r="J63" s="71"/>
      <c r="K63" s="71"/>
      <c r="L63" s="72"/>
    </row>
    <row r="64" s="1" customFormat="1" ht="36.96" customHeight="1">
      <c r="B64" s="46"/>
      <c r="C64" s="73" t="s">
        <v>131</v>
      </c>
      <c r="D64" s="74"/>
      <c r="E64" s="74"/>
      <c r="F64" s="74"/>
      <c r="G64" s="74"/>
      <c r="H64" s="74"/>
      <c r="I64" s="191"/>
      <c r="J64" s="74"/>
      <c r="K64" s="74"/>
      <c r="L64" s="72"/>
    </row>
    <row r="65" s="1" customFormat="1" ht="6.96" customHeight="1">
      <c r="B65" s="46"/>
      <c r="C65" s="74"/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14.4" customHeight="1">
      <c r="B66" s="46"/>
      <c r="C66" s="76" t="s">
        <v>18</v>
      </c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6.5" customHeight="1">
      <c r="B67" s="46"/>
      <c r="C67" s="74"/>
      <c r="D67" s="74"/>
      <c r="E67" s="192" t="str">
        <f>E7</f>
        <v>B1712 Sanace budovy ZŠ Litvínov - Hamr, č.p. 220, ul. Mládežnická - jídelna</v>
      </c>
      <c r="F67" s="76"/>
      <c r="G67" s="76"/>
      <c r="H67" s="76"/>
      <c r="I67" s="191"/>
      <c r="J67" s="74"/>
      <c r="K67" s="74"/>
      <c r="L67" s="72"/>
    </row>
    <row r="68" s="1" customFormat="1" ht="14.4" customHeight="1">
      <c r="B68" s="46"/>
      <c r="C68" s="76" t="s">
        <v>99</v>
      </c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7.25" customHeight="1">
      <c r="B69" s="46"/>
      <c r="C69" s="74"/>
      <c r="D69" s="74"/>
      <c r="E69" s="82" t="str">
        <f>E9</f>
        <v>C-přenos - VZT - přenos</v>
      </c>
      <c r="F69" s="74"/>
      <c r="G69" s="74"/>
      <c r="H69" s="74"/>
      <c r="I69" s="191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18" customHeight="1">
      <c r="B71" s="46"/>
      <c r="C71" s="76" t="s">
        <v>24</v>
      </c>
      <c r="D71" s="74"/>
      <c r="E71" s="74"/>
      <c r="F71" s="193" t="str">
        <f>F12</f>
        <v>Litvínov</v>
      </c>
      <c r="G71" s="74"/>
      <c r="H71" s="74"/>
      <c r="I71" s="194" t="s">
        <v>26</v>
      </c>
      <c r="J71" s="85" t="str">
        <f>IF(J12="","",J12)</f>
        <v>10. 11. 2017</v>
      </c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>
      <c r="B73" s="46"/>
      <c r="C73" s="76" t="s">
        <v>28</v>
      </c>
      <c r="D73" s="74"/>
      <c r="E73" s="74"/>
      <c r="F73" s="193" t="str">
        <f>E15</f>
        <v>Město Litvínov</v>
      </c>
      <c r="G73" s="74"/>
      <c r="H73" s="74"/>
      <c r="I73" s="194" t="s">
        <v>35</v>
      </c>
      <c r="J73" s="193" t="str">
        <f>E21</f>
        <v>BPO spol. s r.o.,Lidická 1239,36317 OSTROV</v>
      </c>
      <c r="K73" s="74"/>
      <c r="L73" s="72"/>
    </row>
    <row r="74" s="1" customFormat="1" ht="14.4" customHeight="1">
      <c r="B74" s="46"/>
      <c r="C74" s="76" t="s">
        <v>33</v>
      </c>
      <c r="D74" s="74"/>
      <c r="E74" s="74"/>
      <c r="F74" s="193" t="str">
        <f>IF(E18="","",E18)</f>
        <v/>
      </c>
      <c r="G74" s="74"/>
      <c r="H74" s="74"/>
      <c r="I74" s="191"/>
      <c r="J74" s="74"/>
      <c r="K74" s="74"/>
      <c r="L74" s="72"/>
    </row>
    <row r="75" s="1" customFormat="1" ht="10.32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9" customFormat="1" ht="29.28" customHeight="1">
      <c r="B76" s="195"/>
      <c r="C76" s="196" t="s">
        <v>132</v>
      </c>
      <c r="D76" s="197" t="s">
        <v>59</v>
      </c>
      <c r="E76" s="197" t="s">
        <v>55</v>
      </c>
      <c r="F76" s="197" t="s">
        <v>133</v>
      </c>
      <c r="G76" s="197" t="s">
        <v>134</v>
      </c>
      <c r="H76" s="197" t="s">
        <v>135</v>
      </c>
      <c r="I76" s="198" t="s">
        <v>136</v>
      </c>
      <c r="J76" s="197" t="s">
        <v>103</v>
      </c>
      <c r="K76" s="199" t="s">
        <v>137</v>
      </c>
      <c r="L76" s="200"/>
      <c r="M76" s="102" t="s">
        <v>138</v>
      </c>
      <c r="N76" s="103" t="s">
        <v>44</v>
      </c>
      <c r="O76" s="103" t="s">
        <v>139</v>
      </c>
      <c r="P76" s="103" t="s">
        <v>140</v>
      </c>
      <c r="Q76" s="103" t="s">
        <v>141</v>
      </c>
      <c r="R76" s="103" t="s">
        <v>142</v>
      </c>
      <c r="S76" s="103" t="s">
        <v>143</v>
      </c>
      <c r="T76" s="104" t="s">
        <v>144</v>
      </c>
    </row>
    <row r="77" s="1" customFormat="1" ht="29.28" customHeight="1">
      <c r="B77" s="46"/>
      <c r="C77" s="108" t="s">
        <v>104</v>
      </c>
      <c r="D77" s="74"/>
      <c r="E77" s="74"/>
      <c r="F77" s="74"/>
      <c r="G77" s="74"/>
      <c r="H77" s="74"/>
      <c r="I77" s="191"/>
      <c r="J77" s="201">
        <f>BK77</f>
        <v>0</v>
      </c>
      <c r="K77" s="74"/>
      <c r="L77" s="72"/>
      <c r="M77" s="105"/>
      <c r="N77" s="106"/>
      <c r="O77" s="106"/>
      <c r="P77" s="202">
        <f>P78</f>
        <v>0</v>
      </c>
      <c r="Q77" s="106"/>
      <c r="R77" s="202">
        <f>R78</f>
        <v>0</v>
      </c>
      <c r="S77" s="106"/>
      <c r="T77" s="203">
        <f>T78</f>
        <v>0</v>
      </c>
      <c r="AT77" s="24" t="s">
        <v>73</v>
      </c>
      <c r="AU77" s="24" t="s">
        <v>105</v>
      </c>
      <c r="BK77" s="204">
        <f>BK78</f>
        <v>0</v>
      </c>
    </row>
    <row r="78" s="10" customFormat="1" ht="37.44" customHeight="1">
      <c r="B78" s="205"/>
      <c r="C78" s="206"/>
      <c r="D78" s="207" t="s">
        <v>73</v>
      </c>
      <c r="E78" s="208" t="s">
        <v>1065</v>
      </c>
      <c r="F78" s="208" t="s">
        <v>1066</v>
      </c>
      <c r="G78" s="206"/>
      <c r="H78" s="206"/>
      <c r="I78" s="209"/>
      <c r="J78" s="210">
        <f>BK78</f>
        <v>0</v>
      </c>
      <c r="K78" s="206"/>
      <c r="L78" s="211"/>
      <c r="M78" s="212"/>
      <c r="N78" s="213"/>
      <c r="O78" s="213"/>
      <c r="P78" s="214">
        <f>P79</f>
        <v>0</v>
      </c>
      <c r="Q78" s="213"/>
      <c r="R78" s="214">
        <f>R79</f>
        <v>0</v>
      </c>
      <c r="S78" s="213"/>
      <c r="T78" s="215">
        <f>T79</f>
        <v>0</v>
      </c>
      <c r="AR78" s="216" t="s">
        <v>84</v>
      </c>
      <c r="AT78" s="217" t="s">
        <v>73</v>
      </c>
      <c r="AU78" s="217" t="s">
        <v>74</v>
      </c>
      <c r="AY78" s="216" t="s">
        <v>146</v>
      </c>
      <c r="BK78" s="218">
        <f>BK79</f>
        <v>0</v>
      </c>
    </row>
    <row r="79" s="1" customFormat="1" ht="16.5" customHeight="1">
      <c r="B79" s="46"/>
      <c r="C79" s="221" t="s">
        <v>84</v>
      </c>
      <c r="D79" s="221" t="s">
        <v>149</v>
      </c>
      <c r="E79" s="222" t="s">
        <v>1067</v>
      </c>
      <c r="F79" s="223" t="s">
        <v>1068</v>
      </c>
      <c r="G79" s="224" t="s">
        <v>902</v>
      </c>
      <c r="H79" s="225">
        <v>1</v>
      </c>
      <c r="I79" s="226"/>
      <c r="J79" s="227">
        <f>ROUND(I79*H79,2)</f>
        <v>0</v>
      </c>
      <c r="K79" s="223" t="s">
        <v>30</v>
      </c>
      <c r="L79" s="72"/>
      <c r="M79" s="228" t="s">
        <v>30</v>
      </c>
      <c r="N79" s="290" t="s">
        <v>45</v>
      </c>
      <c r="O79" s="291"/>
      <c r="P79" s="292">
        <f>O79*H79</f>
        <v>0</v>
      </c>
      <c r="Q79" s="292">
        <v>0</v>
      </c>
      <c r="R79" s="292">
        <f>Q79*H79</f>
        <v>0</v>
      </c>
      <c r="S79" s="292">
        <v>0</v>
      </c>
      <c r="T79" s="293">
        <f>S79*H79</f>
        <v>0</v>
      </c>
      <c r="AR79" s="24" t="s">
        <v>266</v>
      </c>
      <c r="AT79" s="24" t="s">
        <v>149</v>
      </c>
      <c r="AU79" s="24" t="s">
        <v>82</v>
      </c>
      <c r="AY79" s="24" t="s">
        <v>146</v>
      </c>
      <c r="BE79" s="232">
        <f>IF(N79="základní",J79,0)</f>
        <v>0</v>
      </c>
      <c r="BF79" s="232">
        <f>IF(N79="snížená",J79,0)</f>
        <v>0</v>
      </c>
      <c r="BG79" s="232">
        <f>IF(N79="zákl. přenesená",J79,0)</f>
        <v>0</v>
      </c>
      <c r="BH79" s="232">
        <f>IF(N79="sníž. přenesená",J79,0)</f>
        <v>0</v>
      </c>
      <c r="BI79" s="232">
        <f>IF(N79="nulová",J79,0)</f>
        <v>0</v>
      </c>
      <c r="BJ79" s="24" t="s">
        <v>82</v>
      </c>
      <c r="BK79" s="232">
        <f>ROUND(I79*H79,2)</f>
        <v>0</v>
      </c>
      <c r="BL79" s="24" t="s">
        <v>266</v>
      </c>
      <c r="BM79" s="24" t="s">
        <v>1069</v>
      </c>
    </row>
    <row r="80" s="1" customFormat="1" ht="6.96" customHeight="1">
      <c r="B80" s="67"/>
      <c r="C80" s="68"/>
      <c r="D80" s="68"/>
      <c r="E80" s="68"/>
      <c r="F80" s="68"/>
      <c r="G80" s="68"/>
      <c r="H80" s="68"/>
      <c r="I80" s="166"/>
      <c r="J80" s="68"/>
      <c r="K80" s="68"/>
      <c r="L80" s="72"/>
    </row>
  </sheetData>
  <sheetProtection sheet="1" autoFilter="0" formatColumns="0" formatRows="0" objects="1" scenarios="1" spinCount="100000" saltValue="+H2Km/KXayDw9nMBH2lH/7bTaRMn4GFi6WDT9Yog0Y2JkTp7n0hZCeyPzv6p45KMFajByj2Rml6ZQ4m1/J/Njw==" hashValue="UidEaM11cyw3toalSBf9cgj8TO+cgEVJ+smX6VagLFH6Yt3o3dm7ALrGwHKP5P49Kl5wQbkCzrf4ZgfqVRwRmw==" algorithmName="SHA-512" password="CC35"/>
  <autoFilter ref="C76:K79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93</v>
      </c>
      <c r="G1" s="139" t="s">
        <v>94</v>
      </c>
      <c r="H1" s="139"/>
      <c r="I1" s="140"/>
      <c r="J1" s="139" t="s">
        <v>95</v>
      </c>
      <c r="K1" s="138" t="s">
        <v>96</v>
      </c>
      <c r="L1" s="139" t="s">
        <v>97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92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98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B1712 Sanace budovy ZŠ Litvínov - Hamr, č.p. 220, ul. Mládežnická - jídelna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99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1070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23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10. 11. 2017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40</v>
      </c>
      <c r="E27" s="47"/>
      <c r="F27" s="47"/>
      <c r="G27" s="47"/>
      <c r="H27" s="47"/>
      <c r="I27" s="144"/>
      <c r="J27" s="155">
        <f>ROUND(J78,2)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56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57">
        <f>ROUND(SUM(BE78:BE93), 2)</f>
        <v>0</v>
      </c>
      <c r="G30" s="47"/>
      <c r="H30" s="47"/>
      <c r="I30" s="158">
        <v>0.20999999999999999</v>
      </c>
      <c r="J30" s="157">
        <f>ROUND(ROUND((SUM(BE78:BE93)), 2)*I30, 2)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57">
        <f>ROUND(SUM(BF78:BF93), 2)</f>
        <v>0</v>
      </c>
      <c r="G31" s="47"/>
      <c r="H31" s="47"/>
      <c r="I31" s="158">
        <v>0.14999999999999999</v>
      </c>
      <c r="J31" s="157">
        <f>ROUND(ROUND((SUM(BF78:BF93)),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57">
        <f>ROUND(SUM(BG78:BG93),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57">
        <f>ROUND(SUM(BH78:BH93),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57">
        <f>ROUND(SUM(BI78:BI93),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50</v>
      </c>
      <c r="E36" s="98"/>
      <c r="F36" s="98"/>
      <c r="G36" s="161" t="s">
        <v>51</v>
      </c>
      <c r="H36" s="162" t="s">
        <v>52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101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B1712 Sanace budovy ZŠ Litvínov - Hamr, č.p. 220, ul. Mládežnická - jídelna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99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D - VRN+VON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Litvínov</v>
      </c>
      <c r="G49" s="47"/>
      <c r="H49" s="47"/>
      <c r="I49" s="146" t="s">
        <v>26</v>
      </c>
      <c r="J49" s="147" t="str">
        <f>IF(J12="","",J12)</f>
        <v>10. 11. 2017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Město Litvínov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102</v>
      </c>
      <c r="D54" s="159"/>
      <c r="E54" s="159"/>
      <c r="F54" s="159"/>
      <c r="G54" s="159"/>
      <c r="H54" s="159"/>
      <c r="I54" s="173"/>
      <c r="J54" s="174" t="s">
        <v>103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104</v>
      </c>
      <c r="D56" s="47"/>
      <c r="E56" s="47"/>
      <c r="F56" s="47"/>
      <c r="G56" s="47"/>
      <c r="H56" s="47"/>
      <c r="I56" s="144"/>
      <c r="J56" s="155">
        <f>J78</f>
        <v>0</v>
      </c>
      <c r="K56" s="51"/>
      <c r="AU56" s="24" t="s">
        <v>105</v>
      </c>
    </row>
    <row r="57" s="7" customFormat="1" ht="24.96" customHeight="1">
      <c r="B57" s="177"/>
      <c r="C57" s="178"/>
      <c r="D57" s="179" t="s">
        <v>1071</v>
      </c>
      <c r="E57" s="180"/>
      <c r="F57" s="180"/>
      <c r="G57" s="180"/>
      <c r="H57" s="180"/>
      <c r="I57" s="181"/>
      <c r="J57" s="182">
        <f>J79</f>
        <v>0</v>
      </c>
      <c r="K57" s="183"/>
    </row>
    <row r="58" s="7" customFormat="1" ht="24.96" customHeight="1">
      <c r="B58" s="177"/>
      <c r="C58" s="178"/>
      <c r="D58" s="179" t="s">
        <v>1072</v>
      </c>
      <c r="E58" s="180"/>
      <c r="F58" s="180"/>
      <c r="G58" s="180"/>
      <c r="H58" s="180"/>
      <c r="I58" s="181"/>
      <c r="J58" s="182">
        <f>J82</f>
        <v>0</v>
      </c>
      <c r="K58" s="183"/>
    </row>
    <row r="59" s="1" customFormat="1" ht="21.84" customHeight="1">
      <c r="B59" s="46"/>
      <c r="C59" s="47"/>
      <c r="D59" s="47"/>
      <c r="E59" s="47"/>
      <c r="F59" s="47"/>
      <c r="G59" s="47"/>
      <c r="H59" s="47"/>
      <c r="I59" s="144"/>
      <c r="J59" s="47"/>
      <c r="K59" s="51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166"/>
      <c r="J60" s="68"/>
      <c r="K60" s="69"/>
    </row>
    <row r="64" s="1" customFormat="1" ht="6.96" customHeight="1">
      <c r="B64" s="70"/>
      <c r="C64" s="71"/>
      <c r="D64" s="71"/>
      <c r="E64" s="71"/>
      <c r="F64" s="71"/>
      <c r="G64" s="71"/>
      <c r="H64" s="71"/>
      <c r="I64" s="169"/>
      <c r="J64" s="71"/>
      <c r="K64" s="71"/>
      <c r="L64" s="72"/>
    </row>
    <row r="65" s="1" customFormat="1" ht="36.96" customHeight="1">
      <c r="B65" s="46"/>
      <c r="C65" s="73" t="s">
        <v>131</v>
      </c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6.96" customHeight="1">
      <c r="B66" s="46"/>
      <c r="C66" s="74"/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4.4" customHeight="1">
      <c r="B67" s="46"/>
      <c r="C67" s="76" t="s">
        <v>18</v>
      </c>
      <c r="D67" s="74"/>
      <c r="E67" s="74"/>
      <c r="F67" s="74"/>
      <c r="G67" s="74"/>
      <c r="H67" s="74"/>
      <c r="I67" s="191"/>
      <c r="J67" s="74"/>
      <c r="K67" s="74"/>
      <c r="L67" s="72"/>
    </row>
    <row r="68" s="1" customFormat="1" ht="16.5" customHeight="1">
      <c r="B68" s="46"/>
      <c r="C68" s="74"/>
      <c r="D68" s="74"/>
      <c r="E68" s="192" t="str">
        <f>E7</f>
        <v>B1712 Sanace budovy ZŠ Litvínov - Hamr, č.p. 220, ul. Mládežnická - jídelna</v>
      </c>
      <c r="F68" s="76"/>
      <c r="G68" s="76"/>
      <c r="H68" s="76"/>
      <c r="I68" s="191"/>
      <c r="J68" s="74"/>
      <c r="K68" s="74"/>
      <c r="L68" s="72"/>
    </row>
    <row r="69" s="1" customFormat="1" ht="14.4" customHeight="1">
      <c r="B69" s="46"/>
      <c r="C69" s="76" t="s">
        <v>99</v>
      </c>
      <c r="D69" s="74"/>
      <c r="E69" s="74"/>
      <c r="F69" s="74"/>
      <c r="G69" s="74"/>
      <c r="H69" s="74"/>
      <c r="I69" s="191"/>
      <c r="J69" s="74"/>
      <c r="K69" s="74"/>
      <c r="L69" s="72"/>
    </row>
    <row r="70" s="1" customFormat="1" ht="17.25" customHeight="1">
      <c r="B70" s="46"/>
      <c r="C70" s="74"/>
      <c r="D70" s="74"/>
      <c r="E70" s="82" t="str">
        <f>E9</f>
        <v>D - VRN+VON</v>
      </c>
      <c r="F70" s="74"/>
      <c r="G70" s="74"/>
      <c r="H70" s="74"/>
      <c r="I70" s="191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8" customHeight="1">
      <c r="B72" s="46"/>
      <c r="C72" s="76" t="s">
        <v>24</v>
      </c>
      <c r="D72" s="74"/>
      <c r="E72" s="74"/>
      <c r="F72" s="193" t="str">
        <f>F12</f>
        <v>Litvínov</v>
      </c>
      <c r="G72" s="74"/>
      <c r="H72" s="74"/>
      <c r="I72" s="194" t="s">
        <v>26</v>
      </c>
      <c r="J72" s="85" t="str">
        <f>IF(J12="","",J12)</f>
        <v>10. 11. 2017</v>
      </c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>
      <c r="B74" s="46"/>
      <c r="C74" s="76" t="s">
        <v>28</v>
      </c>
      <c r="D74" s="74"/>
      <c r="E74" s="74"/>
      <c r="F74" s="193" t="str">
        <f>E15</f>
        <v>Město Litvínov</v>
      </c>
      <c r="G74" s="74"/>
      <c r="H74" s="74"/>
      <c r="I74" s="194" t="s">
        <v>35</v>
      </c>
      <c r="J74" s="193" t="str">
        <f>E21</f>
        <v>BPO spol. s r.o.,Lidická 1239,36317 OSTROV</v>
      </c>
      <c r="K74" s="74"/>
      <c r="L74" s="72"/>
    </row>
    <row r="75" s="1" customFormat="1" ht="14.4" customHeight="1">
      <c r="B75" s="46"/>
      <c r="C75" s="76" t="s">
        <v>33</v>
      </c>
      <c r="D75" s="74"/>
      <c r="E75" s="74"/>
      <c r="F75" s="193" t="str">
        <f>IF(E18="","",E18)</f>
        <v/>
      </c>
      <c r="G75" s="74"/>
      <c r="H75" s="74"/>
      <c r="I75" s="191"/>
      <c r="J75" s="74"/>
      <c r="K75" s="74"/>
      <c r="L75" s="72"/>
    </row>
    <row r="76" s="1" customFormat="1" ht="10.32" customHeight="1">
      <c r="B76" s="46"/>
      <c r="C76" s="74"/>
      <c r="D76" s="74"/>
      <c r="E76" s="74"/>
      <c r="F76" s="74"/>
      <c r="G76" s="74"/>
      <c r="H76" s="74"/>
      <c r="I76" s="191"/>
      <c r="J76" s="74"/>
      <c r="K76" s="74"/>
      <c r="L76" s="72"/>
    </row>
    <row r="77" s="9" customFormat="1" ht="29.28" customHeight="1">
      <c r="B77" s="195"/>
      <c r="C77" s="196" t="s">
        <v>132</v>
      </c>
      <c r="D77" s="197" t="s">
        <v>59</v>
      </c>
      <c r="E77" s="197" t="s">
        <v>55</v>
      </c>
      <c r="F77" s="197" t="s">
        <v>133</v>
      </c>
      <c r="G77" s="197" t="s">
        <v>134</v>
      </c>
      <c r="H77" s="197" t="s">
        <v>135</v>
      </c>
      <c r="I77" s="198" t="s">
        <v>136</v>
      </c>
      <c r="J77" s="197" t="s">
        <v>103</v>
      </c>
      <c r="K77" s="199" t="s">
        <v>137</v>
      </c>
      <c r="L77" s="200"/>
      <c r="M77" s="102" t="s">
        <v>138</v>
      </c>
      <c r="N77" s="103" t="s">
        <v>44</v>
      </c>
      <c r="O77" s="103" t="s">
        <v>139</v>
      </c>
      <c r="P77" s="103" t="s">
        <v>140</v>
      </c>
      <c r="Q77" s="103" t="s">
        <v>141</v>
      </c>
      <c r="R77" s="103" t="s">
        <v>142</v>
      </c>
      <c r="S77" s="103" t="s">
        <v>143</v>
      </c>
      <c r="T77" s="104" t="s">
        <v>144</v>
      </c>
    </row>
    <row r="78" s="1" customFormat="1" ht="29.28" customHeight="1">
      <c r="B78" s="46"/>
      <c r="C78" s="108" t="s">
        <v>104</v>
      </c>
      <c r="D78" s="74"/>
      <c r="E78" s="74"/>
      <c r="F78" s="74"/>
      <c r="G78" s="74"/>
      <c r="H78" s="74"/>
      <c r="I78" s="191"/>
      <c r="J78" s="201">
        <f>BK78</f>
        <v>0</v>
      </c>
      <c r="K78" s="74"/>
      <c r="L78" s="72"/>
      <c r="M78" s="105"/>
      <c r="N78" s="106"/>
      <c r="O78" s="106"/>
      <c r="P78" s="202">
        <f>P79+P82</f>
        <v>0</v>
      </c>
      <c r="Q78" s="106"/>
      <c r="R78" s="202">
        <f>R79+R82</f>
        <v>0</v>
      </c>
      <c r="S78" s="106"/>
      <c r="T78" s="203">
        <f>T79+T82</f>
        <v>0</v>
      </c>
      <c r="AT78" s="24" t="s">
        <v>73</v>
      </c>
      <c r="AU78" s="24" t="s">
        <v>105</v>
      </c>
      <c r="BK78" s="204">
        <f>BK79+BK82</f>
        <v>0</v>
      </c>
    </row>
    <row r="79" s="10" customFormat="1" ht="37.44" customHeight="1">
      <c r="B79" s="205"/>
      <c r="C79" s="206"/>
      <c r="D79" s="207" t="s">
        <v>73</v>
      </c>
      <c r="E79" s="208" t="s">
        <v>1073</v>
      </c>
      <c r="F79" s="208" t="s">
        <v>1074</v>
      </c>
      <c r="G79" s="206"/>
      <c r="H79" s="206"/>
      <c r="I79" s="209"/>
      <c r="J79" s="210">
        <f>BK79</f>
        <v>0</v>
      </c>
      <c r="K79" s="206"/>
      <c r="L79" s="211"/>
      <c r="M79" s="212"/>
      <c r="N79" s="213"/>
      <c r="O79" s="213"/>
      <c r="P79" s="214">
        <f>SUM(P80:P81)</f>
        <v>0</v>
      </c>
      <c r="Q79" s="213"/>
      <c r="R79" s="214">
        <f>SUM(R80:R81)</f>
        <v>0</v>
      </c>
      <c r="S79" s="213"/>
      <c r="T79" s="215">
        <f>SUM(T80:T81)</f>
        <v>0</v>
      </c>
      <c r="AR79" s="216" t="s">
        <v>195</v>
      </c>
      <c r="AT79" s="217" t="s">
        <v>73</v>
      </c>
      <c r="AU79" s="217" t="s">
        <v>74</v>
      </c>
      <c r="AY79" s="216" t="s">
        <v>146</v>
      </c>
      <c r="BK79" s="218">
        <f>SUM(BK80:BK81)</f>
        <v>0</v>
      </c>
    </row>
    <row r="80" s="1" customFormat="1" ht="16.5" customHeight="1">
      <c r="B80" s="46"/>
      <c r="C80" s="221" t="s">
        <v>82</v>
      </c>
      <c r="D80" s="221" t="s">
        <v>149</v>
      </c>
      <c r="E80" s="222" t="s">
        <v>1075</v>
      </c>
      <c r="F80" s="223" t="s">
        <v>1076</v>
      </c>
      <c r="G80" s="224" t="s">
        <v>1077</v>
      </c>
      <c r="H80" s="225">
        <v>1</v>
      </c>
      <c r="I80" s="226"/>
      <c r="J80" s="227">
        <f>ROUND(I80*H80,2)</f>
        <v>0</v>
      </c>
      <c r="K80" s="223" t="s">
        <v>30</v>
      </c>
      <c r="L80" s="72"/>
      <c r="M80" s="228" t="s">
        <v>30</v>
      </c>
      <c r="N80" s="229" t="s">
        <v>45</v>
      </c>
      <c r="O80" s="47"/>
      <c r="P80" s="230">
        <f>O80*H80</f>
        <v>0</v>
      </c>
      <c r="Q80" s="230">
        <v>0</v>
      </c>
      <c r="R80" s="230">
        <f>Q80*H80</f>
        <v>0</v>
      </c>
      <c r="S80" s="230">
        <v>0</v>
      </c>
      <c r="T80" s="231">
        <f>S80*H80</f>
        <v>0</v>
      </c>
      <c r="AR80" s="24" t="s">
        <v>154</v>
      </c>
      <c r="AT80" s="24" t="s">
        <v>149</v>
      </c>
      <c r="AU80" s="24" t="s">
        <v>82</v>
      </c>
      <c r="AY80" s="24" t="s">
        <v>146</v>
      </c>
      <c r="BE80" s="232">
        <f>IF(N80="základní",J80,0)</f>
        <v>0</v>
      </c>
      <c r="BF80" s="232">
        <f>IF(N80="snížená",J80,0)</f>
        <v>0</v>
      </c>
      <c r="BG80" s="232">
        <f>IF(N80="zákl. přenesená",J80,0)</f>
        <v>0</v>
      </c>
      <c r="BH80" s="232">
        <f>IF(N80="sníž. přenesená",J80,0)</f>
        <v>0</v>
      </c>
      <c r="BI80" s="232">
        <f>IF(N80="nulová",J80,0)</f>
        <v>0</v>
      </c>
      <c r="BJ80" s="24" t="s">
        <v>82</v>
      </c>
      <c r="BK80" s="232">
        <f>ROUND(I80*H80,2)</f>
        <v>0</v>
      </c>
      <c r="BL80" s="24" t="s">
        <v>154</v>
      </c>
      <c r="BM80" s="24" t="s">
        <v>1078</v>
      </c>
    </row>
    <row r="81" s="1" customFormat="1" ht="16.5" customHeight="1">
      <c r="B81" s="46"/>
      <c r="C81" s="221" t="s">
        <v>84</v>
      </c>
      <c r="D81" s="221" t="s">
        <v>149</v>
      </c>
      <c r="E81" s="222" t="s">
        <v>1079</v>
      </c>
      <c r="F81" s="223" t="s">
        <v>1080</v>
      </c>
      <c r="G81" s="224" t="s">
        <v>1077</v>
      </c>
      <c r="H81" s="225">
        <v>1</v>
      </c>
      <c r="I81" s="226"/>
      <c r="J81" s="227">
        <f>ROUND(I81*H81,2)</f>
        <v>0</v>
      </c>
      <c r="K81" s="223" t="s">
        <v>30</v>
      </c>
      <c r="L81" s="72"/>
      <c r="M81" s="228" t="s">
        <v>30</v>
      </c>
      <c r="N81" s="229" t="s">
        <v>45</v>
      </c>
      <c r="O81" s="47"/>
      <c r="P81" s="230">
        <f>O81*H81</f>
        <v>0</v>
      </c>
      <c r="Q81" s="230">
        <v>0</v>
      </c>
      <c r="R81" s="230">
        <f>Q81*H81</f>
        <v>0</v>
      </c>
      <c r="S81" s="230">
        <v>0</v>
      </c>
      <c r="T81" s="231">
        <f>S81*H81</f>
        <v>0</v>
      </c>
      <c r="AR81" s="24" t="s">
        <v>154</v>
      </c>
      <c r="AT81" s="24" t="s">
        <v>149</v>
      </c>
      <c r="AU81" s="24" t="s">
        <v>82</v>
      </c>
      <c r="AY81" s="24" t="s">
        <v>146</v>
      </c>
      <c r="BE81" s="232">
        <f>IF(N81="základní",J81,0)</f>
        <v>0</v>
      </c>
      <c r="BF81" s="232">
        <f>IF(N81="snížená",J81,0)</f>
        <v>0</v>
      </c>
      <c r="BG81" s="232">
        <f>IF(N81="zákl. přenesená",J81,0)</f>
        <v>0</v>
      </c>
      <c r="BH81" s="232">
        <f>IF(N81="sníž. přenesená",J81,0)</f>
        <v>0</v>
      </c>
      <c r="BI81" s="232">
        <f>IF(N81="nulová",J81,0)</f>
        <v>0</v>
      </c>
      <c r="BJ81" s="24" t="s">
        <v>82</v>
      </c>
      <c r="BK81" s="232">
        <f>ROUND(I81*H81,2)</f>
        <v>0</v>
      </c>
      <c r="BL81" s="24" t="s">
        <v>154</v>
      </c>
      <c r="BM81" s="24" t="s">
        <v>1081</v>
      </c>
    </row>
    <row r="82" s="10" customFormat="1" ht="37.44" customHeight="1">
      <c r="B82" s="205"/>
      <c r="C82" s="206"/>
      <c r="D82" s="207" t="s">
        <v>73</v>
      </c>
      <c r="E82" s="208" t="s">
        <v>1082</v>
      </c>
      <c r="F82" s="208" t="s">
        <v>1083</v>
      </c>
      <c r="G82" s="206"/>
      <c r="H82" s="206"/>
      <c r="I82" s="209"/>
      <c r="J82" s="210">
        <f>BK82</f>
        <v>0</v>
      </c>
      <c r="K82" s="206"/>
      <c r="L82" s="211"/>
      <c r="M82" s="212"/>
      <c r="N82" s="213"/>
      <c r="O82" s="213"/>
      <c r="P82" s="214">
        <f>SUM(P83:P93)</f>
        <v>0</v>
      </c>
      <c r="Q82" s="213"/>
      <c r="R82" s="214">
        <f>SUM(R83:R93)</f>
        <v>0</v>
      </c>
      <c r="S82" s="213"/>
      <c r="T82" s="215">
        <f>SUM(T83:T93)</f>
        <v>0</v>
      </c>
      <c r="AR82" s="216" t="s">
        <v>154</v>
      </c>
      <c r="AT82" s="217" t="s">
        <v>73</v>
      </c>
      <c r="AU82" s="217" t="s">
        <v>74</v>
      </c>
      <c r="AY82" s="216" t="s">
        <v>146</v>
      </c>
      <c r="BK82" s="218">
        <f>SUM(BK83:BK93)</f>
        <v>0</v>
      </c>
    </row>
    <row r="83" s="1" customFormat="1" ht="16.5" customHeight="1">
      <c r="B83" s="46"/>
      <c r="C83" s="221" t="s">
        <v>155</v>
      </c>
      <c r="D83" s="221" t="s">
        <v>149</v>
      </c>
      <c r="E83" s="222" t="s">
        <v>1084</v>
      </c>
      <c r="F83" s="223" t="s">
        <v>1085</v>
      </c>
      <c r="G83" s="224" t="s">
        <v>1077</v>
      </c>
      <c r="H83" s="225">
        <v>1</v>
      </c>
      <c r="I83" s="226"/>
      <c r="J83" s="227">
        <f>ROUND(I83*H83,2)</f>
        <v>0</v>
      </c>
      <c r="K83" s="223" t="s">
        <v>30</v>
      </c>
      <c r="L83" s="72"/>
      <c r="M83" s="228" t="s">
        <v>30</v>
      </c>
      <c r="N83" s="229" t="s">
        <v>45</v>
      </c>
      <c r="O83" s="47"/>
      <c r="P83" s="230">
        <f>O83*H83</f>
        <v>0</v>
      </c>
      <c r="Q83" s="230">
        <v>0</v>
      </c>
      <c r="R83" s="230">
        <f>Q83*H83</f>
        <v>0</v>
      </c>
      <c r="S83" s="230">
        <v>0</v>
      </c>
      <c r="T83" s="231">
        <f>S83*H83</f>
        <v>0</v>
      </c>
      <c r="AR83" s="24" t="s">
        <v>1086</v>
      </c>
      <c r="AT83" s="24" t="s">
        <v>149</v>
      </c>
      <c r="AU83" s="24" t="s">
        <v>82</v>
      </c>
      <c r="AY83" s="24" t="s">
        <v>146</v>
      </c>
      <c r="BE83" s="232">
        <f>IF(N83="základní",J83,0)</f>
        <v>0</v>
      </c>
      <c r="BF83" s="232">
        <f>IF(N83="snížená",J83,0)</f>
        <v>0</v>
      </c>
      <c r="BG83" s="232">
        <f>IF(N83="zákl. přenesená",J83,0)</f>
        <v>0</v>
      </c>
      <c r="BH83" s="232">
        <f>IF(N83="sníž. přenesená",J83,0)</f>
        <v>0</v>
      </c>
      <c r="BI83" s="232">
        <f>IF(N83="nulová",J83,0)</f>
        <v>0</v>
      </c>
      <c r="BJ83" s="24" t="s">
        <v>82</v>
      </c>
      <c r="BK83" s="232">
        <f>ROUND(I83*H83,2)</f>
        <v>0</v>
      </c>
      <c r="BL83" s="24" t="s">
        <v>1086</v>
      </c>
      <c r="BM83" s="24" t="s">
        <v>1087</v>
      </c>
    </row>
    <row r="84" s="1" customFormat="1" ht="16.5" customHeight="1">
      <c r="B84" s="46"/>
      <c r="C84" s="221" t="s">
        <v>154</v>
      </c>
      <c r="D84" s="221" t="s">
        <v>149</v>
      </c>
      <c r="E84" s="222" t="s">
        <v>1088</v>
      </c>
      <c r="F84" s="223" t="s">
        <v>1089</v>
      </c>
      <c r="G84" s="224" t="s">
        <v>1077</v>
      </c>
      <c r="H84" s="225">
        <v>1</v>
      </c>
      <c r="I84" s="226"/>
      <c r="J84" s="227">
        <f>ROUND(I84*H84,2)</f>
        <v>0</v>
      </c>
      <c r="K84" s="223" t="s">
        <v>30</v>
      </c>
      <c r="L84" s="72"/>
      <c r="M84" s="228" t="s">
        <v>30</v>
      </c>
      <c r="N84" s="229" t="s">
        <v>45</v>
      </c>
      <c r="O84" s="47"/>
      <c r="P84" s="230">
        <f>O84*H84</f>
        <v>0</v>
      </c>
      <c r="Q84" s="230">
        <v>0</v>
      </c>
      <c r="R84" s="230">
        <f>Q84*H84</f>
        <v>0</v>
      </c>
      <c r="S84" s="230">
        <v>0</v>
      </c>
      <c r="T84" s="231">
        <f>S84*H84</f>
        <v>0</v>
      </c>
      <c r="AR84" s="24" t="s">
        <v>1086</v>
      </c>
      <c r="AT84" s="24" t="s">
        <v>149</v>
      </c>
      <c r="AU84" s="24" t="s">
        <v>82</v>
      </c>
      <c r="AY84" s="24" t="s">
        <v>146</v>
      </c>
      <c r="BE84" s="232">
        <f>IF(N84="základní",J84,0)</f>
        <v>0</v>
      </c>
      <c r="BF84" s="232">
        <f>IF(N84="snížená",J84,0)</f>
        <v>0</v>
      </c>
      <c r="BG84" s="232">
        <f>IF(N84="zákl. přenesená",J84,0)</f>
        <v>0</v>
      </c>
      <c r="BH84" s="232">
        <f>IF(N84="sníž. přenesená",J84,0)</f>
        <v>0</v>
      </c>
      <c r="BI84" s="232">
        <f>IF(N84="nulová",J84,0)</f>
        <v>0</v>
      </c>
      <c r="BJ84" s="24" t="s">
        <v>82</v>
      </c>
      <c r="BK84" s="232">
        <f>ROUND(I84*H84,2)</f>
        <v>0</v>
      </c>
      <c r="BL84" s="24" t="s">
        <v>1086</v>
      </c>
      <c r="BM84" s="24" t="s">
        <v>1090</v>
      </c>
    </row>
    <row r="85" s="1" customFormat="1" ht="25.5" customHeight="1">
      <c r="B85" s="46"/>
      <c r="C85" s="221" t="s">
        <v>195</v>
      </c>
      <c r="D85" s="221" t="s">
        <v>149</v>
      </c>
      <c r="E85" s="222" t="s">
        <v>1091</v>
      </c>
      <c r="F85" s="223" t="s">
        <v>1092</v>
      </c>
      <c r="G85" s="224" t="s">
        <v>1077</v>
      </c>
      <c r="H85" s="225">
        <v>1</v>
      </c>
      <c r="I85" s="226"/>
      <c r="J85" s="227">
        <f>ROUND(I85*H85,2)</f>
        <v>0</v>
      </c>
      <c r="K85" s="223" t="s">
        <v>30</v>
      </c>
      <c r="L85" s="72"/>
      <c r="M85" s="228" t="s">
        <v>30</v>
      </c>
      <c r="N85" s="229" t="s">
        <v>45</v>
      </c>
      <c r="O85" s="47"/>
      <c r="P85" s="230">
        <f>O85*H85</f>
        <v>0</v>
      </c>
      <c r="Q85" s="230">
        <v>0</v>
      </c>
      <c r="R85" s="230">
        <f>Q85*H85</f>
        <v>0</v>
      </c>
      <c r="S85" s="230">
        <v>0</v>
      </c>
      <c r="T85" s="231">
        <f>S85*H85</f>
        <v>0</v>
      </c>
      <c r="AR85" s="24" t="s">
        <v>1086</v>
      </c>
      <c r="AT85" s="24" t="s">
        <v>149</v>
      </c>
      <c r="AU85" s="24" t="s">
        <v>82</v>
      </c>
      <c r="AY85" s="24" t="s">
        <v>146</v>
      </c>
      <c r="BE85" s="232">
        <f>IF(N85="základní",J85,0)</f>
        <v>0</v>
      </c>
      <c r="BF85" s="232">
        <f>IF(N85="snížená",J85,0)</f>
        <v>0</v>
      </c>
      <c r="BG85" s="232">
        <f>IF(N85="zákl. přenesená",J85,0)</f>
        <v>0</v>
      </c>
      <c r="BH85" s="232">
        <f>IF(N85="sníž. přenesená",J85,0)</f>
        <v>0</v>
      </c>
      <c r="BI85" s="232">
        <f>IF(N85="nulová",J85,0)</f>
        <v>0</v>
      </c>
      <c r="BJ85" s="24" t="s">
        <v>82</v>
      </c>
      <c r="BK85" s="232">
        <f>ROUND(I85*H85,2)</f>
        <v>0</v>
      </c>
      <c r="BL85" s="24" t="s">
        <v>1086</v>
      </c>
      <c r="BM85" s="24" t="s">
        <v>1093</v>
      </c>
    </row>
    <row r="86" s="1" customFormat="1" ht="16.5" customHeight="1">
      <c r="B86" s="46"/>
      <c r="C86" s="221" t="s">
        <v>199</v>
      </c>
      <c r="D86" s="221" t="s">
        <v>149</v>
      </c>
      <c r="E86" s="222" t="s">
        <v>1094</v>
      </c>
      <c r="F86" s="223" t="s">
        <v>1095</v>
      </c>
      <c r="G86" s="224" t="s">
        <v>1077</v>
      </c>
      <c r="H86" s="225">
        <v>1</v>
      </c>
      <c r="I86" s="226"/>
      <c r="J86" s="227">
        <f>ROUND(I86*H86,2)</f>
        <v>0</v>
      </c>
      <c r="K86" s="223" t="s">
        <v>30</v>
      </c>
      <c r="L86" s="72"/>
      <c r="M86" s="228" t="s">
        <v>30</v>
      </c>
      <c r="N86" s="229" t="s">
        <v>45</v>
      </c>
      <c r="O86" s="47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4" t="s">
        <v>1086</v>
      </c>
      <c r="AT86" s="24" t="s">
        <v>149</v>
      </c>
      <c r="AU86" s="24" t="s">
        <v>82</v>
      </c>
      <c r="AY86" s="24" t="s">
        <v>146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4" t="s">
        <v>82</v>
      </c>
      <c r="BK86" s="232">
        <f>ROUND(I86*H86,2)</f>
        <v>0</v>
      </c>
      <c r="BL86" s="24" t="s">
        <v>1086</v>
      </c>
      <c r="BM86" s="24" t="s">
        <v>1096</v>
      </c>
    </row>
    <row r="87" s="1" customFormat="1" ht="25.5" customHeight="1">
      <c r="B87" s="46"/>
      <c r="C87" s="221" t="s">
        <v>203</v>
      </c>
      <c r="D87" s="221" t="s">
        <v>149</v>
      </c>
      <c r="E87" s="222" t="s">
        <v>1097</v>
      </c>
      <c r="F87" s="223" t="s">
        <v>1098</v>
      </c>
      <c r="G87" s="224" t="s">
        <v>1077</v>
      </c>
      <c r="H87" s="225">
        <v>1</v>
      </c>
      <c r="I87" s="226"/>
      <c r="J87" s="227">
        <f>ROUND(I87*H87,2)</f>
        <v>0</v>
      </c>
      <c r="K87" s="223" t="s">
        <v>30</v>
      </c>
      <c r="L87" s="72"/>
      <c r="M87" s="228" t="s">
        <v>30</v>
      </c>
      <c r="N87" s="229" t="s">
        <v>45</v>
      </c>
      <c r="O87" s="47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AR87" s="24" t="s">
        <v>1086</v>
      </c>
      <c r="AT87" s="24" t="s">
        <v>149</v>
      </c>
      <c r="AU87" s="24" t="s">
        <v>82</v>
      </c>
      <c r="AY87" s="24" t="s">
        <v>146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24" t="s">
        <v>82</v>
      </c>
      <c r="BK87" s="232">
        <f>ROUND(I87*H87,2)</f>
        <v>0</v>
      </c>
      <c r="BL87" s="24" t="s">
        <v>1086</v>
      </c>
      <c r="BM87" s="24" t="s">
        <v>1099</v>
      </c>
    </row>
    <row r="88" s="1" customFormat="1" ht="16.5" customHeight="1">
      <c r="B88" s="46"/>
      <c r="C88" s="221" t="s">
        <v>208</v>
      </c>
      <c r="D88" s="221" t="s">
        <v>149</v>
      </c>
      <c r="E88" s="222" t="s">
        <v>1100</v>
      </c>
      <c r="F88" s="223" t="s">
        <v>1101</v>
      </c>
      <c r="G88" s="224" t="s">
        <v>1077</v>
      </c>
      <c r="H88" s="225">
        <v>1</v>
      </c>
      <c r="I88" s="226"/>
      <c r="J88" s="227">
        <f>ROUND(I88*H88,2)</f>
        <v>0</v>
      </c>
      <c r="K88" s="223" t="s">
        <v>30</v>
      </c>
      <c r="L88" s="72"/>
      <c r="M88" s="228" t="s">
        <v>30</v>
      </c>
      <c r="N88" s="229" t="s">
        <v>45</v>
      </c>
      <c r="O88" s="47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4" t="s">
        <v>1086</v>
      </c>
      <c r="AT88" s="24" t="s">
        <v>149</v>
      </c>
      <c r="AU88" s="24" t="s">
        <v>82</v>
      </c>
      <c r="AY88" s="24" t="s">
        <v>146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4" t="s">
        <v>82</v>
      </c>
      <c r="BK88" s="232">
        <f>ROUND(I88*H88,2)</f>
        <v>0</v>
      </c>
      <c r="BL88" s="24" t="s">
        <v>1086</v>
      </c>
      <c r="BM88" s="24" t="s">
        <v>1102</v>
      </c>
    </row>
    <row r="89" s="1" customFormat="1" ht="51" customHeight="1">
      <c r="B89" s="46"/>
      <c r="C89" s="221" t="s">
        <v>219</v>
      </c>
      <c r="D89" s="221" t="s">
        <v>149</v>
      </c>
      <c r="E89" s="222" t="s">
        <v>1103</v>
      </c>
      <c r="F89" s="223" t="s">
        <v>1104</v>
      </c>
      <c r="G89" s="224" t="s">
        <v>1077</v>
      </c>
      <c r="H89" s="225">
        <v>1</v>
      </c>
      <c r="I89" s="226"/>
      <c r="J89" s="227">
        <f>ROUND(I89*H89,2)</f>
        <v>0</v>
      </c>
      <c r="K89" s="223" t="s">
        <v>30</v>
      </c>
      <c r="L89" s="72"/>
      <c r="M89" s="228" t="s">
        <v>30</v>
      </c>
      <c r="N89" s="229" t="s">
        <v>45</v>
      </c>
      <c r="O89" s="47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4" t="s">
        <v>1086</v>
      </c>
      <c r="AT89" s="24" t="s">
        <v>149</v>
      </c>
      <c r="AU89" s="24" t="s">
        <v>82</v>
      </c>
      <c r="AY89" s="24" t="s">
        <v>146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82</v>
      </c>
      <c r="BK89" s="232">
        <f>ROUND(I89*H89,2)</f>
        <v>0</v>
      </c>
      <c r="BL89" s="24" t="s">
        <v>1086</v>
      </c>
      <c r="BM89" s="24" t="s">
        <v>1105</v>
      </c>
    </row>
    <row r="90" s="1" customFormat="1" ht="16.5" customHeight="1">
      <c r="B90" s="46"/>
      <c r="C90" s="221" t="s">
        <v>223</v>
      </c>
      <c r="D90" s="221" t="s">
        <v>149</v>
      </c>
      <c r="E90" s="222" t="s">
        <v>1106</v>
      </c>
      <c r="F90" s="223" t="s">
        <v>1107</v>
      </c>
      <c r="G90" s="224" t="s">
        <v>1077</v>
      </c>
      <c r="H90" s="225">
        <v>1</v>
      </c>
      <c r="I90" s="226"/>
      <c r="J90" s="227">
        <f>ROUND(I90*H90,2)</f>
        <v>0</v>
      </c>
      <c r="K90" s="223" t="s">
        <v>30</v>
      </c>
      <c r="L90" s="72"/>
      <c r="M90" s="228" t="s">
        <v>30</v>
      </c>
      <c r="N90" s="229" t="s">
        <v>45</v>
      </c>
      <c r="O90" s="47"/>
      <c r="P90" s="230">
        <f>O90*H90</f>
        <v>0</v>
      </c>
      <c r="Q90" s="230">
        <v>0</v>
      </c>
      <c r="R90" s="230">
        <f>Q90*H90</f>
        <v>0</v>
      </c>
      <c r="S90" s="230">
        <v>0</v>
      </c>
      <c r="T90" s="231">
        <f>S90*H90</f>
        <v>0</v>
      </c>
      <c r="AR90" s="24" t="s">
        <v>1086</v>
      </c>
      <c r="AT90" s="24" t="s">
        <v>149</v>
      </c>
      <c r="AU90" s="24" t="s">
        <v>82</v>
      </c>
      <c r="AY90" s="24" t="s">
        <v>146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4" t="s">
        <v>82</v>
      </c>
      <c r="BK90" s="232">
        <f>ROUND(I90*H90,2)</f>
        <v>0</v>
      </c>
      <c r="BL90" s="24" t="s">
        <v>1086</v>
      </c>
      <c r="BM90" s="24" t="s">
        <v>1108</v>
      </c>
    </row>
    <row r="91" s="1" customFormat="1" ht="51" customHeight="1">
      <c r="B91" s="46"/>
      <c r="C91" s="221" t="s">
        <v>229</v>
      </c>
      <c r="D91" s="221" t="s">
        <v>149</v>
      </c>
      <c r="E91" s="222" t="s">
        <v>1109</v>
      </c>
      <c r="F91" s="223" t="s">
        <v>1110</v>
      </c>
      <c r="G91" s="224" t="s">
        <v>1077</v>
      </c>
      <c r="H91" s="225">
        <v>1</v>
      </c>
      <c r="I91" s="226"/>
      <c r="J91" s="227">
        <f>ROUND(I91*H91,2)</f>
        <v>0</v>
      </c>
      <c r="K91" s="223" t="s">
        <v>30</v>
      </c>
      <c r="L91" s="72"/>
      <c r="M91" s="228" t="s">
        <v>30</v>
      </c>
      <c r="N91" s="229" t="s">
        <v>45</v>
      </c>
      <c r="O91" s="47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AR91" s="24" t="s">
        <v>1086</v>
      </c>
      <c r="AT91" s="24" t="s">
        <v>149</v>
      </c>
      <c r="AU91" s="24" t="s">
        <v>82</v>
      </c>
      <c r="AY91" s="24" t="s">
        <v>146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4" t="s">
        <v>82</v>
      </c>
      <c r="BK91" s="232">
        <f>ROUND(I91*H91,2)</f>
        <v>0</v>
      </c>
      <c r="BL91" s="24" t="s">
        <v>1086</v>
      </c>
      <c r="BM91" s="24" t="s">
        <v>1111</v>
      </c>
    </row>
    <row r="92" s="1" customFormat="1" ht="16.5" customHeight="1">
      <c r="B92" s="46"/>
      <c r="C92" s="221" t="s">
        <v>240</v>
      </c>
      <c r="D92" s="221" t="s">
        <v>149</v>
      </c>
      <c r="E92" s="222" t="s">
        <v>223</v>
      </c>
      <c r="F92" s="223" t="s">
        <v>1112</v>
      </c>
      <c r="G92" s="224" t="s">
        <v>1077</v>
      </c>
      <c r="H92" s="225">
        <v>1</v>
      </c>
      <c r="I92" s="226"/>
      <c r="J92" s="227">
        <f>ROUND(I92*H92,2)</f>
        <v>0</v>
      </c>
      <c r="K92" s="223" t="s">
        <v>30</v>
      </c>
      <c r="L92" s="72"/>
      <c r="M92" s="228" t="s">
        <v>30</v>
      </c>
      <c r="N92" s="229" t="s">
        <v>45</v>
      </c>
      <c r="O92" s="47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4" t="s">
        <v>1086</v>
      </c>
      <c r="AT92" s="24" t="s">
        <v>149</v>
      </c>
      <c r="AU92" s="24" t="s">
        <v>82</v>
      </c>
      <c r="AY92" s="24" t="s">
        <v>146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4" t="s">
        <v>82</v>
      </c>
      <c r="BK92" s="232">
        <f>ROUND(I92*H92,2)</f>
        <v>0</v>
      </c>
      <c r="BL92" s="24" t="s">
        <v>1086</v>
      </c>
      <c r="BM92" s="24" t="s">
        <v>1113</v>
      </c>
    </row>
    <row r="93" s="1" customFormat="1" ht="16.5" customHeight="1">
      <c r="B93" s="46"/>
      <c r="C93" s="221" t="s">
        <v>247</v>
      </c>
      <c r="D93" s="221" t="s">
        <v>149</v>
      </c>
      <c r="E93" s="222" t="s">
        <v>229</v>
      </c>
      <c r="F93" s="223" t="s">
        <v>1114</v>
      </c>
      <c r="G93" s="224" t="s">
        <v>543</v>
      </c>
      <c r="H93" s="225">
        <v>1</v>
      </c>
      <c r="I93" s="226"/>
      <c r="J93" s="227">
        <f>ROUND(I93*H93,2)</f>
        <v>0</v>
      </c>
      <c r="K93" s="223" t="s">
        <v>30</v>
      </c>
      <c r="L93" s="72"/>
      <c r="M93" s="228" t="s">
        <v>30</v>
      </c>
      <c r="N93" s="290" t="s">
        <v>45</v>
      </c>
      <c r="O93" s="291"/>
      <c r="P93" s="292">
        <f>O93*H93</f>
        <v>0</v>
      </c>
      <c r="Q93" s="292">
        <v>0</v>
      </c>
      <c r="R93" s="292">
        <f>Q93*H93</f>
        <v>0</v>
      </c>
      <c r="S93" s="292">
        <v>0</v>
      </c>
      <c r="T93" s="293">
        <f>S93*H93</f>
        <v>0</v>
      </c>
      <c r="AR93" s="24" t="s">
        <v>1086</v>
      </c>
      <c r="AT93" s="24" t="s">
        <v>149</v>
      </c>
      <c r="AU93" s="24" t="s">
        <v>82</v>
      </c>
      <c r="AY93" s="24" t="s">
        <v>146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4" t="s">
        <v>82</v>
      </c>
      <c r="BK93" s="232">
        <f>ROUND(I93*H93,2)</f>
        <v>0</v>
      </c>
      <c r="BL93" s="24" t="s">
        <v>1086</v>
      </c>
      <c r="BM93" s="24" t="s">
        <v>1115</v>
      </c>
    </row>
    <row r="94" s="1" customFormat="1" ht="6.96" customHeight="1">
      <c r="B94" s="67"/>
      <c r="C94" s="68"/>
      <c r="D94" s="68"/>
      <c r="E94" s="68"/>
      <c r="F94" s="68"/>
      <c r="G94" s="68"/>
      <c r="H94" s="68"/>
      <c r="I94" s="166"/>
      <c r="J94" s="68"/>
      <c r="K94" s="68"/>
      <c r="L94" s="72"/>
    </row>
  </sheetData>
  <sheetProtection sheet="1" autoFilter="0" formatColumns="0" formatRows="0" objects="1" scenarios="1" spinCount="100000" saltValue="7ux0SKzh2WqLAedFKIETUdnS3ZvL6rzVgT8g6U88J8a4cSfMvuLsrnjKR3z1HUf0+poqs84CJPnV1C1/PXttIQ==" hashValue="OsGiesVEMFVYWS4SwNGiOiw3aitAWHlHFmeqVmu27vNmnTDdyrlwm6+x3uO1SV3mS9QHQNvL+D/JPl/UDTncEw==" algorithmName="SHA-512" password="CC35"/>
  <autoFilter ref="C77:K93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4" customWidth="1"/>
    <col min="2" max="2" width="1.664063" style="294" customWidth="1"/>
    <col min="3" max="4" width="5" style="294" customWidth="1"/>
    <col min="5" max="5" width="11.67" style="294" customWidth="1"/>
    <col min="6" max="6" width="9.17" style="294" customWidth="1"/>
    <col min="7" max="7" width="5" style="294" customWidth="1"/>
    <col min="8" max="8" width="77.83" style="294" customWidth="1"/>
    <col min="9" max="10" width="20" style="294" customWidth="1"/>
    <col min="11" max="11" width="1.664063" style="294" customWidth="1"/>
  </cols>
  <sheetData>
    <row r="1" ht="37.5" customHeight="1"/>
    <row r="2" ht="7.5" customHeight="1">
      <c r="B2" s="295"/>
      <c r="C2" s="296"/>
      <c r="D2" s="296"/>
      <c r="E2" s="296"/>
      <c r="F2" s="296"/>
      <c r="G2" s="296"/>
      <c r="H2" s="296"/>
      <c r="I2" s="296"/>
      <c r="J2" s="296"/>
      <c r="K2" s="297"/>
    </row>
    <row r="3" s="15" customFormat="1" ht="45" customHeight="1">
      <c r="B3" s="298"/>
      <c r="C3" s="299" t="s">
        <v>1116</v>
      </c>
      <c r="D3" s="299"/>
      <c r="E3" s="299"/>
      <c r="F3" s="299"/>
      <c r="G3" s="299"/>
      <c r="H3" s="299"/>
      <c r="I3" s="299"/>
      <c r="J3" s="299"/>
      <c r="K3" s="300"/>
    </row>
    <row r="4" ht="25.5" customHeight="1">
      <c r="B4" s="301"/>
      <c r="C4" s="302" t="s">
        <v>1117</v>
      </c>
      <c r="D4" s="302"/>
      <c r="E4" s="302"/>
      <c r="F4" s="302"/>
      <c r="G4" s="302"/>
      <c r="H4" s="302"/>
      <c r="I4" s="302"/>
      <c r="J4" s="302"/>
      <c r="K4" s="303"/>
    </row>
    <row r="5" ht="5.25" customHeight="1">
      <c r="B5" s="301"/>
      <c r="C5" s="304"/>
      <c r="D5" s="304"/>
      <c r="E5" s="304"/>
      <c r="F5" s="304"/>
      <c r="G5" s="304"/>
      <c r="H5" s="304"/>
      <c r="I5" s="304"/>
      <c r="J5" s="304"/>
      <c r="K5" s="303"/>
    </row>
    <row r="6" ht="15" customHeight="1">
      <c r="B6" s="301"/>
      <c r="C6" s="305" t="s">
        <v>1118</v>
      </c>
      <c r="D6" s="305"/>
      <c r="E6" s="305"/>
      <c r="F6" s="305"/>
      <c r="G6" s="305"/>
      <c r="H6" s="305"/>
      <c r="I6" s="305"/>
      <c r="J6" s="305"/>
      <c r="K6" s="303"/>
    </row>
    <row r="7" ht="15" customHeight="1">
      <c r="B7" s="306"/>
      <c r="C7" s="305" t="s">
        <v>1119</v>
      </c>
      <c r="D7" s="305"/>
      <c r="E7" s="305"/>
      <c r="F7" s="305"/>
      <c r="G7" s="305"/>
      <c r="H7" s="305"/>
      <c r="I7" s="305"/>
      <c r="J7" s="305"/>
      <c r="K7" s="303"/>
    </row>
    <row r="8" ht="12.75" customHeight="1">
      <c r="B8" s="306"/>
      <c r="C8" s="305"/>
      <c r="D8" s="305"/>
      <c r="E8" s="305"/>
      <c r="F8" s="305"/>
      <c r="G8" s="305"/>
      <c r="H8" s="305"/>
      <c r="I8" s="305"/>
      <c r="J8" s="305"/>
      <c r="K8" s="303"/>
    </row>
    <row r="9" ht="15" customHeight="1">
      <c r="B9" s="306"/>
      <c r="C9" s="305" t="s">
        <v>1120</v>
      </c>
      <c r="D9" s="305"/>
      <c r="E9" s="305"/>
      <c r="F9" s="305"/>
      <c r="G9" s="305"/>
      <c r="H9" s="305"/>
      <c r="I9" s="305"/>
      <c r="J9" s="305"/>
      <c r="K9" s="303"/>
    </row>
    <row r="10" ht="15" customHeight="1">
      <c r="B10" s="306"/>
      <c r="C10" s="305"/>
      <c r="D10" s="305" t="s">
        <v>1121</v>
      </c>
      <c r="E10" s="305"/>
      <c r="F10" s="305"/>
      <c r="G10" s="305"/>
      <c r="H10" s="305"/>
      <c r="I10" s="305"/>
      <c r="J10" s="305"/>
      <c r="K10" s="303"/>
    </row>
    <row r="11" ht="15" customHeight="1">
      <c r="B11" s="306"/>
      <c r="C11" s="307"/>
      <c r="D11" s="305" t="s">
        <v>1122</v>
      </c>
      <c r="E11" s="305"/>
      <c r="F11" s="305"/>
      <c r="G11" s="305"/>
      <c r="H11" s="305"/>
      <c r="I11" s="305"/>
      <c r="J11" s="305"/>
      <c r="K11" s="303"/>
    </row>
    <row r="12" ht="12.75" customHeight="1">
      <c r="B12" s="306"/>
      <c r="C12" s="307"/>
      <c r="D12" s="307"/>
      <c r="E12" s="307"/>
      <c r="F12" s="307"/>
      <c r="G12" s="307"/>
      <c r="H12" s="307"/>
      <c r="I12" s="307"/>
      <c r="J12" s="307"/>
      <c r="K12" s="303"/>
    </row>
    <row r="13" ht="15" customHeight="1">
      <c r="B13" s="306"/>
      <c r="C13" s="307"/>
      <c r="D13" s="305" t="s">
        <v>1123</v>
      </c>
      <c r="E13" s="305"/>
      <c r="F13" s="305"/>
      <c r="G13" s="305"/>
      <c r="H13" s="305"/>
      <c r="I13" s="305"/>
      <c r="J13" s="305"/>
      <c r="K13" s="303"/>
    </row>
    <row r="14" ht="15" customHeight="1">
      <c r="B14" s="306"/>
      <c r="C14" s="307"/>
      <c r="D14" s="305" t="s">
        <v>1124</v>
      </c>
      <c r="E14" s="305"/>
      <c r="F14" s="305"/>
      <c r="G14" s="305"/>
      <c r="H14" s="305"/>
      <c r="I14" s="305"/>
      <c r="J14" s="305"/>
      <c r="K14" s="303"/>
    </row>
    <row r="15" ht="15" customHeight="1">
      <c r="B15" s="306"/>
      <c r="C15" s="307"/>
      <c r="D15" s="305" t="s">
        <v>1125</v>
      </c>
      <c r="E15" s="305"/>
      <c r="F15" s="305"/>
      <c r="G15" s="305"/>
      <c r="H15" s="305"/>
      <c r="I15" s="305"/>
      <c r="J15" s="305"/>
      <c r="K15" s="303"/>
    </row>
    <row r="16" ht="15" customHeight="1">
      <c r="B16" s="306"/>
      <c r="C16" s="307"/>
      <c r="D16" s="307"/>
      <c r="E16" s="308" t="s">
        <v>81</v>
      </c>
      <c r="F16" s="305" t="s">
        <v>1126</v>
      </c>
      <c r="G16" s="305"/>
      <c r="H16" s="305"/>
      <c r="I16" s="305"/>
      <c r="J16" s="305"/>
      <c r="K16" s="303"/>
    </row>
    <row r="17" ht="15" customHeight="1">
      <c r="B17" s="306"/>
      <c r="C17" s="307"/>
      <c r="D17" s="307"/>
      <c r="E17" s="308" t="s">
        <v>1127</v>
      </c>
      <c r="F17" s="305" t="s">
        <v>1128</v>
      </c>
      <c r="G17" s="305"/>
      <c r="H17" s="305"/>
      <c r="I17" s="305"/>
      <c r="J17" s="305"/>
      <c r="K17" s="303"/>
    </row>
    <row r="18" ht="15" customHeight="1">
      <c r="B18" s="306"/>
      <c r="C18" s="307"/>
      <c r="D18" s="307"/>
      <c r="E18" s="308" t="s">
        <v>1129</v>
      </c>
      <c r="F18" s="305" t="s">
        <v>1130</v>
      </c>
      <c r="G18" s="305"/>
      <c r="H18" s="305"/>
      <c r="I18" s="305"/>
      <c r="J18" s="305"/>
      <c r="K18" s="303"/>
    </row>
    <row r="19" ht="15" customHeight="1">
      <c r="B19" s="306"/>
      <c r="C19" s="307"/>
      <c r="D19" s="307"/>
      <c r="E19" s="308" t="s">
        <v>1082</v>
      </c>
      <c r="F19" s="305" t="s">
        <v>1131</v>
      </c>
      <c r="G19" s="305"/>
      <c r="H19" s="305"/>
      <c r="I19" s="305"/>
      <c r="J19" s="305"/>
      <c r="K19" s="303"/>
    </row>
    <row r="20" ht="15" customHeight="1">
      <c r="B20" s="306"/>
      <c r="C20" s="307"/>
      <c r="D20" s="307"/>
      <c r="E20" s="308" t="s">
        <v>1132</v>
      </c>
      <c r="F20" s="305" t="s">
        <v>1133</v>
      </c>
      <c r="G20" s="305"/>
      <c r="H20" s="305"/>
      <c r="I20" s="305"/>
      <c r="J20" s="305"/>
      <c r="K20" s="303"/>
    </row>
    <row r="21" ht="15" customHeight="1">
      <c r="B21" s="306"/>
      <c r="C21" s="307"/>
      <c r="D21" s="307"/>
      <c r="E21" s="308" t="s">
        <v>1134</v>
      </c>
      <c r="F21" s="305" t="s">
        <v>1135</v>
      </c>
      <c r="G21" s="305"/>
      <c r="H21" s="305"/>
      <c r="I21" s="305"/>
      <c r="J21" s="305"/>
      <c r="K21" s="303"/>
    </row>
    <row r="22" ht="12.75" customHeight="1">
      <c r="B22" s="306"/>
      <c r="C22" s="307"/>
      <c r="D22" s="307"/>
      <c r="E22" s="307"/>
      <c r="F22" s="307"/>
      <c r="G22" s="307"/>
      <c r="H22" s="307"/>
      <c r="I22" s="307"/>
      <c r="J22" s="307"/>
      <c r="K22" s="303"/>
    </row>
    <row r="23" ht="15" customHeight="1">
      <c r="B23" s="306"/>
      <c r="C23" s="305" t="s">
        <v>1136</v>
      </c>
      <c r="D23" s="305"/>
      <c r="E23" s="305"/>
      <c r="F23" s="305"/>
      <c r="G23" s="305"/>
      <c r="H23" s="305"/>
      <c r="I23" s="305"/>
      <c r="J23" s="305"/>
      <c r="K23" s="303"/>
    </row>
    <row r="24" ht="15" customHeight="1">
      <c r="B24" s="306"/>
      <c r="C24" s="305" t="s">
        <v>1137</v>
      </c>
      <c r="D24" s="305"/>
      <c r="E24" s="305"/>
      <c r="F24" s="305"/>
      <c r="G24" s="305"/>
      <c r="H24" s="305"/>
      <c r="I24" s="305"/>
      <c r="J24" s="305"/>
      <c r="K24" s="303"/>
    </row>
    <row r="25" ht="15" customHeight="1">
      <c r="B25" s="306"/>
      <c r="C25" s="305"/>
      <c r="D25" s="305" t="s">
        <v>1138</v>
      </c>
      <c r="E25" s="305"/>
      <c r="F25" s="305"/>
      <c r="G25" s="305"/>
      <c r="H25" s="305"/>
      <c r="I25" s="305"/>
      <c r="J25" s="305"/>
      <c r="K25" s="303"/>
    </row>
    <row r="26" ht="15" customHeight="1">
      <c r="B26" s="306"/>
      <c r="C26" s="307"/>
      <c r="D26" s="305" t="s">
        <v>1139</v>
      </c>
      <c r="E26" s="305"/>
      <c r="F26" s="305"/>
      <c r="G26" s="305"/>
      <c r="H26" s="305"/>
      <c r="I26" s="305"/>
      <c r="J26" s="305"/>
      <c r="K26" s="303"/>
    </row>
    <row r="27" ht="12.75" customHeight="1">
      <c r="B27" s="306"/>
      <c r="C27" s="307"/>
      <c r="D27" s="307"/>
      <c r="E27" s="307"/>
      <c r="F27" s="307"/>
      <c r="G27" s="307"/>
      <c r="H27" s="307"/>
      <c r="I27" s="307"/>
      <c r="J27" s="307"/>
      <c r="K27" s="303"/>
    </row>
    <row r="28" ht="15" customHeight="1">
      <c r="B28" s="306"/>
      <c r="C28" s="307"/>
      <c r="D28" s="305" t="s">
        <v>1140</v>
      </c>
      <c r="E28" s="305"/>
      <c r="F28" s="305"/>
      <c r="G28" s="305"/>
      <c r="H28" s="305"/>
      <c r="I28" s="305"/>
      <c r="J28" s="305"/>
      <c r="K28" s="303"/>
    </row>
    <row r="29" ht="15" customHeight="1">
      <c r="B29" s="306"/>
      <c r="C29" s="307"/>
      <c r="D29" s="305" t="s">
        <v>1141</v>
      </c>
      <c r="E29" s="305"/>
      <c r="F29" s="305"/>
      <c r="G29" s="305"/>
      <c r="H29" s="305"/>
      <c r="I29" s="305"/>
      <c r="J29" s="305"/>
      <c r="K29" s="303"/>
    </row>
    <row r="30" ht="12.75" customHeight="1">
      <c r="B30" s="306"/>
      <c r="C30" s="307"/>
      <c r="D30" s="307"/>
      <c r="E30" s="307"/>
      <c r="F30" s="307"/>
      <c r="G30" s="307"/>
      <c r="H30" s="307"/>
      <c r="I30" s="307"/>
      <c r="J30" s="307"/>
      <c r="K30" s="303"/>
    </row>
    <row r="31" ht="15" customHeight="1">
      <c r="B31" s="306"/>
      <c r="C31" s="307"/>
      <c r="D31" s="305" t="s">
        <v>1142</v>
      </c>
      <c r="E31" s="305"/>
      <c r="F31" s="305"/>
      <c r="G31" s="305"/>
      <c r="H31" s="305"/>
      <c r="I31" s="305"/>
      <c r="J31" s="305"/>
      <c r="K31" s="303"/>
    </row>
    <row r="32" ht="15" customHeight="1">
      <c r="B32" s="306"/>
      <c r="C32" s="307"/>
      <c r="D32" s="305" t="s">
        <v>1143</v>
      </c>
      <c r="E32" s="305"/>
      <c r="F32" s="305"/>
      <c r="G32" s="305"/>
      <c r="H32" s="305"/>
      <c r="I32" s="305"/>
      <c r="J32" s="305"/>
      <c r="K32" s="303"/>
    </row>
    <row r="33" ht="15" customHeight="1">
      <c r="B33" s="306"/>
      <c r="C33" s="307"/>
      <c r="D33" s="305" t="s">
        <v>1144</v>
      </c>
      <c r="E33" s="305"/>
      <c r="F33" s="305"/>
      <c r="G33" s="305"/>
      <c r="H33" s="305"/>
      <c r="I33" s="305"/>
      <c r="J33" s="305"/>
      <c r="K33" s="303"/>
    </row>
    <row r="34" ht="15" customHeight="1">
      <c r="B34" s="306"/>
      <c r="C34" s="307"/>
      <c r="D34" s="305"/>
      <c r="E34" s="309" t="s">
        <v>132</v>
      </c>
      <c r="F34" s="305"/>
      <c r="G34" s="305" t="s">
        <v>1145</v>
      </c>
      <c r="H34" s="305"/>
      <c r="I34" s="305"/>
      <c r="J34" s="305"/>
      <c r="K34" s="303"/>
    </row>
    <row r="35" ht="30.75" customHeight="1">
      <c r="B35" s="306"/>
      <c r="C35" s="307"/>
      <c r="D35" s="305"/>
      <c r="E35" s="309" t="s">
        <v>1146</v>
      </c>
      <c r="F35" s="305"/>
      <c r="G35" s="305" t="s">
        <v>1147</v>
      </c>
      <c r="H35" s="305"/>
      <c r="I35" s="305"/>
      <c r="J35" s="305"/>
      <c r="K35" s="303"/>
    </row>
    <row r="36" ht="15" customHeight="1">
      <c r="B36" s="306"/>
      <c r="C36" s="307"/>
      <c r="D36" s="305"/>
      <c r="E36" s="309" t="s">
        <v>55</v>
      </c>
      <c r="F36" s="305"/>
      <c r="G36" s="305" t="s">
        <v>1148</v>
      </c>
      <c r="H36" s="305"/>
      <c r="I36" s="305"/>
      <c r="J36" s="305"/>
      <c r="K36" s="303"/>
    </row>
    <row r="37" ht="15" customHeight="1">
      <c r="B37" s="306"/>
      <c r="C37" s="307"/>
      <c r="D37" s="305"/>
      <c r="E37" s="309" t="s">
        <v>133</v>
      </c>
      <c r="F37" s="305"/>
      <c r="G37" s="305" t="s">
        <v>1149</v>
      </c>
      <c r="H37" s="305"/>
      <c r="I37" s="305"/>
      <c r="J37" s="305"/>
      <c r="K37" s="303"/>
    </row>
    <row r="38" ht="15" customHeight="1">
      <c r="B38" s="306"/>
      <c r="C38" s="307"/>
      <c r="D38" s="305"/>
      <c r="E38" s="309" t="s">
        <v>134</v>
      </c>
      <c r="F38" s="305"/>
      <c r="G38" s="305" t="s">
        <v>1150</v>
      </c>
      <c r="H38" s="305"/>
      <c r="I38" s="305"/>
      <c r="J38" s="305"/>
      <c r="K38" s="303"/>
    </row>
    <row r="39" ht="15" customHeight="1">
      <c r="B39" s="306"/>
      <c r="C39" s="307"/>
      <c r="D39" s="305"/>
      <c r="E39" s="309" t="s">
        <v>135</v>
      </c>
      <c r="F39" s="305"/>
      <c r="G39" s="305" t="s">
        <v>1151</v>
      </c>
      <c r="H39" s="305"/>
      <c r="I39" s="305"/>
      <c r="J39" s="305"/>
      <c r="K39" s="303"/>
    </row>
    <row r="40" ht="15" customHeight="1">
      <c r="B40" s="306"/>
      <c r="C40" s="307"/>
      <c r="D40" s="305"/>
      <c r="E40" s="309" t="s">
        <v>1152</v>
      </c>
      <c r="F40" s="305"/>
      <c r="G40" s="305" t="s">
        <v>1153</v>
      </c>
      <c r="H40" s="305"/>
      <c r="I40" s="305"/>
      <c r="J40" s="305"/>
      <c r="K40" s="303"/>
    </row>
    <row r="41" ht="15" customHeight="1">
      <c r="B41" s="306"/>
      <c r="C41" s="307"/>
      <c r="D41" s="305"/>
      <c r="E41" s="309"/>
      <c r="F41" s="305"/>
      <c r="G41" s="305" t="s">
        <v>1154</v>
      </c>
      <c r="H41" s="305"/>
      <c r="I41" s="305"/>
      <c r="J41" s="305"/>
      <c r="K41" s="303"/>
    </row>
    <row r="42" ht="15" customHeight="1">
      <c r="B42" s="306"/>
      <c r="C42" s="307"/>
      <c r="D42" s="305"/>
      <c r="E42" s="309" t="s">
        <v>1155</v>
      </c>
      <c r="F42" s="305"/>
      <c r="G42" s="305" t="s">
        <v>1156</v>
      </c>
      <c r="H42" s="305"/>
      <c r="I42" s="305"/>
      <c r="J42" s="305"/>
      <c r="K42" s="303"/>
    </row>
    <row r="43" ht="15" customHeight="1">
      <c r="B43" s="306"/>
      <c r="C43" s="307"/>
      <c r="D43" s="305"/>
      <c r="E43" s="309" t="s">
        <v>137</v>
      </c>
      <c r="F43" s="305"/>
      <c r="G43" s="305" t="s">
        <v>1157</v>
      </c>
      <c r="H43" s="305"/>
      <c r="I43" s="305"/>
      <c r="J43" s="305"/>
      <c r="K43" s="303"/>
    </row>
    <row r="44" ht="12.75" customHeight="1">
      <c r="B44" s="306"/>
      <c r="C44" s="307"/>
      <c r="D44" s="305"/>
      <c r="E44" s="305"/>
      <c r="F44" s="305"/>
      <c r="G44" s="305"/>
      <c r="H44" s="305"/>
      <c r="I44" s="305"/>
      <c r="J44" s="305"/>
      <c r="K44" s="303"/>
    </row>
    <row r="45" ht="15" customHeight="1">
      <c r="B45" s="306"/>
      <c r="C45" s="307"/>
      <c r="D45" s="305" t="s">
        <v>1158</v>
      </c>
      <c r="E45" s="305"/>
      <c r="F45" s="305"/>
      <c r="G45" s="305"/>
      <c r="H45" s="305"/>
      <c r="I45" s="305"/>
      <c r="J45" s="305"/>
      <c r="K45" s="303"/>
    </row>
    <row r="46" ht="15" customHeight="1">
      <c r="B46" s="306"/>
      <c r="C46" s="307"/>
      <c r="D46" s="307"/>
      <c r="E46" s="305" t="s">
        <v>1159</v>
      </c>
      <c r="F46" s="305"/>
      <c r="G46" s="305"/>
      <c r="H46" s="305"/>
      <c r="I46" s="305"/>
      <c r="J46" s="305"/>
      <c r="K46" s="303"/>
    </row>
    <row r="47" ht="15" customHeight="1">
      <c r="B47" s="306"/>
      <c r="C47" s="307"/>
      <c r="D47" s="307"/>
      <c r="E47" s="305" t="s">
        <v>1160</v>
      </c>
      <c r="F47" s="305"/>
      <c r="G47" s="305"/>
      <c r="H47" s="305"/>
      <c r="I47" s="305"/>
      <c r="J47" s="305"/>
      <c r="K47" s="303"/>
    </row>
    <row r="48" ht="15" customHeight="1">
      <c r="B48" s="306"/>
      <c r="C48" s="307"/>
      <c r="D48" s="307"/>
      <c r="E48" s="305" t="s">
        <v>1161</v>
      </c>
      <c r="F48" s="305"/>
      <c r="G48" s="305"/>
      <c r="H48" s="305"/>
      <c r="I48" s="305"/>
      <c r="J48" s="305"/>
      <c r="K48" s="303"/>
    </row>
    <row r="49" ht="15" customHeight="1">
      <c r="B49" s="306"/>
      <c r="C49" s="307"/>
      <c r="D49" s="305" t="s">
        <v>1162</v>
      </c>
      <c r="E49" s="305"/>
      <c r="F49" s="305"/>
      <c r="G49" s="305"/>
      <c r="H49" s="305"/>
      <c r="I49" s="305"/>
      <c r="J49" s="305"/>
      <c r="K49" s="303"/>
    </row>
    <row r="50" ht="25.5" customHeight="1">
      <c r="B50" s="301"/>
      <c r="C50" s="302" t="s">
        <v>1163</v>
      </c>
      <c r="D50" s="302"/>
      <c r="E50" s="302"/>
      <c r="F50" s="302"/>
      <c r="G50" s="302"/>
      <c r="H50" s="302"/>
      <c r="I50" s="302"/>
      <c r="J50" s="302"/>
      <c r="K50" s="303"/>
    </row>
    <row r="51" ht="5.25" customHeight="1">
      <c r="B51" s="301"/>
      <c r="C51" s="304"/>
      <c r="D51" s="304"/>
      <c r="E51" s="304"/>
      <c r="F51" s="304"/>
      <c r="G51" s="304"/>
      <c r="H51" s="304"/>
      <c r="I51" s="304"/>
      <c r="J51" s="304"/>
      <c r="K51" s="303"/>
    </row>
    <row r="52" ht="15" customHeight="1">
      <c r="B52" s="301"/>
      <c r="C52" s="305" t="s">
        <v>1164</v>
      </c>
      <c r="D52" s="305"/>
      <c r="E52" s="305"/>
      <c r="F52" s="305"/>
      <c r="G52" s="305"/>
      <c r="H52" s="305"/>
      <c r="I52" s="305"/>
      <c r="J52" s="305"/>
      <c r="K52" s="303"/>
    </row>
    <row r="53" ht="15" customHeight="1">
      <c r="B53" s="301"/>
      <c r="C53" s="305" t="s">
        <v>1165</v>
      </c>
      <c r="D53" s="305"/>
      <c r="E53" s="305"/>
      <c r="F53" s="305"/>
      <c r="G53" s="305"/>
      <c r="H53" s="305"/>
      <c r="I53" s="305"/>
      <c r="J53" s="305"/>
      <c r="K53" s="303"/>
    </row>
    <row r="54" ht="12.75" customHeight="1">
      <c r="B54" s="301"/>
      <c r="C54" s="305"/>
      <c r="D54" s="305"/>
      <c r="E54" s="305"/>
      <c r="F54" s="305"/>
      <c r="G54" s="305"/>
      <c r="H54" s="305"/>
      <c r="I54" s="305"/>
      <c r="J54" s="305"/>
      <c r="K54" s="303"/>
    </row>
    <row r="55" ht="15" customHeight="1">
      <c r="B55" s="301"/>
      <c r="C55" s="305" t="s">
        <v>1166</v>
      </c>
      <c r="D55" s="305"/>
      <c r="E55" s="305"/>
      <c r="F55" s="305"/>
      <c r="G55" s="305"/>
      <c r="H55" s="305"/>
      <c r="I55" s="305"/>
      <c r="J55" s="305"/>
      <c r="K55" s="303"/>
    </row>
    <row r="56" ht="15" customHeight="1">
      <c r="B56" s="301"/>
      <c r="C56" s="307"/>
      <c r="D56" s="305" t="s">
        <v>1167</v>
      </c>
      <c r="E56" s="305"/>
      <c r="F56" s="305"/>
      <c r="G56" s="305"/>
      <c r="H56" s="305"/>
      <c r="I56" s="305"/>
      <c r="J56" s="305"/>
      <c r="K56" s="303"/>
    </row>
    <row r="57" ht="15" customHeight="1">
      <c r="B57" s="301"/>
      <c r="C57" s="307"/>
      <c r="D57" s="305" t="s">
        <v>1168</v>
      </c>
      <c r="E57" s="305"/>
      <c r="F57" s="305"/>
      <c r="G57" s="305"/>
      <c r="H57" s="305"/>
      <c r="I57" s="305"/>
      <c r="J57" s="305"/>
      <c r="K57" s="303"/>
    </row>
    <row r="58" ht="15" customHeight="1">
      <c r="B58" s="301"/>
      <c r="C58" s="307"/>
      <c r="D58" s="305" t="s">
        <v>1169</v>
      </c>
      <c r="E58" s="305"/>
      <c r="F58" s="305"/>
      <c r="G58" s="305"/>
      <c r="H58" s="305"/>
      <c r="I58" s="305"/>
      <c r="J58" s="305"/>
      <c r="K58" s="303"/>
    </row>
    <row r="59" ht="15" customHeight="1">
      <c r="B59" s="301"/>
      <c r="C59" s="307"/>
      <c r="D59" s="305" t="s">
        <v>1170</v>
      </c>
      <c r="E59" s="305"/>
      <c r="F59" s="305"/>
      <c r="G59" s="305"/>
      <c r="H59" s="305"/>
      <c r="I59" s="305"/>
      <c r="J59" s="305"/>
      <c r="K59" s="303"/>
    </row>
    <row r="60" ht="15" customHeight="1">
      <c r="B60" s="301"/>
      <c r="C60" s="307"/>
      <c r="D60" s="310" t="s">
        <v>1171</v>
      </c>
      <c r="E60" s="310"/>
      <c r="F60" s="310"/>
      <c r="G60" s="310"/>
      <c r="H60" s="310"/>
      <c r="I60" s="310"/>
      <c r="J60" s="310"/>
      <c r="K60" s="303"/>
    </row>
    <row r="61" ht="15" customHeight="1">
      <c r="B61" s="301"/>
      <c r="C61" s="307"/>
      <c r="D61" s="305" t="s">
        <v>1172</v>
      </c>
      <c r="E61" s="305"/>
      <c r="F61" s="305"/>
      <c r="G61" s="305"/>
      <c r="H61" s="305"/>
      <c r="I61" s="305"/>
      <c r="J61" s="305"/>
      <c r="K61" s="303"/>
    </row>
    <row r="62" ht="12.75" customHeight="1">
      <c r="B62" s="301"/>
      <c r="C62" s="307"/>
      <c r="D62" s="307"/>
      <c r="E62" s="311"/>
      <c r="F62" s="307"/>
      <c r="G62" s="307"/>
      <c r="H62" s="307"/>
      <c r="I62" s="307"/>
      <c r="J62" s="307"/>
      <c r="K62" s="303"/>
    </row>
    <row r="63" ht="15" customHeight="1">
      <c r="B63" s="301"/>
      <c r="C63" s="307"/>
      <c r="D63" s="305" t="s">
        <v>1173</v>
      </c>
      <c r="E63" s="305"/>
      <c r="F63" s="305"/>
      <c r="G63" s="305"/>
      <c r="H63" s="305"/>
      <c r="I63" s="305"/>
      <c r="J63" s="305"/>
      <c r="K63" s="303"/>
    </row>
    <row r="64" ht="15" customHeight="1">
      <c r="B64" s="301"/>
      <c r="C64" s="307"/>
      <c r="D64" s="310" t="s">
        <v>1174</v>
      </c>
      <c r="E64" s="310"/>
      <c r="F64" s="310"/>
      <c r="G64" s="310"/>
      <c r="H64" s="310"/>
      <c r="I64" s="310"/>
      <c r="J64" s="310"/>
      <c r="K64" s="303"/>
    </row>
    <row r="65" ht="15" customHeight="1">
      <c r="B65" s="301"/>
      <c r="C65" s="307"/>
      <c r="D65" s="305" t="s">
        <v>1175</v>
      </c>
      <c r="E65" s="305"/>
      <c r="F65" s="305"/>
      <c r="G65" s="305"/>
      <c r="H65" s="305"/>
      <c r="I65" s="305"/>
      <c r="J65" s="305"/>
      <c r="K65" s="303"/>
    </row>
    <row r="66" ht="15" customHeight="1">
      <c r="B66" s="301"/>
      <c r="C66" s="307"/>
      <c r="D66" s="305" t="s">
        <v>1176</v>
      </c>
      <c r="E66" s="305"/>
      <c r="F66" s="305"/>
      <c r="G66" s="305"/>
      <c r="H66" s="305"/>
      <c r="I66" s="305"/>
      <c r="J66" s="305"/>
      <c r="K66" s="303"/>
    </row>
    <row r="67" ht="15" customHeight="1">
      <c r="B67" s="301"/>
      <c r="C67" s="307"/>
      <c r="D67" s="305" t="s">
        <v>1177</v>
      </c>
      <c r="E67" s="305"/>
      <c r="F67" s="305"/>
      <c r="G67" s="305"/>
      <c r="H67" s="305"/>
      <c r="I67" s="305"/>
      <c r="J67" s="305"/>
      <c r="K67" s="303"/>
    </row>
    <row r="68" ht="15" customHeight="1">
      <c r="B68" s="301"/>
      <c r="C68" s="307"/>
      <c r="D68" s="305" t="s">
        <v>1178</v>
      </c>
      <c r="E68" s="305"/>
      <c r="F68" s="305"/>
      <c r="G68" s="305"/>
      <c r="H68" s="305"/>
      <c r="I68" s="305"/>
      <c r="J68" s="305"/>
      <c r="K68" s="303"/>
    </row>
    <row r="69" ht="12.75" customHeight="1">
      <c r="B69" s="312"/>
      <c r="C69" s="313"/>
      <c r="D69" s="313"/>
      <c r="E69" s="313"/>
      <c r="F69" s="313"/>
      <c r="G69" s="313"/>
      <c r="H69" s="313"/>
      <c r="I69" s="313"/>
      <c r="J69" s="313"/>
      <c r="K69" s="314"/>
    </row>
    <row r="70" ht="18.75" customHeight="1">
      <c r="B70" s="315"/>
      <c r="C70" s="315"/>
      <c r="D70" s="315"/>
      <c r="E70" s="315"/>
      <c r="F70" s="315"/>
      <c r="G70" s="315"/>
      <c r="H70" s="315"/>
      <c r="I70" s="315"/>
      <c r="J70" s="315"/>
      <c r="K70" s="316"/>
    </row>
    <row r="71" ht="18.75" customHeight="1">
      <c r="B71" s="316"/>
      <c r="C71" s="316"/>
      <c r="D71" s="316"/>
      <c r="E71" s="316"/>
      <c r="F71" s="316"/>
      <c r="G71" s="316"/>
      <c r="H71" s="316"/>
      <c r="I71" s="316"/>
      <c r="J71" s="316"/>
      <c r="K71" s="316"/>
    </row>
    <row r="72" ht="7.5" customHeight="1">
      <c r="B72" s="317"/>
      <c r="C72" s="318"/>
      <c r="D72" s="318"/>
      <c r="E72" s="318"/>
      <c r="F72" s="318"/>
      <c r="G72" s="318"/>
      <c r="H72" s="318"/>
      <c r="I72" s="318"/>
      <c r="J72" s="318"/>
      <c r="K72" s="319"/>
    </row>
    <row r="73" ht="45" customHeight="1">
      <c r="B73" s="320"/>
      <c r="C73" s="321" t="s">
        <v>97</v>
      </c>
      <c r="D73" s="321"/>
      <c r="E73" s="321"/>
      <c r="F73" s="321"/>
      <c r="G73" s="321"/>
      <c r="H73" s="321"/>
      <c r="I73" s="321"/>
      <c r="J73" s="321"/>
      <c r="K73" s="322"/>
    </row>
    <row r="74" ht="17.25" customHeight="1">
      <c r="B74" s="320"/>
      <c r="C74" s="323" t="s">
        <v>1179</v>
      </c>
      <c r="D74" s="323"/>
      <c r="E74" s="323"/>
      <c r="F74" s="323" t="s">
        <v>1180</v>
      </c>
      <c r="G74" s="324"/>
      <c r="H74" s="323" t="s">
        <v>133</v>
      </c>
      <c r="I74" s="323" t="s">
        <v>59</v>
      </c>
      <c r="J74" s="323" t="s">
        <v>1181</v>
      </c>
      <c r="K74" s="322"/>
    </row>
    <row r="75" ht="17.25" customHeight="1">
      <c r="B75" s="320"/>
      <c r="C75" s="325" t="s">
        <v>1182</v>
      </c>
      <c r="D75" s="325"/>
      <c r="E75" s="325"/>
      <c r="F75" s="326" t="s">
        <v>1183</v>
      </c>
      <c r="G75" s="327"/>
      <c r="H75" s="325"/>
      <c r="I75" s="325"/>
      <c r="J75" s="325" t="s">
        <v>1184</v>
      </c>
      <c r="K75" s="322"/>
    </row>
    <row r="76" ht="5.25" customHeight="1">
      <c r="B76" s="320"/>
      <c r="C76" s="328"/>
      <c r="D76" s="328"/>
      <c r="E76" s="328"/>
      <c r="F76" s="328"/>
      <c r="G76" s="329"/>
      <c r="H76" s="328"/>
      <c r="I76" s="328"/>
      <c r="J76" s="328"/>
      <c r="K76" s="322"/>
    </row>
    <row r="77" ht="15" customHeight="1">
      <c r="B77" s="320"/>
      <c r="C77" s="309" t="s">
        <v>55</v>
      </c>
      <c r="D77" s="328"/>
      <c r="E77" s="328"/>
      <c r="F77" s="330" t="s">
        <v>79</v>
      </c>
      <c r="G77" s="329"/>
      <c r="H77" s="309" t="s">
        <v>1185</v>
      </c>
      <c r="I77" s="309" t="s">
        <v>1186</v>
      </c>
      <c r="J77" s="309">
        <v>20</v>
      </c>
      <c r="K77" s="322"/>
    </row>
    <row r="78" ht="15" customHeight="1">
      <c r="B78" s="320"/>
      <c r="C78" s="309" t="s">
        <v>1187</v>
      </c>
      <c r="D78" s="309"/>
      <c r="E78" s="309"/>
      <c r="F78" s="330" t="s">
        <v>79</v>
      </c>
      <c r="G78" s="329"/>
      <c r="H78" s="309" t="s">
        <v>1188</v>
      </c>
      <c r="I78" s="309" t="s">
        <v>1186</v>
      </c>
      <c r="J78" s="309">
        <v>120</v>
      </c>
      <c r="K78" s="322"/>
    </row>
    <row r="79" ht="15" customHeight="1">
      <c r="B79" s="331"/>
      <c r="C79" s="309" t="s">
        <v>1189</v>
      </c>
      <c r="D79" s="309"/>
      <c r="E79" s="309"/>
      <c r="F79" s="330" t="s">
        <v>1190</v>
      </c>
      <c r="G79" s="329"/>
      <c r="H79" s="309" t="s">
        <v>1191</v>
      </c>
      <c r="I79" s="309" t="s">
        <v>1186</v>
      </c>
      <c r="J79" s="309">
        <v>50</v>
      </c>
      <c r="K79" s="322"/>
    </row>
    <row r="80" ht="15" customHeight="1">
      <c r="B80" s="331"/>
      <c r="C80" s="309" t="s">
        <v>1192</v>
      </c>
      <c r="D80" s="309"/>
      <c r="E80" s="309"/>
      <c r="F80" s="330" t="s">
        <v>79</v>
      </c>
      <c r="G80" s="329"/>
      <c r="H80" s="309" t="s">
        <v>1193</v>
      </c>
      <c r="I80" s="309" t="s">
        <v>1194</v>
      </c>
      <c r="J80" s="309"/>
      <c r="K80" s="322"/>
    </row>
    <row r="81" ht="15" customHeight="1">
      <c r="B81" s="331"/>
      <c r="C81" s="332" t="s">
        <v>1195</v>
      </c>
      <c r="D81" s="332"/>
      <c r="E81" s="332"/>
      <c r="F81" s="333" t="s">
        <v>1190</v>
      </c>
      <c r="G81" s="332"/>
      <c r="H81" s="332" t="s">
        <v>1196</v>
      </c>
      <c r="I81" s="332" t="s">
        <v>1186</v>
      </c>
      <c r="J81" s="332">
        <v>15</v>
      </c>
      <c r="K81" s="322"/>
    </row>
    <row r="82" ht="15" customHeight="1">
      <c r="B82" s="331"/>
      <c r="C82" s="332" t="s">
        <v>1197</v>
      </c>
      <c r="D82" s="332"/>
      <c r="E82" s="332"/>
      <c r="F82" s="333" t="s">
        <v>1190</v>
      </c>
      <c r="G82" s="332"/>
      <c r="H82" s="332" t="s">
        <v>1198</v>
      </c>
      <c r="I82" s="332" t="s">
        <v>1186</v>
      </c>
      <c r="J82" s="332">
        <v>15</v>
      </c>
      <c r="K82" s="322"/>
    </row>
    <row r="83" ht="15" customHeight="1">
      <c r="B83" s="331"/>
      <c r="C83" s="332" t="s">
        <v>1199</v>
      </c>
      <c r="D83" s="332"/>
      <c r="E83" s="332"/>
      <c r="F83" s="333" t="s">
        <v>1190</v>
      </c>
      <c r="G83" s="332"/>
      <c r="H83" s="332" t="s">
        <v>1200</v>
      </c>
      <c r="I83" s="332" t="s">
        <v>1186</v>
      </c>
      <c r="J83" s="332">
        <v>20</v>
      </c>
      <c r="K83" s="322"/>
    </row>
    <row r="84" ht="15" customHeight="1">
      <c r="B84" s="331"/>
      <c r="C84" s="332" t="s">
        <v>1201</v>
      </c>
      <c r="D84" s="332"/>
      <c r="E84" s="332"/>
      <c r="F84" s="333" t="s">
        <v>1190</v>
      </c>
      <c r="G84" s="332"/>
      <c r="H84" s="332" t="s">
        <v>1202</v>
      </c>
      <c r="I84" s="332" t="s">
        <v>1186</v>
      </c>
      <c r="J84" s="332">
        <v>20</v>
      </c>
      <c r="K84" s="322"/>
    </row>
    <row r="85" ht="15" customHeight="1">
      <c r="B85" s="331"/>
      <c r="C85" s="309" t="s">
        <v>1203</v>
      </c>
      <c r="D85" s="309"/>
      <c r="E85" s="309"/>
      <c r="F85" s="330" t="s">
        <v>1190</v>
      </c>
      <c r="G85" s="329"/>
      <c r="H85" s="309" t="s">
        <v>1204</v>
      </c>
      <c r="I85" s="309" t="s">
        <v>1186</v>
      </c>
      <c r="J85" s="309">
        <v>50</v>
      </c>
      <c r="K85" s="322"/>
    </row>
    <row r="86" ht="15" customHeight="1">
      <c r="B86" s="331"/>
      <c r="C86" s="309" t="s">
        <v>1205</v>
      </c>
      <c r="D86" s="309"/>
      <c r="E86" s="309"/>
      <c r="F86" s="330" t="s">
        <v>1190</v>
      </c>
      <c r="G86" s="329"/>
      <c r="H86" s="309" t="s">
        <v>1206</v>
      </c>
      <c r="I86" s="309" t="s">
        <v>1186</v>
      </c>
      <c r="J86" s="309">
        <v>20</v>
      </c>
      <c r="K86" s="322"/>
    </row>
    <row r="87" ht="15" customHeight="1">
      <c r="B87" s="331"/>
      <c r="C87" s="309" t="s">
        <v>1207</v>
      </c>
      <c r="D87" s="309"/>
      <c r="E87" s="309"/>
      <c r="F87" s="330" t="s">
        <v>1190</v>
      </c>
      <c r="G87" s="329"/>
      <c r="H87" s="309" t="s">
        <v>1208</v>
      </c>
      <c r="I87" s="309" t="s">
        <v>1186</v>
      </c>
      <c r="J87" s="309">
        <v>20</v>
      </c>
      <c r="K87" s="322"/>
    </row>
    <row r="88" ht="15" customHeight="1">
      <c r="B88" s="331"/>
      <c r="C88" s="309" t="s">
        <v>1209</v>
      </c>
      <c r="D88" s="309"/>
      <c r="E88" s="309"/>
      <c r="F88" s="330" t="s">
        <v>1190</v>
      </c>
      <c r="G88" s="329"/>
      <c r="H88" s="309" t="s">
        <v>1210</v>
      </c>
      <c r="I88" s="309" t="s">
        <v>1186</v>
      </c>
      <c r="J88" s="309">
        <v>50</v>
      </c>
      <c r="K88" s="322"/>
    </row>
    <row r="89" ht="15" customHeight="1">
      <c r="B89" s="331"/>
      <c r="C89" s="309" t="s">
        <v>1211</v>
      </c>
      <c r="D89" s="309"/>
      <c r="E89" s="309"/>
      <c r="F89" s="330" t="s">
        <v>1190</v>
      </c>
      <c r="G89" s="329"/>
      <c r="H89" s="309" t="s">
        <v>1211</v>
      </c>
      <c r="I89" s="309" t="s">
        <v>1186</v>
      </c>
      <c r="J89" s="309">
        <v>50</v>
      </c>
      <c r="K89" s="322"/>
    </row>
    <row r="90" ht="15" customHeight="1">
      <c r="B90" s="331"/>
      <c r="C90" s="309" t="s">
        <v>138</v>
      </c>
      <c r="D90" s="309"/>
      <c r="E90" s="309"/>
      <c r="F90" s="330" t="s">
        <v>1190</v>
      </c>
      <c r="G90" s="329"/>
      <c r="H90" s="309" t="s">
        <v>1212</v>
      </c>
      <c r="I90" s="309" t="s">
        <v>1186</v>
      </c>
      <c r="J90" s="309">
        <v>255</v>
      </c>
      <c r="K90" s="322"/>
    </row>
    <row r="91" ht="15" customHeight="1">
      <c r="B91" s="331"/>
      <c r="C91" s="309" t="s">
        <v>1213</v>
      </c>
      <c r="D91" s="309"/>
      <c r="E91" s="309"/>
      <c r="F91" s="330" t="s">
        <v>79</v>
      </c>
      <c r="G91" s="329"/>
      <c r="H91" s="309" t="s">
        <v>1214</v>
      </c>
      <c r="I91" s="309" t="s">
        <v>1215</v>
      </c>
      <c r="J91" s="309"/>
      <c r="K91" s="322"/>
    </row>
    <row r="92" ht="15" customHeight="1">
      <c r="B92" s="331"/>
      <c r="C92" s="309" t="s">
        <v>1216</v>
      </c>
      <c r="D92" s="309"/>
      <c r="E92" s="309"/>
      <c r="F92" s="330" t="s">
        <v>79</v>
      </c>
      <c r="G92" s="329"/>
      <c r="H92" s="309" t="s">
        <v>1217</v>
      </c>
      <c r="I92" s="309" t="s">
        <v>1218</v>
      </c>
      <c r="J92" s="309"/>
      <c r="K92" s="322"/>
    </row>
    <row r="93" ht="15" customHeight="1">
      <c r="B93" s="331"/>
      <c r="C93" s="309" t="s">
        <v>1219</v>
      </c>
      <c r="D93" s="309"/>
      <c r="E93" s="309"/>
      <c r="F93" s="330" t="s">
        <v>79</v>
      </c>
      <c r="G93" s="329"/>
      <c r="H93" s="309" t="s">
        <v>1219</v>
      </c>
      <c r="I93" s="309" t="s">
        <v>1218</v>
      </c>
      <c r="J93" s="309"/>
      <c r="K93" s="322"/>
    </row>
    <row r="94" ht="15" customHeight="1">
      <c r="B94" s="331"/>
      <c r="C94" s="309" t="s">
        <v>40</v>
      </c>
      <c r="D94" s="309"/>
      <c r="E94" s="309"/>
      <c r="F94" s="330" t="s">
        <v>79</v>
      </c>
      <c r="G94" s="329"/>
      <c r="H94" s="309" t="s">
        <v>1220</v>
      </c>
      <c r="I94" s="309" t="s">
        <v>1218</v>
      </c>
      <c r="J94" s="309"/>
      <c r="K94" s="322"/>
    </row>
    <row r="95" ht="15" customHeight="1">
      <c r="B95" s="331"/>
      <c r="C95" s="309" t="s">
        <v>50</v>
      </c>
      <c r="D95" s="309"/>
      <c r="E95" s="309"/>
      <c r="F95" s="330" t="s">
        <v>79</v>
      </c>
      <c r="G95" s="329"/>
      <c r="H95" s="309" t="s">
        <v>1221</v>
      </c>
      <c r="I95" s="309" t="s">
        <v>1218</v>
      </c>
      <c r="J95" s="309"/>
      <c r="K95" s="322"/>
    </row>
    <row r="96" ht="15" customHeight="1">
      <c r="B96" s="334"/>
      <c r="C96" s="335"/>
      <c r="D96" s="335"/>
      <c r="E96" s="335"/>
      <c r="F96" s="335"/>
      <c r="G96" s="335"/>
      <c r="H96" s="335"/>
      <c r="I96" s="335"/>
      <c r="J96" s="335"/>
      <c r="K96" s="336"/>
    </row>
    <row r="97" ht="18.75" customHeight="1">
      <c r="B97" s="337"/>
      <c r="C97" s="338"/>
      <c r="D97" s="338"/>
      <c r="E97" s="338"/>
      <c r="F97" s="338"/>
      <c r="G97" s="338"/>
      <c r="H97" s="338"/>
      <c r="I97" s="338"/>
      <c r="J97" s="338"/>
      <c r="K97" s="337"/>
    </row>
    <row r="98" ht="18.75" customHeight="1">
      <c r="B98" s="316"/>
      <c r="C98" s="316"/>
      <c r="D98" s="316"/>
      <c r="E98" s="316"/>
      <c r="F98" s="316"/>
      <c r="G98" s="316"/>
      <c r="H98" s="316"/>
      <c r="I98" s="316"/>
      <c r="J98" s="316"/>
      <c r="K98" s="316"/>
    </row>
    <row r="99" ht="7.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9"/>
    </row>
    <row r="100" ht="45" customHeight="1">
      <c r="B100" s="320"/>
      <c r="C100" s="321" t="s">
        <v>1222</v>
      </c>
      <c r="D100" s="321"/>
      <c r="E100" s="321"/>
      <c r="F100" s="321"/>
      <c r="G100" s="321"/>
      <c r="H100" s="321"/>
      <c r="I100" s="321"/>
      <c r="J100" s="321"/>
      <c r="K100" s="322"/>
    </row>
    <row r="101" ht="17.25" customHeight="1">
      <c r="B101" s="320"/>
      <c r="C101" s="323" t="s">
        <v>1179</v>
      </c>
      <c r="D101" s="323"/>
      <c r="E101" s="323"/>
      <c r="F101" s="323" t="s">
        <v>1180</v>
      </c>
      <c r="G101" s="324"/>
      <c r="H101" s="323" t="s">
        <v>133</v>
      </c>
      <c r="I101" s="323" t="s">
        <v>59</v>
      </c>
      <c r="J101" s="323" t="s">
        <v>1181</v>
      </c>
      <c r="K101" s="322"/>
    </row>
    <row r="102" ht="17.25" customHeight="1">
      <c r="B102" s="320"/>
      <c r="C102" s="325" t="s">
        <v>1182</v>
      </c>
      <c r="D102" s="325"/>
      <c r="E102" s="325"/>
      <c r="F102" s="326" t="s">
        <v>1183</v>
      </c>
      <c r="G102" s="327"/>
      <c r="H102" s="325"/>
      <c r="I102" s="325"/>
      <c r="J102" s="325" t="s">
        <v>1184</v>
      </c>
      <c r="K102" s="322"/>
    </row>
    <row r="103" ht="5.25" customHeight="1">
      <c r="B103" s="320"/>
      <c r="C103" s="323"/>
      <c r="D103" s="323"/>
      <c r="E103" s="323"/>
      <c r="F103" s="323"/>
      <c r="G103" s="339"/>
      <c r="H103" s="323"/>
      <c r="I103" s="323"/>
      <c r="J103" s="323"/>
      <c r="K103" s="322"/>
    </row>
    <row r="104" ht="15" customHeight="1">
      <c r="B104" s="320"/>
      <c r="C104" s="309" t="s">
        <v>55</v>
      </c>
      <c r="D104" s="328"/>
      <c r="E104" s="328"/>
      <c r="F104" s="330" t="s">
        <v>79</v>
      </c>
      <c r="G104" s="339"/>
      <c r="H104" s="309" t="s">
        <v>1223</v>
      </c>
      <c r="I104" s="309" t="s">
        <v>1186</v>
      </c>
      <c r="J104" s="309">
        <v>20</v>
      </c>
      <c r="K104" s="322"/>
    </row>
    <row r="105" ht="15" customHeight="1">
      <c r="B105" s="320"/>
      <c r="C105" s="309" t="s">
        <v>1187</v>
      </c>
      <c r="D105" s="309"/>
      <c r="E105" s="309"/>
      <c r="F105" s="330" t="s">
        <v>79</v>
      </c>
      <c r="G105" s="309"/>
      <c r="H105" s="309" t="s">
        <v>1223</v>
      </c>
      <c r="I105" s="309" t="s">
        <v>1186</v>
      </c>
      <c r="J105" s="309">
        <v>120</v>
      </c>
      <c r="K105" s="322"/>
    </row>
    <row r="106" ht="15" customHeight="1">
      <c r="B106" s="331"/>
      <c r="C106" s="309" t="s">
        <v>1189</v>
      </c>
      <c r="D106" s="309"/>
      <c r="E106" s="309"/>
      <c r="F106" s="330" t="s">
        <v>1190</v>
      </c>
      <c r="G106" s="309"/>
      <c r="H106" s="309" t="s">
        <v>1223</v>
      </c>
      <c r="I106" s="309" t="s">
        <v>1186</v>
      </c>
      <c r="J106" s="309">
        <v>50</v>
      </c>
      <c r="K106" s="322"/>
    </row>
    <row r="107" ht="15" customHeight="1">
      <c r="B107" s="331"/>
      <c r="C107" s="309" t="s">
        <v>1192</v>
      </c>
      <c r="D107" s="309"/>
      <c r="E107" s="309"/>
      <c r="F107" s="330" t="s">
        <v>79</v>
      </c>
      <c r="G107" s="309"/>
      <c r="H107" s="309" t="s">
        <v>1223</v>
      </c>
      <c r="I107" s="309" t="s">
        <v>1194</v>
      </c>
      <c r="J107" s="309"/>
      <c r="K107" s="322"/>
    </row>
    <row r="108" ht="15" customHeight="1">
      <c r="B108" s="331"/>
      <c r="C108" s="309" t="s">
        <v>1203</v>
      </c>
      <c r="D108" s="309"/>
      <c r="E108" s="309"/>
      <c r="F108" s="330" t="s">
        <v>1190</v>
      </c>
      <c r="G108" s="309"/>
      <c r="H108" s="309" t="s">
        <v>1223</v>
      </c>
      <c r="I108" s="309" t="s">
        <v>1186</v>
      </c>
      <c r="J108" s="309">
        <v>50</v>
      </c>
      <c r="K108" s="322"/>
    </row>
    <row r="109" ht="15" customHeight="1">
      <c r="B109" s="331"/>
      <c r="C109" s="309" t="s">
        <v>1211</v>
      </c>
      <c r="D109" s="309"/>
      <c r="E109" s="309"/>
      <c r="F109" s="330" t="s">
        <v>1190</v>
      </c>
      <c r="G109" s="309"/>
      <c r="H109" s="309" t="s">
        <v>1223</v>
      </c>
      <c r="I109" s="309" t="s">
        <v>1186</v>
      </c>
      <c r="J109" s="309">
        <v>50</v>
      </c>
      <c r="K109" s="322"/>
    </row>
    <row r="110" ht="15" customHeight="1">
      <c r="B110" s="331"/>
      <c r="C110" s="309" t="s">
        <v>1209</v>
      </c>
      <c r="D110" s="309"/>
      <c r="E110" s="309"/>
      <c r="F110" s="330" t="s">
        <v>1190</v>
      </c>
      <c r="G110" s="309"/>
      <c r="H110" s="309" t="s">
        <v>1223</v>
      </c>
      <c r="I110" s="309" t="s">
        <v>1186</v>
      </c>
      <c r="J110" s="309">
        <v>50</v>
      </c>
      <c r="K110" s="322"/>
    </row>
    <row r="111" ht="15" customHeight="1">
      <c r="B111" s="331"/>
      <c r="C111" s="309" t="s">
        <v>55</v>
      </c>
      <c r="D111" s="309"/>
      <c r="E111" s="309"/>
      <c r="F111" s="330" t="s">
        <v>79</v>
      </c>
      <c r="G111" s="309"/>
      <c r="H111" s="309" t="s">
        <v>1224</v>
      </c>
      <c r="I111" s="309" t="s">
        <v>1186</v>
      </c>
      <c r="J111" s="309">
        <v>20</v>
      </c>
      <c r="K111" s="322"/>
    </row>
    <row r="112" ht="15" customHeight="1">
      <c r="B112" s="331"/>
      <c r="C112" s="309" t="s">
        <v>1225</v>
      </c>
      <c r="D112" s="309"/>
      <c r="E112" s="309"/>
      <c r="F112" s="330" t="s">
        <v>79</v>
      </c>
      <c r="G112" s="309"/>
      <c r="H112" s="309" t="s">
        <v>1226</v>
      </c>
      <c r="I112" s="309" t="s">
        <v>1186</v>
      </c>
      <c r="J112" s="309">
        <v>120</v>
      </c>
      <c r="K112" s="322"/>
    </row>
    <row r="113" ht="15" customHeight="1">
      <c r="B113" s="331"/>
      <c r="C113" s="309" t="s">
        <v>40</v>
      </c>
      <c r="D113" s="309"/>
      <c r="E113" s="309"/>
      <c r="F113" s="330" t="s">
        <v>79</v>
      </c>
      <c r="G113" s="309"/>
      <c r="H113" s="309" t="s">
        <v>1227</v>
      </c>
      <c r="I113" s="309" t="s">
        <v>1218</v>
      </c>
      <c r="J113" s="309"/>
      <c r="K113" s="322"/>
    </row>
    <row r="114" ht="15" customHeight="1">
      <c r="B114" s="331"/>
      <c r="C114" s="309" t="s">
        <v>50</v>
      </c>
      <c r="D114" s="309"/>
      <c r="E114" s="309"/>
      <c r="F114" s="330" t="s">
        <v>79</v>
      </c>
      <c r="G114" s="309"/>
      <c r="H114" s="309" t="s">
        <v>1228</v>
      </c>
      <c r="I114" s="309" t="s">
        <v>1218</v>
      </c>
      <c r="J114" s="309"/>
      <c r="K114" s="322"/>
    </row>
    <row r="115" ht="15" customHeight="1">
      <c r="B115" s="331"/>
      <c r="C115" s="309" t="s">
        <v>59</v>
      </c>
      <c r="D115" s="309"/>
      <c r="E115" s="309"/>
      <c r="F115" s="330" t="s">
        <v>79</v>
      </c>
      <c r="G115" s="309"/>
      <c r="H115" s="309" t="s">
        <v>1229</v>
      </c>
      <c r="I115" s="309" t="s">
        <v>1230</v>
      </c>
      <c r="J115" s="309"/>
      <c r="K115" s="322"/>
    </row>
    <row r="116" ht="15" customHeight="1">
      <c r="B116" s="334"/>
      <c r="C116" s="340"/>
      <c r="D116" s="340"/>
      <c r="E116" s="340"/>
      <c r="F116" s="340"/>
      <c r="G116" s="340"/>
      <c r="H116" s="340"/>
      <c r="I116" s="340"/>
      <c r="J116" s="340"/>
      <c r="K116" s="336"/>
    </row>
    <row r="117" ht="18.75" customHeight="1">
      <c r="B117" s="341"/>
      <c r="C117" s="305"/>
      <c r="D117" s="305"/>
      <c r="E117" s="305"/>
      <c r="F117" s="342"/>
      <c r="G117" s="305"/>
      <c r="H117" s="305"/>
      <c r="I117" s="305"/>
      <c r="J117" s="305"/>
      <c r="K117" s="341"/>
    </row>
    <row r="118" ht="18.75" customHeight="1">
      <c r="B118" s="316"/>
      <c r="C118" s="316"/>
      <c r="D118" s="316"/>
      <c r="E118" s="316"/>
      <c r="F118" s="316"/>
      <c r="G118" s="316"/>
      <c r="H118" s="316"/>
      <c r="I118" s="316"/>
      <c r="J118" s="316"/>
      <c r="K118" s="316"/>
    </row>
    <row r="119" ht="7.5" customHeight="1">
      <c r="B119" s="343"/>
      <c r="C119" s="344"/>
      <c r="D119" s="344"/>
      <c r="E119" s="344"/>
      <c r="F119" s="344"/>
      <c r="G119" s="344"/>
      <c r="H119" s="344"/>
      <c r="I119" s="344"/>
      <c r="J119" s="344"/>
      <c r="K119" s="345"/>
    </row>
    <row r="120" ht="45" customHeight="1">
      <c r="B120" s="346"/>
      <c r="C120" s="299" t="s">
        <v>1231</v>
      </c>
      <c r="D120" s="299"/>
      <c r="E120" s="299"/>
      <c r="F120" s="299"/>
      <c r="G120" s="299"/>
      <c r="H120" s="299"/>
      <c r="I120" s="299"/>
      <c r="J120" s="299"/>
      <c r="K120" s="347"/>
    </row>
    <row r="121" ht="17.25" customHeight="1">
      <c r="B121" s="348"/>
      <c r="C121" s="323" t="s">
        <v>1179</v>
      </c>
      <c r="D121" s="323"/>
      <c r="E121" s="323"/>
      <c r="F121" s="323" t="s">
        <v>1180</v>
      </c>
      <c r="G121" s="324"/>
      <c r="H121" s="323" t="s">
        <v>133</v>
      </c>
      <c r="I121" s="323" t="s">
        <v>59</v>
      </c>
      <c r="J121" s="323" t="s">
        <v>1181</v>
      </c>
      <c r="K121" s="349"/>
    </row>
    <row r="122" ht="17.25" customHeight="1">
      <c r="B122" s="348"/>
      <c r="C122" s="325" t="s">
        <v>1182</v>
      </c>
      <c r="D122" s="325"/>
      <c r="E122" s="325"/>
      <c r="F122" s="326" t="s">
        <v>1183</v>
      </c>
      <c r="G122" s="327"/>
      <c r="H122" s="325"/>
      <c r="I122" s="325"/>
      <c r="J122" s="325" t="s">
        <v>1184</v>
      </c>
      <c r="K122" s="349"/>
    </row>
    <row r="123" ht="5.25" customHeight="1">
      <c r="B123" s="350"/>
      <c r="C123" s="328"/>
      <c r="D123" s="328"/>
      <c r="E123" s="328"/>
      <c r="F123" s="328"/>
      <c r="G123" s="309"/>
      <c r="H123" s="328"/>
      <c r="I123" s="328"/>
      <c r="J123" s="328"/>
      <c r="K123" s="351"/>
    </row>
    <row r="124" ht="15" customHeight="1">
      <c r="B124" s="350"/>
      <c r="C124" s="309" t="s">
        <v>1187</v>
      </c>
      <c r="D124" s="328"/>
      <c r="E124" s="328"/>
      <c r="F124" s="330" t="s">
        <v>79</v>
      </c>
      <c r="G124" s="309"/>
      <c r="H124" s="309" t="s">
        <v>1223</v>
      </c>
      <c r="I124" s="309" t="s">
        <v>1186</v>
      </c>
      <c r="J124" s="309">
        <v>120</v>
      </c>
      <c r="K124" s="352"/>
    </row>
    <row r="125" ht="15" customHeight="1">
      <c r="B125" s="350"/>
      <c r="C125" s="309" t="s">
        <v>1232</v>
      </c>
      <c r="D125" s="309"/>
      <c r="E125" s="309"/>
      <c r="F125" s="330" t="s">
        <v>79</v>
      </c>
      <c r="G125" s="309"/>
      <c r="H125" s="309" t="s">
        <v>1233</v>
      </c>
      <c r="I125" s="309" t="s">
        <v>1186</v>
      </c>
      <c r="J125" s="309" t="s">
        <v>1234</v>
      </c>
      <c r="K125" s="352"/>
    </row>
    <row r="126" ht="15" customHeight="1">
      <c r="B126" s="350"/>
      <c r="C126" s="309" t="s">
        <v>1134</v>
      </c>
      <c r="D126" s="309"/>
      <c r="E126" s="309"/>
      <c r="F126" s="330" t="s">
        <v>79</v>
      </c>
      <c r="G126" s="309"/>
      <c r="H126" s="309" t="s">
        <v>1235</v>
      </c>
      <c r="I126" s="309" t="s">
        <v>1186</v>
      </c>
      <c r="J126" s="309" t="s">
        <v>1234</v>
      </c>
      <c r="K126" s="352"/>
    </row>
    <row r="127" ht="15" customHeight="1">
      <c r="B127" s="350"/>
      <c r="C127" s="309" t="s">
        <v>1195</v>
      </c>
      <c r="D127" s="309"/>
      <c r="E127" s="309"/>
      <c r="F127" s="330" t="s">
        <v>1190</v>
      </c>
      <c r="G127" s="309"/>
      <c r="H127" s="309" t="s">
        <v>1196</v>
      </c>
      <c r="I127" s="309" t="s">
        <v>1186</v>
      </c>
      <c r="J127" s="309">
        <v>15</v>
      </c>
      <c r="K127" s="352"/>
    </row>
    <row r="128" ht="15" customHeight="1">
      <c r="B128" s="350"/>
      <c r="C128" s="332" t="s">
        <v>1197</v>
      </c>
      <c r="D128" s="332"/>
      <c r="E128" s="332"/>
      <c r="F128" s="333" t="s">
        <v>1190</v>
      </c>
      <c r="G128" s="332"/>
      <c r="H128" s="332" t="s">
        <v>1198</v>
      </c>
      <c r="I128" s="332" t="s">
        <v>1186</v>
      </c>
      <c r="J128" s="332">
        <v>15</v>
      </c>
      <c r="K128" s="352"/>
    </row>
    <row r="129" ht="15" customHeight="1">
      <c r="B129" s="350"/>
      <c r="C129" s="332" t="s">
        <v>1199</v>
      </c>
      <c r="D129" s="332"/>
      <c r="E129" s="332"/>
      <c r="F129" s="333" t="s">
        <v>1190</v>
      </c>
      <c r="G129" s="332"/>
      <c r="H129" s="332" t="s">
        <v>1200</v>
      </c>
      <c r="I129" s="332" t="s">
        <v>1186</v>
      </c>
      <c r="J129" s="332">
        <v>20</v>
      </c>
      <c r="K129" s="352"/>
    </row>
    <row r="130" ht="15" customHeight="1">
      <c r="B130" s="350"/>
      <c r="C130" s="332" t="s">
        <v>1201</v>
      </c>
      <c r="D130" s="332"/>
      <c r="E130" s="332"/>
      <c r="F130" s="333" t="s">
        <v>1190</v>
      </c>
      <c r="G130" s="332"/>
      <c r="H130" s="332" t="s">
        <v>1202</v>
      </c>
      <c r="I130" s="332" t="s">
        <v>1186</v>
      </c>
      <c r="J130" s="332">
        <v>20</v>
      </c>
      <c r="K130" s="352"/>
    </row>
    <row r="131" ht="15" customHeight="1">
      <c r="B131" s="350"/>
      <c r="C131" s="309" t="s">
        <v>1189</v>
      </c>
      <c r="D131" s="309"/>
      <c r="E131" s="309"/>
      <c r="F131" s="330" t="s">
        <v>1190</v>
      </c>
      <c r="G131" s="309"/>
      <c r="H131" s="309" t="s">
        <v>1223</v>
      </c>
      <c r="I131" s="309" t="s">
        <v>1186</v>
      </c>
      <c r="J131" s="309">
        <v>50</v>
      </c>
      <c r="K131" s="352"/>
    </row>
    <row r="132" ht="15" customHeight="1">
      <c r="B132" s="350"/>
      <c r="C132" s="309" t="s">
        <v>1203</v>
      </c>
      <c r="D132" s="309"/>
      <c r="E132" s="309"/>
      <c r="F132" s="330" t="s">
        <v>1190</v>
      </c>
      <c r="G132" s="309"/>
      <c r="H132" s="309" t="s">
        <v>1223</v>
      </c>
      <c r="I132" s="309" t="s">
        <v>1186</v>
      </c>
      <c r="J132" s="309">
        <v>50</v>
      </c>
      <c r="K132" s="352"/>
    </row>
    <row r="133" ht="15" customHeight="1">
      <c r="B133" s="350"/>
      <c r="C133" s="309" t="s">
        <v>1209</v>
      </c>
      <c r="D133" s="309"/>
      <c r="E133" s="309"/>
      <c r="F133" s="330" t="s">
        <v>1190</v>
      </c>
      <c r="G133" s="309"/>
      <c r="H133" s="309" t="s">
        <v>1223</v>
      </c>
      <c r="I133" s="309" t="s">
        <v>1186</v>
      </c>
      <c r="J133" s="309">
        <v>50</v>
      </c>
      <c r="K133" s="352"/>
    </row>
    <row r="134" ht="15" customHeight="1">
      <c r="B134" s="350"/>
      <c r="C134" s="309" t="s">
        <v>1211</v>
      </c>
      <c r="D134" s="309"/>
      <c r="E134" s="309"/>
      <c r="F134" s="330" t="s">
        <v>1190</v>
      </c>
      <c r="G134" s="309"/>
      <c r="H134" s="309" t="s">
        <v>1223</v>
      </c>
      <c r="I134" s="309" t="s">
        <v>1186</v>
      </c>
      <c r="J134" s="309">
        <v>50</v>
      </c>
      <c r="K134" s="352"/>
    </row>
    <row r="135" ht="15" customHeight="1">
      <c r="B135" s="350"/>
      <c r="C135" s="309" t="s">
        <v>138</v>
      </c>
      <c r="D135" s="309"/>
      <c r="E135" s="309"/>
      <c r="F135" s="330" t="s">
        <v>1190</v>
      </c>
      <c r="G135" s="309"/>
      <c r="H135" s="309" t="s">
        <v>1236</v>
      </c>
      <c r="I135" s="309" t="s">
        <v>1186</v>
      </c>
      <c r="J135" s="309">
        <v>255</v>
      </c>
      <c r="K135" s="352"/>
    </row>
    <row r="136" ht="15" customHeight="1">
      <c r="B136" s="350"/>
      <c r="C136" s="309" t="s">
        <v>1213</v>
      </c>
      <c r="D136" s="309"/>
      <c r="E136" s="309"/>
      <c r="F136" s="330" t="s">
        <v>79</v>
      </c>
      <c r="G136" s="309"/>
      <c r="H136" s="309" t="s">
        <v>1237</v>
      </c>
      <c r="I136" s="309" t="s">
        <v>1215</v>
      </c>
      <c r="J136" s="309"/>
      <c r="K136" s="352"/>
    </row>
    <row r="137" ht="15" customHeight="1">
      <c r="B137" s="350"/>
      <c r="C137" s="309" t="s">
        <v>1216</v>
      </c>
      <c r="D137" s="309"/>
      <c r="E137" s="309"/>
      <c r="F137" s="330" t="s">
        <v>79</v>
      </c>
      <c r="G137" s="309"/>
      <c r="H137" s="309" t="s">
        <v>1238</v>
      </c>
      <c r="I137" s="309" t="s">
        <v>1218</v>
      </c>
      <c r="J137" s="309"/>
      <c r="K137" s="352"/>
    </row>
    <row r="138" ht="15" customHeight="1">
      <c r="B138" s="350"/>
      <c r="C138" s="309" t="s">
        <v>1219</v>
      </c>
      <c r="D138" s="309"/>
      <c r="E138" s="309"/>
      <c r="F138" s="330" t="s">
        <v>79</v>
      </c>
      <c r="G138" s="309"/>
      <c r="H138" s="309" t="s">
        <v>1219</v>
      </c>
      <c r="I138" s="309" t="s">
        <v>1218</v>
      </c>
      <c r="J138" s="309"/>
      <c r="K138" s="352"/>
    </row>
    <row r="139" ht="15" customHeight="1">
      <c r="B139" s="350"/>
      <c r="C139" s="309" t="s">
        <v>40</v>
      </c>
      <c r="D139" s="309"/>
      <c r="E139" s="309"/>
      <c r="F139" s="330" t="s">
        <v>79</v>
      </c>
      <c r="G139" s="309"/>
      <c r="H139" s="309" t="s">
        <v>1239</v>
      </c>
      <c r="I139" s="309" t="s">
        <v>1218</v>
      </c>
      <c r="J139" s="309"/>
      <c r="K139" s="352"/>
    </row>
    <row r="140" ht="15" customHeight="1">
      <c r="B140" s="350"/>
      <c r="C140" s="309" t="s">
        <v>1240</v>
      </c>
      <c r="D140" s="309"/>
      <c r="E140" s="309"/>
      <c r="F140" s="330" t="s">
        <v>79</v>
      </c>
      <c r="G140" s="309"/>
      <c r="H140" s="309" t="s">
        <v>1241</v>
      </c>
      <c r="I140" s="309" t="s">
        <v>1218</v>
      </c>
      <c r="J140" s="309"/>
      <c r="K140" s="352"/>
    </row>
    <row r="141" ht="15" customHeight="1">
      <c r="B141" s="353"/>
      <c r="C141" s="354"/>
      <c r="D141" s="354"/>
      <c r="E141" s="354"/>
      <c r="F141" s="354"/>
      <c r="G141" s="354"/>
      <c r="H141" s="354"/>
      <c r="I141" s="354"/>
      <c r="J141" s="354"/>
      <c r="K141" s="355"/>
    </row>
    <row r="142" ht="18.75" customHeight="1">
      <c r="B142" s="305"/>
      <c r="C142" s="305"/>
      <c r="D142" s="305"/>
      <c r="E142" s="305"/>
      <c r="F142" s="342"/>
      <c r="G142" s="305"/>
      <c r="H142" s="305"/>
      <c r="I142" s="305"/>
      <c r="J142" s="305"/>
      <c r="K142" s="305"/>
    </row>
    <row r="143" ht="18.75" customHeight="1">
      <c r="B143" s="316"/>
      <c r="C143" s="316"/>
      <c r="D143" s="316"/>
      <c r="E143" s="316"/>
      <c r="F143" s="316"/>
      <c r="G143" s="316"/>
      <c r="H143" s="316"/>
      <c r="I143" s="316"/>
      <c r="J143" s="316"/>
      <c r="K143" s="316"/>
    </row>
    <row r="144" ht="7.5" customHeight="1">
      <c r="B144" s="317"/>
      <c r="C144" s="318"/>
      <c r="D144" s="318"/>
      <c r="E144" s="318"/>
      <c r="F144" s="318"/>
      <c r="G144" s="318"/>
      <c r="H144" s="318"/>
      <c r="I144" s="318"/>
      <c r="J144" s="318"/>
      <c r="K144" s="319"/>
    </row>
    <row r="145" ht="45" customHeight="1">
      <c r="B145" s="320"/>
      <c r="C145" s="321" t="s">
        <v>1242</v>
      </c>
      <c r="D145" s="321"/>
      <c r="E145" s="321"/>
      <c r="F145" s="321"/>
      <c r="G145" s="321"/>
      <c r="H145" s="321"/>
      <c r="I145" s="321"/>
      <c r="J145" s="321"/>
      <c r="K145" s="322"/>
    </row>
    <row r="146" ht="17.25" customHeight="1">
      <c r="B146" s="320"/>
      <c r="C146" s="323" t="s">
        <v>1179</v>
      </c>
      <c r="D146" s="323"/>
      <c r="E146" s="323"/>
      <c r="F146" s="323" t="s">
        <v>1180</v>
      </c>
      <c r="G146" s="324"/>
      <c r="H146" s="323" t="s">
        <v>133</v>
      </c>
      <c r="I146" s="323" t="s">
        <v>59</v>
      </c>
      <c r="J146" s="323" t="s">
        <v>1181</v>
      </c>
      <c r="K146" s="322"/>
    </row>
    <row r="147" ht="17.25" customHeight="1">
      <c r="B147" s="320"/>
      <c r="C147" s="325" t="s">
        <v>1182</v>
      </c>
      <c r="D147" s="325"/>
      <c r="E147" s="325"/>
      <c r="F147" s="326" t="s">
        <v>1183</v>
      </c>
      <c r="G147" s="327"/>
      <c r="H147" s="325"/>
      <c r="I147" s="325"/>
      <c r="J147" s="325" t="s">
        <v>1184</v>
      </c>
      <c r="K147" s="322"/>
    </row>
    <row r="148" ht="5.25" customHeight="1">
      <c r="B148" s="331"/>
      <c r="C148" s="328"/>
      <c r="D148" s="328"/>
      <c r="E148" s="328"/>
      <c r="F148" s="328"/>
      <c r="G148" s="329"/>
      <c r="H148" s="328"/>
      <c r="I148" s="328"/>
      <c r="J148" s="328"/>
      <c r="K148" s="352"/>
    </row>
    <row r="149" ht="15" customHeight="1">
      <c r="B149" s="331"/>
      <c r="C149" s="356" t="s">
        <v>1187</v>
      </c>
      <c r="D149" s="309"/>
      <c r="E149" s="309"/>
      <c r="F149" s="357" t="s">
        <v>79</v>
      </c>
      <c r="G149" s="309"/>
      <c r="H149" s="356" t="s">
        <v>1223</v>
      </c>
      <c r="I149" s="356" t="s">
        <v>1186</v>
      </c>
      <c r="J149" s="356">
        <v>120</v>
      </c>
      <c r="K149" s="352"/>
    </row>
    <row r="150" ht="15" customHeight="1">
      <c r="B150" s="331"/>
      <c r="C150" s="356" t="s">
        <v>1232</v>
      </c>
      <c r="D150" s="309"/>
      <c r="E150" s="309"/>
      <c r="F150" s="357" t="s">
        <v>79</v>
      </c>
      <c r="G150" s="309"/>
      <c r="H150" s="356" t="s">
        <v>1243</v>
      </c>
      <c r="I150" s="356" t="s">
        <v>1186</v>
      </c>
      <c r="J150" s="356" t="s">
        <v>1234</v>
      </c>
      <c r="K150" s="352"/>
    </row>
    <row r="151" ht="15" customHeight="1">
      <c r="B151" s="331"/>
      <c r="C151" s="356" t="s">
        <v>1134</v>
      </c>
      <c r="D151" s="309"/>
      <c r="E151" s="309"/>
      <c r="F151" s="357" t="s">
        <v>79</v>
      </c>
      <c r="G151" s="309"/>
      <c r="H151" s="356" t="s">
        <v>1244</v>
      </c>
      <c r="I151" s="356" t="s">
        <v>1186</v>
      </c>
      <c r="J151" s="356" t="s">
        <v>1234</v>
      </c>
      <c r="K151" s="352"/>
    </row>
    <row r="152" ht="15" customHeight="1">
      <c r="B152" s="331"/>
      <c r="C152" s="356" t="s">
        <v>1189</v>
      </c>
      <c r="D152" s="309"/>
      <c r="E152" s="309"/>
      <c r="F152" s="357" t="s">
        <v>1190</v>
      </c>
      <c r="G152" s="309"/>
      <c r="H152" s="356" t="s">
        <v>1223</v>
      </c>
      <c r="I152" s="356" t="s">
        <v>1186</v>
      </c>
      <c r="J152" s="356">
        <v>50</v>
      </c>
      <c r="K152" s="352"/>
    </row>
    <row r="153" ht="15" customHeight="1">
      <c r="B153" s="331"/>
      <c r="C153" s="356" t="s">
        <v>1192</v>
      </c>
      <c r="D153" s="309"/>
      <c r="E153" s="309"/>
      <c r="F153" s="357" t="s">
        <v>79</v>
      </c>
      <c r="G153" s="309"/>
      <c r="H153" s="356" t="s">
        <v>1223</v>
      </c>
      <c r="I153" s="356" t="s">
        <v>1194</v>
      </c>
      <c r="J153" s="356"/>
      <c r="K153" s="352"/>
    </row>
    <row r="154" ht="15" customHeight="1">
      <c r="B154" s="331"/>
      <c r="C154" s="356" t="s">
        <v>1203</v>
      </c>
      <c r="D154" s="309"/>
      <c r="E154" s="309"/>
      <c r="F154" s="357" t="s">
        <v>1190</v>
      </c>
      <c r="G154" s="309"/>
      <c r="H154" s="356" t="s">
        <v>1223</v>
      </c>
      <c r="I154" s="356" t="s">
        <v>1186</v>
      </c>
      <c r="J154" s="356">
        <v>50</v>
      </c>
      <c r="K154" s="352"/>
    </row>
    <row r="155" ht="15" customHeight="1">
      <c r="B155" s="331"/>
      <c r="C155" s="356" t="s">
        <v>1211</v>
      </c>
      <c r="D155" s="309"/>
      <c r="E155" s="309"/>
      <c r="F155" s="357" t="s">
        <v>1190</v>
      </c>
      <c r="G155" s="309"/>
      <c r="H155" s="356" t="s">
        <v>1223</v>
      </c>
      <c r="I155" s="356" t="s">
        <v>1186</v>
      </c>
      <c r="J155" s="356">
        <v>50</v>
      </c>
      <c r="K155" s="352"/>
    </row>
    <row r="156" ht="15" customHeight="1">
      <c r="B156" s="331"/>
      <c r="C156" s="356" t="s">
        <v>1209</v>
      </c>
      <c r="D156" s="309"/>
      <c r="E156" s="309"/>
      <c r="F156" s="357" t="s">
        <v>1190</v>
      </c>
      <c r="G156" s="309"/>
      <c r="H156" s="356" t="s">
        <v>1223</v>
      </c>
      <c r="I156" s="356" t="s">
        <v>1186</v>
      </c>
      <c r="J156" s="356">
        <v>50</v>
      </c>
      <c r="K156" s="352"/>
    </row>
    <row r="157" ht="15" customHeight="1">
      <c r="B157" s="331"/>
      <c r="C157" s="356" t="s">
        <v>102</v>
      </c>
      <c r="D157" s="309"/>
      <c r="E157" s="309"/>
      <c r="F157" s="357" t="s">
        <v>79</v>
      </c>
      <c r="G157" s="309"/>
      <c r="H157" s="356" t="s">
        <v>1245</v>
      </c>
      <c r="I157" s="356" t="s">
        <v>1186</v>
      </c>
      <c r="J157" s="356" t="s">
        <v>1246</v>
      </c>
      <c r="K157" s="352"/>
    </row>
    <row r="158" ht="15" customHeight="1">
      <c r="B158" s="331"/>
      <c r="C158" s="356" t="s">
        <v>1247</v>
      </c>
      <c r="D158" s="309"/>
      <c r="E158" s="309"/>
      <c r="F158" s="357" t="s">
        <v>79</v>
      </c>
      <c r="G158" s="309"/>
      <c r="H158" s="356" t="s">
        <v>1248</v>
      </c>
      <c r="I158" s="356" t="s">
        <v>1218</v>
      </c>
      <c r="J158" s="356"/>
      <c r="K158" s="352"/>
    </row>
    <row r="159" ht="15" customHeight="1">
      <c r="B159" s="358"/>
      <c r="C159" s="340"/>
      <c r="D159" s="340"/>
      <c r="E159" s="340"/>
      <c r="F159" s="340"/>
      <c r="G159" s="340"/>
      <c r="H159" s="340"/>
      <c r="I159" s="340"/>
      <c r="J159" s="340"/>
      <c r="K159" s="359"/>
    </row>
    <row r="160" ht="18.75" customHeight="1">
      <c r="B160" s="305"/>
      <c r="C160" s="309"/>
      <c r="D160" s="309"/>
      <c r="E160" s="309"/>
      <c r="F160" s="330"/>
      <c r="G160" s="309"/>
      <c r="H160" s="309"/>
      <c r="I160" s="309"/>
      <c r="J160" s="309"/>
      <c r="K160" s="305"/>
    </row>
    <row r="161" ht="18.75" customHeight="1">
      <c r="B161" s="316"/>
      <c r="C161" s="316"/>
      <c r="D161" s="316"/>
      <c r="E161" s="316"/>
      <c r="F161" s="316"/>
      <c r="G161" s="316"/>
      <c r="H161" s="316"/>
      <c r="I161" s="316"/>
      <c r="J161" s="316"/>
      <c r="K161" s="316"/>
    </row>
    <row r="162" ht="7.5" customHeight="1">
      <c r="B162" s="295"/>
      <c r="C162" s="296"/>
      <c r="D162" s="296"/>
      <c r="E162" s="296"/>
      <c r="F162" s="296"/>
      <c r="G162" s="296"/>
      <c r="H162" s="296"/>
      <c r="I162" s="296"/>
      <c r="J162" s="296"/>
      <c r="K162" s="297"/>
    </row>
    <row r="163" ht="45" customHeight="1">
      <c r="B163" s="298"/>
      <c r="C163" s="299" t="s">
        <v>1249</v>
      </c>
      <c r="D163" s="299"/>
      <c r="E163" s="299"/>
      <c r="F163" s="299"/>
      <c r="G163" s="299"/>
      <c r="H163" s="299"/>
      <c r="I163" s="299"/>
      <c r="J163" s="299"/>
      <c r="K163" s="300"/>
    </row>
    <row r="164" ht="17.25" customHeight="1">
      <c r="B164" s="298"/>
      <c r="C164" s="323" t="s">
        <v>1179</v>
      </c>
      <c r="D164" s="323"/>
      <c r="E164" s="323"/>
      <c r="F164" s="323" t="s">
        <v>1180</v>
      </c>
      <c r="G164" s="360"/>
      <c r="H164" s="361" t="s">
        <v>133</v>
      </c>
      <c r="I164" s="361" t="s">
        <v>59</v>
      </c>
      <c r="J164" s="323" t="s">
        <v>1181</v>
      </c>
      <c r="K164" s="300"/>
    </row>
    <row r="165" ht="17.25" customHeight="1">
      <c r="B165" s="301"/>
      <c r="C165" s="325" t="s">
        <v>1182</v>
      </c>
      <c r="D165" s="325"/>
      <c r="E165" s="325"/>
      <c r="F165" s="326" t="s">
        <v>1183</v>
      </c>
      <c r="G165" s="362"/>
      <c r="H165" s="363"/>
      <c r="I165" s="363"/>
      <c r="J165" s="325" t="s">
        <v>1184</v>
      </c>
      <c r="K165" s="303"/>
    </row>
    <row r="166" ht="5.25" customHeight="1">
      <c r="B166" s="331"/>
      <c r="C166" s="328"/>
      <c r="D166" s="328"/>
      <c r="E166" s="328"/>
      <c r="F166" s="328"/>
      <c r="G166" s="329"/>
      <c r="H166" s="328"/>
      <c r="I166" s="328"/>
      <c r="J166" s="328"/>
      <c r="K166" s="352"/>
    </row>
    <row r="167" ht="15" customHeight="1">
      <c r="B167" s="331"/>
      <c r="C167" s="309" t="s">
        <v>1187</v>
      </c>
      <c r="D167" s="309"/>
      <c r="E167" s="309"/>
      <c r="F167" s="330" t="s">
        <v>79</v>
      </c>
      <c r="G167" s="309"/>
      <c r="H167" s="309" t="s">
        <v>1223</v>
      </c>
      <c r="I167" s="309" t="s">
        <v>1186</v>
      </c>
      <c r="J167" s="309">
        <v>120</v>
      </c>
      <c r="K167" s="352"/>
    </row>
    <row r="168" ht="15" customHeight="1">
      <c r="B168" s="331"/>
      <c r="C168" s="309" t="s">
        <v>1232</v>
      </c>
      <c r="D168" s="309"/>
      <c r="E168" s="309"/>
      <c r="F168" s="330" t="s">
        <v>79</v>
      </c>
      <c r="G168" s="309"/>
      <c r="H168" s="309" t="s">
        <v>1233</v>
      </c>
      <c r="I168" s="309" t="s">
        <v>1186</v>
      </c>
      <c r="J168" s="309" t="s">
        <v>1234</v>
      </c>
      <c r="K168" s="352"/>
    </row>
    <row r="169" ht="15" customHeight="1">
      <c r="B169" s="331"/>
      <c r="C169" s="309" t="s">
        <v>1134</v>
      </c>
      <c r="D169" s="309"/>
      <c r="E169" s="309"/>
      <c r="F169" s="330" t="s">
        <v>79</v>
      </c>
      <c r="G169" s="309"/>
      <c r="H169" s="309" t="s">
        <v>1250</v>
      </c>
      <c r="I169" s="309" t="s">
        <v>1186</v>
      </c>
      <c r="J169" s="309" t="s">
        <v>1234</v>
      </c>
      <c r="K169" s="352"/>
    </row>
    <row r="170" ht="15" customHeight="1">
      <c r="B170" s="331"/>
      <c r="C170" s="309" t="s">
        <v>1189</v>
      </c>
      <c r="D170" s="309"/>
      <c r="E170" s="309"/>
      <c r="F170" s="330" t="s">
        <v>1190</v>
      </c>
      <c r="G170" s="309"/>
      <c r="H170" s="309" t="s">
        <v>1250</v>
      </c>
      <c r="I170" s="309" t="s">
        <v>1186</v>
      </c>
      <c r="J170" s="309">
        <v>50</v>
      </c>
      <c r="K170" s="352"/>
    </row>
    <row r="171" ht="15" customHeight="1">
      <c r="B171" s="331"/>
      <c r="C171" s="309" t="s">
        <v>1192</v>
      </c>
      <c r="D171" s="309"/>
      <c r="E171" s="309"/>
      <c r="F171" s="330" t="s">
        <v>79</v>
      </c>
      <c r="G171" s="309"/>
      <c r="H171" s="309" t="s">
        <v>1250</v>
      </c>
      <c r="I171" s="309" t="s">
        <v>1194</v>
      </c>
      <c r="J171" s="309"/>
      <c r="K171" s="352"/>
    </row>
    <row r="172" ht="15" customHeight="1">
      <c r="B172" s="331"/>
      <c r="C172" s="309" t="s">
        <v>1203</v>
      </c>
      <c r="D172" s="309"/>
      <c r="E172" s="309"/>
      <c r="F172" s="330" t="s">
        <v>1190</v>
      </c>
      <c r="G172" s="309"/>
      <c r="H172" s="309" t="s">
        <v>1250</v>
      </c>
      <c r="I172" s="309" t="s">
        <v>1186</v>
      </c>
      <c r="J172" s="309">
        <v>50</v>
      </c>
      <c r="K172" s="352"/>
    </row>
    <row r="173" ht="15" customHeight="1">
      <c r="B173" s="331"/>
      <c r="C173" s="309" t="s">
        <v>1211</v>
      </c>
      <c r="D173" s="309"/>
      <c r="E173" s="309"/>
      <c r="F173" s="330" t="s">
        <v>1190</v>
      </c>
      <c r="G173" s="309"/>
      <c r="H173" s="309" t="s">
        <v>1250</v>
      </c>
      <c r="I173" s="309" t="s">
        <v>1186</v>
      </c>
      <c r="J173" s="309">
        <v>50</v>
      </c>
      <c r="K173" s="352"/>
    </row>
    <row r="174" ht="15" customHeight="1">
      <c r="B174" s="331"/>
      <c r="C174" s="309" t="s">
        <v>1209</v>
      </c>
      <c r="D174" s="309"/>
      <c r="E174" s="309"/>
      <c r="F174" s="330" t="s">
        <v>1190</v>
      </c>
      <c r="G174" s="309"/>
      <c r="H174" s="309" t="s">
        <v>1250</v>
      </c>
      <c r="I174" s="309" t="s">
        <v>1186</v>
      </c>
      <c r="J174" s="309">
        <v>50</v>
      </c>
      <c r="K174" s="352"/>
    </row>
    <row r="175" ht="15" customHeight="1">
      <c r="B175" s="331"/>
      <c r="C175" s="309" t="s">
        <v>132</v>
      </c>
      <c r="D175" s="309"/>
      <c r="E175" s="309"/>
      <c r="F175" s="330" t="s">
        <v>79</v>
      </c>
      <c r="G175" s="309"/>
      <c r="H175" s="309" t="s">
        <v>1251</v>
      </c>
      <c r="I175" s="309" t="s">
        <v>1252</v>
      </c>
      <c r="J175" s="309"/>
      <c r="K175" s="352"/>
    </row>
    <row r="176" ht="15" customHeight="1">
      <c r="B176" s="331"/>
      <c r="C176" s="309" t="s">
        <v>59</v>
      </c>
      <c r="D176" s="309"/>
      <c r="E176" s="309"/>
      <c r="F176" s="330" t="s">
        <v>79</v>
      </c>
      <c r="G176" s="309"/>
      <c r="H176" s="309" t="s">
        <v>1253</v>
      </c>
      <c r="I176" s="309" t="s">
        <v>1254</v>
      </c>
      <c r="J176" s="309">
        <v>1</v>
      </c>
      <c r="K176" s="352"/>
    </row>
    <row r="177" ht="15" customHeight="1">
      <c r="B177" s="331"/>
      <c r="C177" s="309" t="s">
        <v>55</v>
      </c>
      <c r="D177" s="309"/>
      <c r="E177" s="309"/>
      <c r="F177" s="330" t="s">
        <v>79</v>
      </c>
      <c r="G177" s="309"/>
      <c r="H177" s="309" t="s">
        <v>1255</v>
      </c>
      <c r="I177" s="309" t="s">
        <v>1186</v>
      </c>
      <c r="J177" s="309">
        <v>20</v>
      </c>
      <c r="K177" s="352"/>
    </row>
    <row r="178" ht="15" customHeight="1">
      <c r="B178" s="331"/>
      <c r="C178" s="309" t="s">
        <v>133</v>
      </c>
      <c r="D178" s="309"/>
      <c r="E178" s="309"/>
      <c r="F178" s="330" t="s">
        <v>79</v>
      </c>
      <c r="G178" s="309"/>
      <c r="H178" s="309" t="s">
        <v>1256</v>
      </c>
      <c r="I178" s="309" t="s">
        <v>1186</v>
      </c>
      <c r="J178" s="309">
        <v>255</v>
      </c>
      <c r="K178" s="352"/>
    </row>
    <row r="179" ht="15" customHeight="1">
      <c r="B179" s="331"/>
      <c r="C179" s="309" t="s">
        <v>134</v>
      </c>
      <c r="D179" s="309"/>
      <c r="E179" s="309"/>
      <c r="F179" s="330" t="s">
        <v>79</v>
      </c>
      <c r="G179" s="309"/>
      <c r="H179" s="309" t="s">
        <v>1150</v>
      </c>
      <c r="I179" s="309" t="s">
        <v>1186</v>
      </c>
      <c r="J179" s="309">
        <v>10</v>
      </c>
      <c r="K179" s="352"/>
    </row>
    <row r="180" ht="15" customHeight="1">
      <c r="B180" s="331"/>
      <c r="C180" s="309" t="s">
        <v>135</v>
      </c>
      <c r="D180" s="309"/>
      <c r="E180" s="309"/>
      <c r="F180" s="330" t="s">
        <v>79</v>
      </c>
      <c r="G180" s="309"/>
      <c r="H180" s="309" t="s">
        <v>1257</v>
      </c>
      <c r="I180" s="309" t="s">
        <v>1218</v>
      </c>
      <c r="J180" s="309"/>
      <c r="K180" s="352"/>
    </row>
    <row r="181" ht="15" customHeight="1">
      <c r="B181" s="331"/>
      <c r="C181" s="309" t="s">
        <v>1258</v>
      </c>
      <c r="D181" s="309"/>
      <c r="E181" s="309"/>
      <c r="F181" s="330" t="s">
        <v>79</v>
      </c>
      <c r="G181" s="309"/>
      <c r="H181" s="309" t="s">
        <v>1259</v>
      </c>
      <c r="I181" s="309" t="s">
        <v>1218</v>
      </c>
      <c r="J181" s="309"/>
      <c r="K181" s="352"/>
    </row>
    <row r="182" ht="15" customHeight="1">
      <c r="B182" s="331"/>
      <c r="C182" s="309" t="s">
        <v>1247</v>
      </c>
      <c r="D182" s="309"/>
      <c r="E182" s="309"/>
      <c r="F182" s="330" t="s">
        <v>79</v>
      </c>
      <c r="G182" s="309"/>
      <c r="H182" s="309" t="s">
        <v>1260</v>
      </c>
      <c r="I182" s="309" t="s">
        <v>1218</v>
      </c>
      <c r="J182" s="309"/>
      <c r="K182" s="352"/>
    </row>
    <row r="183" ht="15" customHeight="1">
      <c r="B183" s="331"/>
      <c r="C183" s="309" t="s">
        <v>137</v>
      </c>
      <c r="D183" s="309"/>
      <c r="E183" s="309"/>
      <c r="F183" s="330" t="s">
        <v>1190</v>
      </c>
      <c r="G183" s="309"/>
      <c r="H183" s="309" t="s">
        <v>1261</v>
      </c>
      <c r="I183" s="309" t="s">
        <v>1186</v>
      </c>
      <c r="J183" s="309">
        <v>50</v>
      </c>
      <c r="K183" s="352"/>
    </row>
    <row r="184" ht="15" customHeight="1">
      <c r="B184" s="331"/>
      <c r="C184" s="309" t="s">
        <v>1262</v>
      </c>
      <c r="D184" s="309"/>
      <c r="E184" s="309"/>
      <c r="F184" s="330" t="s">
        <v>1190</v>
      </c>
      <c r="G184" s="309"/>
      <c r="H184" s="309" t="s">
        <v>1263</v>
      </c>
      <c r="I184" s="309" t="s">
        <v>1264</v>
      </c>
      <c r="J184" s="309"/>
      <c r="K184" s="352"/>
    </row>
    <row r="185" ht="15" customHeight="1">
      <c r="B185" s="331"/>
      <c r="C185" s="309" t="s">
        <v>1265</v>
      </c>
      <c r="D185" s="309"/>
      <c r="E185" s="309"/>
      <c r="F185" s="330" t="s">
        <v>1190</v>
      </c>
      <c r="G185" s="309"/>
      <c r="H185" s="309" t="s">
        <v>1266</v>
      </c>
      <c r="I185" s="309" t="s">
        <v>1264</v>
      </c>
      <c r="J185" s="309"/>
      <c r="K185" s="352"/>
    </row>
    <row r="186" ht="15" customHeight="1">
      <c r="B186" s="331"/>
      <c r="C186" s="309" t="s">
        <v>1267</v>
      </c>
      <c r="D186" s="309"/>
      <c r="E186" s="309"/>
      <c r="F186" s="330" t="s">
        <v>1190</v>
      </c>
      <c r="G186" s="309"/>
      <c r="H186" s="309" t="s">
        <v>1268</v>
      </c>
      <c r="I186" s="309" t="s">
        <v>1264</v>
      </c>
      <c r="J186" s="309"/>
      <c r="K186" s="352"/>
    </row>
    <row r="187" ht="15" customHeight="1">
      <c r="B187" s="331"/>
      <c r="C187" s="364" t="s">
        <v>1269</v>
      </c>
      <c r="D187" s="309"/>
      <c r="E187" s="309"/>
      <c r="F187" s="330" t="s">
        <v>1190</v>
      </c>
      <c r="G187" s="309"/>
      <c r="H187" s="309" t="s">
        <v>1270</v>
      </c>
      <c r="I187" s="309" t="s">
        <v>1271</v>
      </c>
      <c r="J187" s="365" t="s">
        <v>1272</v>
      </c>
      <c r="K187" s="352"/>
    </row>
    <row r="188" ht="15" customHeight="1">
      <c r="B188" s="331"/>
      <c r="C188" s="315" t="s">
        <v>44</v>
      </c>
      <c r="D188" s="309"/>
      <c r="E188" s="309"/>
      <c r="F188" s="330" t="s">
        <v>79</v>
      </c>
      <c r="G188" s="309"/>
      <c r="H188" s="305" t="s">
        <v>1273</v>
      </c>
      <c r="I188" s="309" t="s">
        <v>1274</v>
      </c>
      <c r="J188" s="309"/>
      <c r="K188" s="352"/>
    </row>
    <row r="189" ht="15" customHeight="1">
      <c r="B189" s="331"/>
      <c r="C189" s="315" t="s">
        <v>1275</v>
      </c>
      <c r="D189" s="309"/>
      <c r="E189" s="309"/>
      <c r="F189" s="330" t="s">
        <v>79</v>
      </c>
      <c r="G189" s="309"/>
      <c r="H189" s="309" t="s">
        <v>1276</v>
      </c>
      <c r="I189" s="309" t="s">
        <v>1218</v>
      </c>
      <c r="J189" s="309"/>
      <c r="K189" s="352"/>
    </row>
    <row r="190" ht="15" customHeight="1">
      <c r="B190" s="331"/>
      <c r="C190" s="315" t="s">
        <v>1277</v>
      </c>
      <c r="D190" s="309"/>
      <c r="E190" s="309"/>
      <c r="F190" s="330" t="s">
        <v>79</v>
      </c>
      <c r="G190" s="309"/>
      <c r="H190" s="309" t="s">
        <v>1278</v>
      </c>
      <c r="I190" s="309" t="s">
        <v>1218</v>
      </c>
      <c r="J190" s="309"/>
      <c r="K190" s="352"/>
    </row>
    <row r="191" ht="15" customHeight="1">
      <c r="B191" s="331"/>
      <c r="C191" s="315" t="s">
        <v>1279</v>
      </c>
      <c r="D191" s="309"/>
      <c r="E191" s="309"/>
      <c r="F191" s="330" t="s">
        <v>1190</v>
      </c>
      <c r="G191" s="309"/>
      <c r="H191" s="309" t="s">
        <v>1280</v>
      </c>
      <c r="I191" s="309" t="s">
        <v>1218</v>
      </c>
      <c r="J191" s="309"/>
      <c r="K191" s="352"/>
    </row>
    <row r="192" ht="15" customHeight="1">
      <c r="B192" s="358"/>
      <c r="C192" s="366"/>
      <c r="D192" s="340"/>
      <c r="E192" s="340"/>
      <c r="F192" s="340"/>
      <c r="G192" s="340"/>
      <c r="H192" s="340"/>
      <c r="I192" s="340"/>
      <c r="J192" s="340"/>
      <c r="K192" s="359"/>
    </row>
    <row r="193" ht="18.75" customHeight="1">
      <c r="B193" s="305"/>
      <c r="C193" s="309"/>
      <c r="D193" s="309"/>
      <c r="E193" s="309"/>
      <c r="F193" s="330"/>
      <c r="G193" s="309"/>
      <c r="H193" s="309"/>
      <c r="I193" s="309"/>
      <c r="J193" s="309"/>
      <c r="K193" s="305"/>
    </row>
    <row r="194" ht="18.75" customHeight="1">
      <c r="B194" s="305"/>
      <c r="C194" s="309"/>
      <c r="D194" s="309"/>
      <c r="E194" s="309"/>
      <c r="F194" s="330"/>
      <c r="G194" s="309"/>
      <c r="H194" s="309"/>
      <c r="I194" s="309"/>
      <c r="J194" s="309"/>
      <c r="K194" s="305"/>
    </row>
    <row r="195" ht="18.75" customHeight="1">
      <c r="B195" s="316"/>
      <c r="C195" s="316"/>
      <c r="D195" s="316"/>
      <c r="E195" s="316"/>
      <c r="F195" s="316"/>
      <c r="G195" s="316"/>
      <c r="H195" s="316"/>
      <c r="I195" s="316"/>
      <c r="J195" s="316"/>
      <c r="K195" s="316"/>
    </row>
    <row r="196" ht="13.5">
      <c r="B196" s="295"/>
      <c r="C196" s="296"/>
      <c r="D196" s="296"/>
      <c r="E196" s="296"/>
      <c r="F196" s="296"/>
      <c r="G196" s="296"/>
      <c r="H196" s="296"/>
      <c r="I196" s="296"/>
      <c r="J196" s="296"/>
      <c r="K196" s="297"/>
    </row>
    <row r="197" ht="21">
      <c r="B197" s="298"/>
      <c r="C197" s="299" t="s">
        <v>1281</v>
      </c>
      <c r="D197" s="299"/>
      <c r="E197" s="299"/>
      <c r="F197" s="299"/>
      <c r="G197" s="299"/>
      <c r="H197" s="299"/>
      <c r="I197" s="299"/>
      <c r="J197" s="299"/>
      <c r="K197" s="300"/>
    </row>
    <row r="198" ht="25.5" customHeight="1">
      <c r="B198" s="298"/>
      <c r="C198" s="367" t="s">
        <v>1282</v>
      </c>
      <c r="D198" s="367"/>
      <c r="E198" s="367"/>
      <c r="F198" s="367" t="s">
        <v>1283</v>
      </c>
      <c r="G198" s="368"/>
      <c r="H198" s="367" t="s">
        <v>1284</v>
      </c>
      <c r="I198" s="367"/>
      <c r="J198" s="367"/>
      <c r="K198" s="300"/>
    </row>
    <row r="199" ht="5.25" customHeight="1">
      <c r="B199" s="331"/>
      <c r="C199" s="328"/>
      <c r="D199" s="328"/>
      <c r="E199" s="328"/>
      <c r="F199" s="328"/>
      <c r="G199" s="309"/>
      <c r="H199" s="328"/>
      <c r="I199" s="328"/>
      <c r="J199" s="328"/>
      <c r="K199" s="352"/>
    </row>
    <row r="200" ht="15" customHeight="1">
      <c r="B200" s="331"/>
      <c r="C200" s="309" t="s">
        <v>1274</v>
      </c>
      <c r="D200" s="309"/>
      <c r="E200" s="309"/>
      <c r="F200" s="330" t="s">
        <v>45</v>
      </c>
      <c r="G200" s="309"/>
      <c r="H200" s="309" t="s">
        <v>1285</v>
      </c>
      <c r="I200" s="309"/>
      <c r="J200" s="309"/>
      <c r="K200" s="352"/>
    </row>
    <row r="201" ht="15" customHeight="1">
      <c r="B201" s="331"/>
      <c r="C201" s="337"/>
      <c r="D201" s="309"/>
      <c r="E201" s="309"/>
      <c r="F201" s="330" t="s">
        <v>46</v>
      </c>
      <c r="G201" s="309"/>
      <c r="H201" s="309" t="s">
        <v>1286</v>
      </c>
      <c r="I201" s="309"/>
      <c r="J201" s="309"/>
      <c r="K201" s="352"/>
    </row>
    <row r="202" ht="15" customHeight="1">
      <c r="B202" s="331"/>
      <c r="C202" s="337"/>
      <c r="D202" s="309"/>
      <c r="E202" s="309"/>
      <c r="F202" s="330" t="s">
        <v>49</v>
      </c>
      <c r="G202" s="309"/>
      <c r="H202" s="309" t="s">
        <v>1287</v>
      </c>
      <c r="I202" s="309"/>
      <c r="J202" s="309"/>
      <c r="K202" s="352"/>
    </row>
    <row r="203" ht="15" customHeight="1">
      <c r="B203" s="331"/>
      <c r="C203" s="309"/>
      <c r="D203" s="309"/>
      <c r="E203" s="309"/>
      <c r="F203" s="330" t="s">
        <v>47</v>
      </c>
      <c r="G203" s="309"/>
      <c r="H203" s="309" t="s">
        <v>1288</v>
      </c>
      <c r="I203" s="309"/>
      <c r="J203" s="309"/>
      <c r="K203" s="352"/>
    </row>
    <row r="204" ht="15" customHeight="1">
      <c r="B204" s="331"/>
      <c r="C204" s="309"/>
      <c r="D204" s="309"/>
      <c r="E204" s="309"/>
      <c r="F204" s="330" t="s">
        <v>48</v>
      </c>
      <c r="G204" s="309"/>
      <c r="H204" s="309" t="s">
        <v>1289</v>
      </c>
      <c r="I204" s="309"/>
      <c r="J204" s="309"/>
      <c r="K204" s="352"/>
    </row>
    <row r="205" ht="15" customHeight="1">
      <c r="B205" s="331"/>
      <c r="C205" s="309"/>
      <c r="D205" s="309"/>
      <c r="E205" s="309"/>
      <c r="F205" s="330"/>
      <c r="G205" s="309"/>
      <c r="H205" s="309"/>
      <c r="I205" s="309"/>
      <c r="J205" s="309"/>
      <c r="K205" s="352"/>
    </row>
    <row r="206" ht="15" customHeight="1">
      <c r="B206" s="331"/>
      <c r="C206" s="309" t="s">
        <v>1230</v>
      </c>
      <c r="D206" s="309"/>
      <c r="E206" s="309"/>
      <c r="F206" s="330" t="s">
        <v>81</v>
      </c>
      <c r="G206" s="309"/>
      <c r="H206" s="309" t="s">
        <v>1290</v>
      </c>
      <c r="I206" s="309"/>
      <c r="J206" s="309"/>
      <c r="K206" s="352"/>
    </row>
    <row r="207" ht="15" customHeight="1">
      <c r="B207" s="331"/>
      <c r="C207" s="337"/>
      <c r="D207" s="309"/>
      <c r="E207" s="309"/>
      <c r="F207" s="330" t="s">
        <v>1129</v>
      </c>
      <c r="G207" s="309"/>
      <c r="H207" s="309" t="s">
        <v>1130</v>
      </c>
      <c r="I207" s="309"/>
      <c r="J207" s="309"/>
      <c r="K207" s="352"/>
    </row>
    <row r="208" ht="15" customHeight="1">
      <c r="B208" s="331"/>
      <c r="C208" s="309"/>
      <c r="D208" s="309"/>
      <c r="E208" s="309"/>
      <c r="F208" s="330" t="s">
        <v>1127</v>
      </c>
      <c r="G208" s="309"/>
      <c r="H208" s="309" t="s">
        <v>1291</v>
      </c>
      <c r="I208" s="309"/>
      <c r="J208" s="309"/>
      <c r="K208" s="352"/>
    </row>
    <row r="209" ht="15" customHeight="1">
      <c r="B209" s="369"/>
      <c r="C209" s="337"/>
      <c r="D209" s="337"/>
      <c r="E209" s="337"/>
      <c r="F209" s="330" t="s">
        <v>1082</v>
      </c>
      <c r="G209" s="315"/>
      <c r="H209" s="356" t="s">
        <v>1131</v>
      </c>
      <c r="I209" s="356"/>
      <c r="J209" s="356"/>
      <c r="K209" s="370"/>
    </row>
    <row r="210" ht="15" customHeight="1">
      <c r="B210" s="369"/>
      <c r="C210" s="337"/>
      <c r="D210" s="337"/>
      <c r="E210" s="337"/>
      <c r="F210" s="330" t="s">
        <v>1132</v>
      </c>
      <c r="G210" s="315"/>
      <c r="H210" s="356" t="s">
        <v>1292</v>
      </c>
      <c r="I210" s="356"/>
      <c r="J210" s="356"/>
      <c r="K210" s="370"/>
    </row>
    <row r="211" ht="15" customHeight="1">
      <c r="B211" s="369"/>
      <c r="C211" s="337"/>
      <c r="D211" s="337"/>
      <c r="E211" s="337"/>
      <c r="F211" s="371"/>
      <c r="G211" s="315"/>
      <c r="H211" s="372"/>
      <c r="I211" s="372"/>
      <c r="J211" s="372"/>
      <c r="K211" s="370"/>
    </row>
    <row r="212" ht="15" customHeight="1">
      <c r="B212" s="369"/>
      <c r="C212" s="309" t="s">
        <v>1254</v>
      </c>
      <c r="D212" s="337"/>
      <c r="E212" s="337"/>
      <c r="F212" s="330">
        <v>1</v>
      </c>
      <c r="G212" s="315"/>
      <c r="H212" s="356" t="s">
        <v>1293</v>
      </c>
      <c r="I212" s="356"/>
      <c r="J212" s="356"/>
      <c r="K212" s="370"/>
    </row>
    <row r="213" ht="15" customHeight="1">
      <c r="B213" s="369"/>
      <c r="C213" s="337"/>
      <c r="D213" s="337"/>
      <c r="E213" s="337"/>
      <c r="F213" s="330">
        <v>2</v>
      </c>
      <c r="G213" s="315"/>
      <c r="H213" s="356" t="s">
        <v>1294</v>
      </c>
      <c r="I213" s="356"/>
      <c r="J213" s="356"/>
      <c r="K213" s="370"/>
    </row>
    <row r="214" ht="15" customHeight="1">
      <c r="B214" s="369"/>
      <c r="C214" s="337"/>
      <c r="D214" s="337"/>
      <c r="E214" s="337"/>
      <c r="F214" s="330">
        <v>3</v>
      </c>
      <c r="G214" s="315"/>
      <c r="H214" s="356" t="s">
        <v>1295</v>
      </c>
      <c r="I214" s="356"/>
      <c r="J214" s="356"/>
      <c r="K214" s="370"/>
    </row>
    <row r="215" ht="15" customHeight="1">
      <c r="B215" s="369"/>
      <c r="C215" s="337"/>
      <c r="D215" s="337"/>
      <c r="E215" s="337"/>
      <c r="F215" s="330">
        <v>4</v>
      </c>
      <c r="G215" s="315"/>
      <c r="H215" s="356" t="s">
        <v>1296</v>
      </c>
      <c r="I215" s="356"/>
      <c r="J215" s="356"/>
      <c r="K215" s="370"/>
    </row>
    <row r="216" ht="12.75" customHeight="1">
      <c r="B216" s="373"/>
      <c r="C216" s="374"/>
      <c r="D216" s="374"/>
      <c r="E216" s="374"/>
      <c r="F216" s="374"/>
      <c r="G216" s="374"/>
      <c r="H216" s="374"/>
      <c r="I216" s="374"/>
      <c r="J216" s="374"/>
      <c r="K216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2017-11-29T11:26:28Z</dcterms:created>
  <dcterms:modified xsi:type="dcterms:W3CDTF">2017-11-29T11:26:38Z</dcterms:modified>
</cp:coreProperties>
</file>