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A - Architektonické a sta..." sheetId="2" r:id="rId2"/>
    <sheet name="D - VRN + VON" sheetId="3" r:id="rId3"/>
    <sheet name="Pokyny pro vyplnění" sheetId="4" r:id="rId4"/>
  </sheets>
  <definedNames>
    <definedName name="_xlnm.Print_Area" localSheetId="0">'Rekapitulace stavby'!$D$4:$AO$33,'Rekapitulace stavby'!$C$39:$AQ$54</definedName>
    <definedName name="_xlnm._FilterDatabase" localSheetId="1" hidden="1">'A - Architektonické a sta...'!$C$88:$K$208</definedName>
    <definedName name="_xlnm.Print_Area" localSheetId="1">'A - Architektonické a sta...'!$C$4:$J$36,'A - Architektonické a sta...'!$C$42:$J$70,'A - Architektonické a sta...'!$C$76:$K$208</definedName>
    <definedName name="_xlnm._FilterDatabase" localSheetId="2" hidden="1">'D - VRN + VON'!$C$77:$K$89</definedName>
    <definedName name="_xlnm.Print_Area" localSheetId="2">'D - VRN + VON'!$C$4:$J$36,'D - VRN + VON'!$C$42:$J$59,'D - VRN + VON'!$C$65:$K$89</definedName>
    <definedName name="_xlnm.Print_Area" localSheetId="3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'A - Architektonické a sta...'!$88:$88</definedName>
    <definedName name="_xlnm.Print_Titles" localSheetId="2">'D - VRN + VON'!$77:$77</definedName>
  </definedNames>
  <calcPr fullCalcOnLoad="1"/>
</workbook>
</file>

<file path=xl/sharedStrings.xml><?xml version="1.0" encoding="utf-8"?>
<sst xmlns="http://schemas.openxmlformats.org/spreadsheetml/2006/main" count="2243" uniqueCount="563">
  <si>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</si>
  <si>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</si>
  <si>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</si>
  <si>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</si>
  <si>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</si>
  <si>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</si>
  <si>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</si>
  <si>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{576d29bf-87d2-45f8-81e4-eec309fef826}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</si>
  <si>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</si>
  <si>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</si>
  <si>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</si>
  <si>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</si>
  <si>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</si>
  <si>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</si>
  <si>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</si>
  <si>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</si>
  <si>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TV17-029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</si>
  <si>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</si>
  <si>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</si>
  <si>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B1613 Infrastruktura pro zájmové, neformální a celoživotní vzdělávání (SVL) - PD - Knihovna</t>
  </si>
  <si>
    <t>KSO:</t>
  </si>
  <si>
    <t>801 39</t>
  </si>
  <si>
    <t>CC-CZ:</t>
  </si>
  <si>
    <t>zak.č.8678-26</t>
  </si>
  <si>
    <t>Místo:</t>
  </si>
  <si>
    <t>Litvínov</t>
  </si>
  <si>
    <t>Datum:</t>
  </si>
  <si>
    <t>19. 5. 2017</t>
  </si>
  <si>
    <t>Zadavatel:</t>
  </si>
  <si>
    <t>IČ:</t>
  </si>
  <si>
    <t/>
  </si>
  <si>
    <t>Město Litvínov</t>
  </si>
  <si>
    <t>DIČ:</t>
  </si>
  <si>
    <t>Uchazeč:</t>
  </si>
  <si>
    <t>Vyplň údaj</t>
  </si>
  <si>
    <t>Projektant:</t>
  </si>
  <si>
    <t>BPO spol. s r.o.,Lidická 1239,36317 OSTROV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</si>
  <si>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</si>
  <si>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</si>
  <si>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</si>
  <si>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</si>
  <si>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</si>
  <si>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</si>
  <si>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</si>
  <si>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</si>
  <si>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</si>
  <si>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</si>
  <si>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</si>
  <si>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</si>
  <si>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</si>
  <si>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</si>
  <si>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</si>
  <si>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</si>
  <si>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</si>
  <si>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</si>
  <si>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</si>
  <si>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</si>
  <si>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</si>
  <si>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</si>
  <si>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</si>
  <si>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</si>
  <si>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</si>
  <si>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</si>
  <si>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</si>
  <si>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</si>
  <si>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</si>
  <si>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</si>
  <si>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</si>
  <si>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</si>
  <si>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</si>
  <si>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</si>
  <si>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</si>
  <si>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</si>
  <si>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</si>
  <si>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</si>
  <si>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</si>
  <si>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</si>
  <si>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</si>
  <si>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</si>
  <si>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A</t>
  </si>
  <si>
    <t>Architektonické a stavebně konstrukční řešení</t>
  </si>
  <si>
    <t>STA</t>
  </si>
  <si>
    <t>1</t>
  </si>
  <si>
    <t>{24ff4cbd-e2b5-45e0-87a4-28ee787cd745}</t>
  </si>
  <si>
    <t>2</t>
  </si>
  <si>
    <t>VRN + VON</t>
  </si>
  <si>
    <t>{e7a23f9d-9583-4720-b9da-3b6a14ec3620}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</si>
  <si>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</si>
  <si>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</si>
  <si>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</si>
  <si>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</si>
  <si>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</si>
  <si>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</si>
  <si>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</si>
  <si>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A - Architektonické a stavebně konstrukční řešení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</si>
  <si>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</si>
  <si>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</si>
  <si>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</si>
  <si>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</si>
  <si>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</si>
  <si>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</si>
  <si>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38 - Různé kompletní konstrukce</t>
  </si>
  <si>
    <t xml:space="preserve">    61 - Úprava povrchů vnitřních</t>
  </si>
  <si>
    <t xml:space="preserve">    63 - Podlahy a podlahové konstrukce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</si>
  <si>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</si>
  <si>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</si>
  <si>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</si>
  <si>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</si>
  <si>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</si>
  <si>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</si>
  <si>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</si>
  <si>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777 - Podlahy lité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</si>
  <si>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</si>
  <si>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</si>
  <si>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</si>
  <si>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</si>
  <si>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</si>
  <si>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</si>
  <si>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</si>
  <si>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</si>
  <si>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</si>
  <si>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</si>
  <si>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</si>
  <si>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</si>
  <si>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</si>
  <si>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</si>
  <si>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</si>
  <si>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</si>
  <si>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</si>
  <si>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</si>
  <si>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38</t>
  </si>
  <si>
    <t>Různé kompletní konstrukce</t>
  </si>
  <si>
    <t>24</t>
  </si>
  <si>
    <t>K</t>
  </si>
  <si>
    <t>38000100R</t>
  </si>
  <si>
    <t>Výroba, dodávka a montáž pojezdových drah pro posuvné regály s policemi</t>
  </si>
  <si>
    <t>Kč</t>
  </si>
  <si>
    <t>4</t>
  </si>
  <si>
    <t>-2134491571</t>
  </si>
  <si>
    <t>25</t>
  </si>
  <si>
    <t>38000200R</t>
  </si>
  <si>
    <t>Výroba, dodávka a montáž posuvných knihovnických regálů s policemi r.PR 2800 x 500(2x250) x 2160 (7+7polic) - tzv dodávka na klíč</t>
  </si>
  <si>
    <t>kus</t>
  </si>
  <si>
    <t>-2056748873</t>
  </si>
  <si>
    <t>VV</t>
  </si>
  <si>
    <t xml:space="preserve">místnost -1.02 </t>
  </si>
  <si>
    <t>10</t>
  </si>
  <si>
    <t>26</t>
  </si>
  <si>
    <t>38000300R</t>
  </si>
  <si>
    <t>Výroba, dodávka a montáž posuvných knihovnických regálů s policemi r.PR 4000 x 500(2x250) x 2160 (7+7polic) - tzv dodávka na klíč</t>
  </si>
  <si>
    <t>-1618198071</t>
  </si>
  <si>
    <t>místnost -1.01</t>
  </si>
  <si>
    <t>27</t>
  </si>
  <si>
    <t>38000400R</t>
  </si>
  <si>
    <t>Výroba, dodávka a montáž posuvných knihovnických regálů s policemi r.PR 3000 x 500(2x250) x 2160 (7+7polic) - tzv dodávka na klíč</t>
  </si>
  <si>
    <t>-2096096452</t>
  </si>
  <si>
    <t>61</t>
  </si>
  <si>
    <t>Úprava povrchů vnitřních</t>
  </si>
  <si>
    <t>36</t>
  </si>
  <si>
    <t>612821011</t>
  </si>
  <si>
    <t>Sanační omítka vnitřních ploch stěn pro vlhké a zasolené zdivo, prováděná ve dvou vrstvách, tl. jádrové omítky do 30 mm ručně zatřená</t>
  </si>
  <si>
    <t>m2</t>
  </si>
  <si>
    <t>CS ÚRS 2017 01</t>
  </si>
  <si>
    <t>1456097727</t>
  </si>
  <si>
    <t>1.pp - oprava omítky v místě vlhkého rohu</t>
  </si>
  <si>
    <t>10,0</t>
  </si>
  <si>
    <t>37</t>
  </si>
  <si>
    <t>612821061</t>
  </si>
  <si>
    <t>Sanační omítka vnitřních ploch Příplatek k cenám: za každých dalších 10 mm omítky prováděné ve více vrstvách -1011 a -1012</t>
  </si>
  <si>
    <t>-1068416807</t>
  </si>
  <si>
    <t>63</t>
  </si>
  <si>
    <t>Podlahy a podlahové konstrukce</t>
  </si>
  <si>
    <t>50</t>
  </si>
  <si>
    <t>631311121</t>
  </si>
  <si>
    <t>Doplnění dosavadních mazanin prostým betonem s dodáním hmot, bez potěru, plochy jednotlivě do 1 m2 a tl. do 80 mm</t>
  </si>
  <si>
    <t>m3</t>
  </si>
  <si>
    <t>1153535534</t>
  </si>
  <si>
    <t>1.PP</t>
  </si>
  <si>
    <t>oprava podkladního betonu bouraných podlah  - m.č.-1.01 a -1.02</t>
  </si>
  <si>
    <t>cca 50% plochy, průměrná tl. cca 50 mm</t>
  </si>
  <si>
    <t>0,05*(59,2+30,9)*0,5</t>
  </si>
  <si>
    <t>51</t>
  </si>
  <si>
    <t>631311135</t>
  </si>
  <si>
    <t>Mazanina z betonu prostého bez zvýšených nároků na prostředí tl. přes 120 do 240 mm tř. C 20/25</t>
  </si>
  <si>
    <t>-533146804</t>
  </si>
  <si>
    <t>nová podlaha 1.pp - m.č.-1.01 a -1.02</t>
  </si>
  <si>
    <t>0,15*(59,2+30,9)</t>
  </si>
  <si>
    <t>94</t>
  </si>
  <si>
    <t>Lešení a stavební výtahy</t>
  </si>
  <si>
    <t>52</t>
  </si>
  <si>
    <t>949101111</t>
  </si>
  <si>
    <t>Lešení pomocné pracovní pro objekty pozemních staveb pro zatížení do 150 kg/m2, o výšce lešeňové podlahy do 1,9 m</t>
  </si>
  <si>
    <t>2023537715</t>
  </si>
  <si>
    <t>95</t>
  </si>
  <si>
    <t>Různé dokončovací konstrukce a práce pozemních staveb</t>
  </si>
  <si>
    <t>56</t>
  </si>
  <si>
    <t>952901131</t>
  </si>
  <si>
    <t>Čištění budov při provádění oprav a udržovacích prací konstrukcí nebo prvků omytím</t>
  </si>
  <si>
    <t>-263685020</t>
  </si>
  <si>
    <t>57</t>
  </si>
  <si>
    <t>952902031</t>
  </si>
  <si>
    <t>Čištění budov při provádění oprav a udržovacích prací podlah hladkých omytím</t>
  </si>
  <si>
    <t>1525527557</t>
  </si>
  <si>
    <t>1.pp</t>
  </si>
  <si>
    <t>59,2+30,9+29,8</t>
  </si>
  <si>
    <t>96</t>
  </si>
  <si>
    <t>Bourání konstrukcí</t>
  </si>
  <si>
    <t>85</t>
  </si>
  <si>
    <t>965043441</t>
  </si>
  <si>
    <t>Bourání mazanin betonových s potěrem nebo teracem tl. do 150 mm, plochy přes 4 m2</t>
  </si>
  <si>
    <t>1670838389</t>
  </si>
  <si>
    <t>srovnatelná položka i pro vybourání jiné nášlapné vrstvy např. dlažby</t>
  </si>
  <si>
    <t>- nášlapné vrstvy jsou rozdílné i na ploše jedné místnosti</t>
  </si>
  <si>
    <t>místnost č.-1.01, -1.02</t>
  </si>
  <si>
    <t>0,15*(59,2+30,9)+0,485</t>
  </si>
  <si>
    <t>88</t>
  </si>
  <si>
    <t>711131811</t>
  </si>
  <si>
    <t>Odstranění izolace proti zemní vlhkosti na ploše vodorovné V</t>
  </si>
  <si>
    <t>-1115003360</t>
  </si>
  <si>
    <t>pod bouranou betonovou mazaninou tl. 150 mm</t>
  </si>
  <si>
    <t>59,2+30,9</t>
  </si>
  <si>
    <t>91</t>
  </si>
  <si>
    <t>978013191</t>
  </si>
  <si>
    <t>Otlučení vápenných nebo vápenocementových omítek vnitřních ploch stěn s vyškrabáním spar, s očištěním zdiva, v rozsahu přes 50 do 100 %</t>
  </si>
  <si>
    <t>-1008172891</t>
  </si>
  <si>
    <t>otlučení včetně vyškrábnutí a vyčištění spár do hl. 20 mm</t>
  </si>
  <si>
    <t>92</t>
  </si>
  <si>
    <t>784121001</t>
  </si>
  <si>
    <t>Oškrabání malby v místnostech výšky do 3,80 m</t>
  </si>
  <si>
    <t>-125230677</t>
  </si>
  <si>
    <t>stropy</t>
  </si>
  <si>
    <t>59,2+30,9+29,8+0,1</t>
  </si>
  <si>
    <t>průvlaky</t>
  </si>
  <si>
    <t>0,25*(1,5*4*2+3,6*2)</t>
  </si>
  <si>
    <t>stěny</t>
  </si>
  <si>
    <t>2,6*(5,5+10,8+1,2+1,5+1,25+0,45*3)*2</t>
  </si>
  <si>
    <t>2,6*(7,5+4,2+0,6+0,6+0,3*2)*2</t>
  </si>
  <si>
    <t>2,6*(7,5+4,0+0,6+0,4)*2</t>
  </si>
  <si>
    <t>-2,0*(0,9+0,7)-2,4*1,1</t>
  </si>
  <si>
    <t>-2,0*0,8*2</t>
  </si>
  <si>
    <t>550,0*0,01+0,22</t>
  </si>
  <si>
    <t>Součet</t>
  </si>
  <si>
    <t>93</t>
  </si>
  <si>
    <t>784111001</t>
  </si>
  <si>
    <t>Oprášení (ometení) podkladu v místnostech výšky do 3,80 m</t>
  </si>
  <si>
    <t>1775020300</t>
  </si>
  <si>
    <t>997</t>
  </si>
  <si>
    <t>Přesun sutě</t>
  </si>
  <si>
    <t>100</t>
  </si>
  <si>
    <t>997013111</t>
  </si>
  <si>
    <t>Vnitrostaveništní doprava suti a vybouraných hmot vodorovně do 50 m svisle s použitím mechanizace pro budovy a haly výšky do 6 m</t>
  </si>
  <si>
    <t>t</t>
  </si>
  <si>
    <t>-1459718516</t>
  </si>
  <si>
    <t>suť odd.96</t>
  </si>
  <si>
    <t>31,735</t>
  </si>
  <si>
    <t>101</t>
  </si>
  <si>
    <t>997013501</t>
  </si>
  <si>
    <t>Odvoz suti a vybouraných hmot na skládku nebo meziskládku se složením, na vzdálenost do 1 km</t>
  </si>
  <si>
    <t>1491779238</t>
  </si>
  <si>
    <t>suť odd.96 na skládku - 10km</t>
  </si>
  <si>
    <t>102</t>
  </si>
  <si>
    <t>997013509</t>
  </si>
  <si>
    <t>Odvoz suti a vybouraných hmot na skládku nebo meziskládku se složením, na vzdálenost Příplatek k ceně za každý další i započatý 1 km přes 1 km</t>
  </si>
  <si>
    <t>1072120559</t>
  </si>
  <si>
    <t>31,735*(10-1)</t>
  </si>
  <si>
    <t>103</t>
  </si>
  <si>
    <t>99701380R</t>
  </si>
  <si>
    <t>Poplatek za uložení stavebního odpadu na skládce (skládkovné) betonového</t>
  </si>
  <si>
    <t>-150560673</t>
  </si>
  <si>
    <t>105</t>
  </si>
  <si>
    <t>997013831</t>
  </si>
  <si>
    <t>Poplatek za uložení stavebního odpadu na skládce (skládkovné) směsného</t>
  </si>
  <si>
    <t>-1252694163</t>
  </si>
  <si>
    <t>31,735-30,8</t>
  </si>
  <si>
    <t>998</t>
  </si>
  <si>
    <t>Přesun hmot</t>
  </si>
  <si>
    <t>107</t>
  </si>
  <si>
    <t>998011001</t>
  </si>
  <si>
    <t>Přesun hmot pro budovy občanské výstavby, bydlení, výrobu a služby s nosnou svislou konstrukcí zděnou z cihel, tvárnic nebo kamene vodorovná dopravní vzdálenost do 100 m pro budovy výšky do 6 m</t>
  </si>
  <si>
    <t>-898196306</t>
  </si>
  <si>
    <t>PSV</t>
  </si>
  <si>
    <t>Práce a dodávky PSV</t>
  </si>
  <si>
    <t>711</t>
  </si>
  <si>
    <t>Izolace proti vodě, vlhkosti a plynům</t>
  </si>
  <si>
    <t>108</t>
  </si>
  <si>
    <t>711141559</t>
  </si>
  <si>
    <t>Provedení izolace proti zemní vlhkosti pásy přitavením NAIP na ploše vodorovné V</t>
  </si>
  <si>
    <t>16</t>
  </si>
  <si>
    <t>313590282</t>
  </si>
  <si>
    <t>nová podlaha v 1.pp</t>
  </si>
  <si>
    <t>109</t>
  </si>
  <si>
    <t>M</t>
  </si>
  <si>
    <t>628361100</t>
  </si>
  <si>
    <t>pás těžký asfaltovaný s Al folií nosnou vložkou</t>
  </si>
  <si>
    <t>32</t>
  </si>
  <si>
    <t>-424064098</t>
  </si>
  <si>
    <t>ztratné 15%</t>
  </si>
  <si>
    <t>90,1*1,15+0,385</t>
  </si>
  <si>
    <t>110</t>
  </si>
  <si>
    <t>998711101</t>
  </si>
  <si>
    <t>Přesun hmot pro izolace proti vodě, vlhkosti a plynům stanovený z hmotnosti přesunovaného materiálu vodorovná dopravní vzdálenost do 50 m v objektech výšky do 6 m</t>
  </si>
  <si>
    <t>1200154507</t>
  </si>
  <si>
    <t>777</t>
  </si>
  <si>
    <t>Podlahy lité</t>
  </si>
  <si>
    <t>167</t>
  </si>
  <si>
    <t>771990113</t>
  </si>
  <si>
    <t>Vyrovnání podkladní vrstvy samonivelační stěrkou tl. 4 mm, min. pevnosti 40 MPa</t>
  </si>
  <si>
    <t>1609565302</t>
  </si>
  <si>
    <t>podlahy 1.pp</t>
  </si>
  <si>
    <t>místnost č.-1.01, -1.02, -1.03</t>
  </si>
  <si>
    <t>celková tl. stěrky = 5 mm</t>
  </si>
  <si>
    <t>168</t>
  </si>
  <si>
    <t>771990193</t>
  </si>
  <si>
    <t>Vyrovnání podkladní vrstvy samonivelační stěrkou tl. 4 mm, min. pevnosti Příplatek k cenám za každý další 1 mm tloušťky, min. pevnosti 40 MPa</t>
  </si>
  <si>
    <t>610792117</t>
  </si>
  <si>
    <t>pol.771990113</t>
  </si>
  <si>
    <t>120,0*(5-4)</t>
  </si>
  <si>
    <t>169</t>
  </si>
  <si>
    <t>777622101</t>
  </si>
  <si>
    <t>Uzavírací nátěr podlahy bezprašný barevný</t>
  </si>
  <si>
    <t>442093502</t>
  </si>
  <si>
    <t>170</t>
  </si>
  <si>
    <t>777111101</t>
  </si>
  <si>
    <t>Příprava podkladu před nátěrem zametením</t>
  </si>
  <si>
    <t>-302208936</t>
  </si>
  <si>
    <t>171</t>
  </si>
  <si>
    <t>998777101</t>
  </si>
  <si>
    <t>Přesun hmot pro podlahy lité stanovený z hmotnosti přesunovaného materiálu vodorovná dopravní vzdálenost do 50 m v objektech výšky do 6 m</t>
  </si>
  <si>
    <t>-1154256855</t>
  </si>
  <si>
    <t>784</t>
  </si>
  <si>
    <t>Dokončovací práce - malby a tapety</t>
  </si>
  <si>
    <t>176</t>
  </si>
  <si>
    <t>784221101</t>
  </si>
  <si>
    <t>Malby z malířských směsí otěruvzdorných za sucha dvojnásobné, bílé za sucha otěruvzdorné dobře v místnostech výšky do 3,80 m</t>
  </si>
  <si>
    <t>960485517</t>
  </si>
  <si>
    <t>2,6*(7,5+4,0+0,6+0,4+0,3)*2</t>
  </si>
  <si>
    <t>571,7*0,01+0,603</t>
  </si>
  <si>
    <t>177</t>
  </si>
  <si>
    <t>784181121</t>
  </si>
  <si>
    <t>Penetrace podkladu jednonásobná hloubková v místnostech výšky do 3,80 m</t>
  </si>
  <si>
    <t>1692630181</t>
  </si>
  <si>
    <t>D - VRN + VON</t>
  </si>
  <si>
    <t>VRN - Vedlejší rozpočtové náklady</t>
  </si>
  <si>
    <t>VON - Vedlejší ostatní náklady</t>
  </si>
  <si>
    <t>VRN</t>
  </si>
  <si>
    <t>Vedlejší rozpočtové náklady</t>
  </si>
  <si>
    <t>5</t>
  </si>
  <si>
    <t>VRN 01</t>
  </si>
  <si>
    <t>Zařízení staveniště</t>
  </si>
  <si>
    <t>689849871</t>
  </si>
  <si>
    <t>VRN 02</t>
  </si>
  <si>
    <t>Provozní vlivy</t>
  </si>
  <si>
    <t>682714049</t>
  </si>
  <si>
    <t>VON</t>
  </si>
  <si>
    <t>Vedlejší ostatní náklady</t>
  </si>
  <si>
    <t>3</t>
  </si>
  <si>
    <t>001</t>
  </si>
  <si>
    <t>Kompletační činnost dodavatele</t>
  </si>
  <si>
    <t>512</t>
  </si>
  <si>
    <t>-516684412</t>
  </si>
  <si>
    <t>002</t>
  </si>
  <si>
    <t>Obstarání dokladů a stanovisek veřejnoprávních orgánů a institucí</t>
  </si>
  <si>
    <t>-1926839675</t>
  </si>
  <si>
    <t>6</t>
  </si>
  <si>
    <t>004</t>
  </si>
  <si>
    <t>Opatření k zajištění bezpečnosti účastníků realizace akce a veřejnosti (zejména zajištění staveniště, bezpečnostní tabulky)</t>
  </si>
  <si>
    <t>870398198</t>
  </si>
  <si>
    <t>7</t>
  </si>
  <si>
    <t>005</t>
  </si>
  <si>
    <t>Dodávka vybavení stavby dle příslušných ČSN se zaměřením na požární ochranu objektu a bezpečnost práce (hasící přístroje, výstražné tabulky)</t>
  </si>
  <si>
    <t>-1627913160</t>
  </si>
  <si>
    <t>8</t>
  </si>
  <si>
    <t>006</t>
  </si>
  <si>
    <t xml:space="preserve">Zpracování dokumentace provádění stavby a geodetické zaměření realizované stavby </t>
  </si>
  <si>
    <t>284099540</t>
  </si>
  <si>
    <t>9</t>
  </si>
  <si>
    <t>007</t>
  </si>
  <si>
    <t>Úklid stavby a uvedení okolí do původního stavu</t>
  </si>
  <si>
    <t>760266811</t>
  </si>
  <si>
    <t>008</t>
  </si>
  <si>
    <t xml:space="preserve">Informační tabule s údaji o stavbě </t>
  </si>
  <si>
    <t>960661978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</si>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</sst>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6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5" xfId="0" applyNumberFormat="1" applyFont="1" applyBorder="1" applyAlignment="1" applyProtection="1">
      <alignment/>
      <protection/>
    </xf>
    <xf numFmtId="166" fontId="33" fillId="0" borderId="16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9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3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9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" t="s">
        <v>16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17</v>
      </c>
      <c r="BS5" s="23" t="s">
        <v>8</v>
      </c>
    </row>
    <row r="6" spans="2:71" ht="36.95" customHeight="1">
      <c r="B6" s="27"/>
      <c r="C6" s="28"/>
      <c r="D6" s="36" t="s">
        <v>18</v>
      </c>
      <c r="E6" s="28"/>
      <c r="F6" s="28"/>
      <c r="G6" s="28"/>
      <c r="H6" s="28"/>
      <c r="I6" s="28"/>
      <c r="J6" s="28"/>
      <c r="K6" s="37" t="s">
        <v>19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8</v>
      </c>
    </row>
    <row r="7" spans="2:71" ht="14.4" customHeight="1">
      <c r="B7" s="27"/>
      <c r="C7" s="28"/>
      <c r="D7" s="39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22</v>
      </c>
      <c r="AL7" s="28"/>
      <c r="AM7" s="28"/>
      <c r="AN7" s="34" t="s">
        <v>23</v>
      </c>
      <c r="AO7" s="28"/>
      <c r="AP7" s="28"/>
      <c r="AQ7" s="30"/>
      <c r="BE7" s="38"/>
      <c r="BS7" s="23" t="s">
        <v>8</v>
      </c>
    </row>
    <row r="8" spans="2:71" ht="14.4" customHeight="1">
      <c r="B8" s="27"/>
      <c r="C8" s="28"/>
      <c r="D8" s="39" t="s">
        <v>24</v>
      </c>
      <c r="E8" s="28"/>
      <c r="F8" s="28"/>
      <c r="G8" s="28"/>
      <c r="H8" s="28"/>
      <c r="I8" s="28"/>
      <c r="J8" s="28"/>
      <c r="K8" s="34" t="s">
        <v>25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26</v>
      </c>
      <c r="AL8" s="28"/>
      <c r="AM8" s="28"/>
      <c r="AN8" s="40" t="s">
        <v>27</v>
      </c>
      <c r="AO8" s="28"/>
      <c r="AP8" s="28"/>
      <c r="AQ8" s="30"/>
      <c r="BE8" s="38"/>
      <c r="BS8" s="23" t="s">
        <v>8</v>
      </c>
    </row>
    <row r="9" spans="2:71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8</v>
      </c>
    </row>
    <row r="10" spans="2:71" ht="14.4" customHeight="1">
      <c r="B10" s="27"/>
      <c r="C10" s="28"/>
      <c r="D10" s="39" t="s">
        <v>28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29</v>
      </c>
      <c r="AL10" s="28"/>
      <c r="AM10" s="28"/>
      <c r="AN10" s="34" t="s">
        <v>30</v>
      </c>
      <c r="AO10" s="28"/>
      <c r="AP10" s="28"/>
      <c r="AQ10" s="30"/>
      <c r="BE10" s="38"/>
      <c r="BS10" s="23" t="s">
        <v>8</v>
      </c>
    </row>
    <row r="11" spans="2:71" ht="18.45" customHeight="1">
      <c r="B11" s="27"/>
      <c r="C11" s="28"/>
      <c r="D11" s="28"/>
      <c r="E11" s="34" t="s">
        <v>31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32</v>
      </c>
      <c r="AL11" s="28"/>
      <c r="AM11" s="28"/>
      <c r="AN11" s="34" t="s">
        <v>30</v>
      </c>
      <c r="AO11" s="28"/>
      <c r="AP11" s="28"/>
      <c r="AQ11" s="30"/>
      <c r="BE11" s="38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8</v>
      </c>
    </row>
    <row r="13" spans="2:71" ht="14.4" customHeight="1">
      <c r="B13" s="27"/>
      <c r="C13" s="28"/>
      <c r="D13" s="39" t="s">
        <v>33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29</v>
      </c>
      <c r="AL13" s="28"/>
      <c r="AM13" s="28"/>
      <c r="AN13" s="41" t="s">
        <v>34</v>
      </c>
      <c r="AO13" s="28"/>
      <c r="AP13" s="28"/>
      <c r="AQ13" s="30"/>
      <c r="BE13" s="38"/>
      <c r="BS13" s="23" t="s">
        <v>8</v>
      </c>
    </row>
    <row r="14" spans="2:71" ht="13.5">
      <c r="B14" s="27"/>
      <c r="C14" s="28"/>
      <c r="D14" s="28"/>
      <c r="E14" s="41" t="s">
        <v>34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32</v>
      </c>
      <c r="AL14" s="28"/>
      <c r="AM14" s="28"/>
      <c r="AN14" s="41" t="s">
        <v>34</v>
      </c>
      <c r="AO14" s="28"/>
      <c r="AP14" s="28"/>
      <c r="AQ14" s="30"/>
      <c r="BE14" s="38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spans="2:71" ht="14.4" customHeight="1">
      <c r="B16" s="27"/>
      <c r="C16" s="28"/>
      <c r="D16" s="39" t="s">
        <v>35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29</v>
      </c>
      <c r="AL16" s="28"/>
      <c r="AM16" s="28"/>
      <c r="AN16" s="34" t="s">
        <v>30</v>
      </c>
      <c r="AO16" s="28"/>
      <c r="AP16" s="28"/>
      <c r="AQ16" s="30"/>
      <c r="BE16" s="38"/>
      <c r="BS16" s="23" t="s">
        <v>6</v>
      </c>
    </row>
    <row r="17" spans="2:71" ht="18.45" customHeight="1">
      <c r="B17" s="27"/>
      <c r="C17" s="28"/>
      <c r="D17" s="28"/>
      <c r="E17" s="34" t="s">
        <v>36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32</v>
      </c>
      <c r="AL17" s="28"/>
      <c r="AM17" s="28"/>
      <c r="AN17" s="34" t="s">
        <v>30</v>
      </c>
      <c r="AO17" s="28"/>
      <c r="AP17" s="28"/>
      <c r="AQ17" s="30"/>
      <c r="BE17" s="38"/>
      <c r="BS17" s="23" t="s">
        <v>37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8</v>
      </c>
    </row>
    <row r="19" spans="2:71" ht="14.4" customHeight="1">
      <c r="B19" s="27"/>
      <c r="C19" s="28"/>
      <c r="D19" s="39" t="s">
        <v>38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8</v>
      </c>
    </row>
    <row r="20" spans="2:71" ht="57" customHeight="1">
      <c r="B20" s="27"/>
      <c r="C20" s="28"/>
      <c r="D20" s="28"/>
      <c r="E20" s="43" t="s">
        <v>39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spans="2:57" ht="6.95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pans="2:57" s="1" customFormat="1" ht="25.9" customHeight="1">
      <c r="B23" s="45"/>
      <c r="C23" s="46"/>
      <c r="D23" s="47" t="s">
        <v>40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E23" s="38"/>
    </row>
    <row r="24" spans="2:57" s="1" customFormat="1" ht="6.95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pans="2:57" s="1" customFormat="1" ht="13.5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41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42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43</v>
      </c>
      <c r="AL25" s="51"/>
      <c r="AM25" s="51"/>
      <c r="AN25" s="51"/>
      <c r="AO25" s="51"/>
      <c r="AP25" s="46"/>
      <c r="AQ25" s="50"/>
      <c r="BE25" s="38"/>
    </row>
    <row r="26" spans="2:57" s="2" customFormat="1" ht="14.4" customHeight="1">
      <c r="B26" s="52"/>
      <c r="C26" s="53"/>
      <c r="D26" s="54" t="s">
        <v>44</v>
      </c>
      <c r="E26" s="53"/>
      <c r="F26" s="54" t="s">
        <v>45</v>
      </c>
      <c r="G26" s="53"/>
      <c r="H26" s="53"/>
      <c r="I26" s="53"/>
      <c r="J26" s="53"/>
      <c r="K26" s="53"/>
      <c r="L26" s="55">
        <v>0.21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ROUND(AV51,2)</f>
        <v>0</v>
      </c>
      <c r="AL26" s="53"/>
      <c r="AM26" s="53"/>
      <c r="AN26" s="53"/>
      <c r="AO26" s="53"/>
      <c r="AP26" s="53"/>
      <c r="AQ26" s="57"/>
      <c r="BE26" s="38"/>
    </row>
    <row r="27" spans="2:57" s="2" customFormat="1" ht="14.4" customHeight="1">
      <c r="B27" s="52"/>
      <c r="C27" s="53"/>
      <c r="D27" s="53"/>
      <c r="E27" s="53"/>
      <c r="F27" s="54" t="s">
        <v>46</v>
      </c>
      <c r="G27" s="53"/>
      <c r="H27" s="53"/>
      <c r="I27" s="53"/>
      <c r="J27" s="53"/>
      <c r="K27" s="53"/>
      <c r="L27" s="55">
        <v>0.15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ROUND(AW51,2)</f>
        <v>0</v>
      </c>
      <c r="AL27" s="53"/>
      <c r="AM27" s="53"/>
      <c r="AN27" s="53"/>
      <c r="AO27" s="53"/>
      <c r="AP27" s="53"/>
      <c r="AQ27" s="57"/>
      <c r="BE27" s="38"/>
    </row>
    <row r="28" spans="2:57" s="2" customFormat="1" ht="14.4" customHeight="1" hidden="1">
      <c r="B28" s="52"/>
      <c r="C28" s="53"/>
      <c r="D28" s="53"/>
      <c r="E28" s="53"/>
      <c r="F28" s="54" t="s">
        <v>47</v>
      </c>
      <c r="G28" s="53"/>
      <c r="H28" s="53"/>
      <c r="I28" s="53"/>
      <c r="J28" s="53"/>
      <c r="K28" s="53"/>
      <c r="L28" s="55">
        <v>0.21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spans="2:57" s="2" customFormat="1" ht="14.4" customHeight="1" hidden="1">
      <c r="B29" s="52"/>
      <c r="C29" s="53"/>
      <c r="D29" s="53"/>
      <c r="E29" s="53"/>
      <c r="F29" s="54" t="s">
        <v>48</v>
      </c>
      <c r="G29" s="53"/>
      <c r="H29" s="53"/>
      <c r="I29" s="53"/>
      <c r="J29" s="53"/>
      <c r="K29" s="53"/>
      <c r="L29" s="55">
        <v>0.15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spans="2:57" s="2" customFormat="1" ht="14.4" customHeight="1" hidden="1">
      <c r="B30" s="52"/>
      <c r="C30" s="53"/>
      <c r="D30" s="53"/>
      <c r="E30" s="53"/>
      <c r="F30" s="54" t="s">
        <v>49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pans="2:57" s="1" customFormat="1" ht="6.95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pans="2:57" s="1" customFormat="1" ht="25.9" customHeight="1">
      <c r="B32" s="45"/>
      <c r="C32" s="58"/>
      <c r="D32" s="59" t="s">
        <v>50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51</v>
      </c>
      <c r="U32" s="60"/>
      <c r="V32" s="60"/>
      <c r="W32" s="60"/>
      <c r="X32" s="62" t="s">
        <v>52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pans="2:43" s="1" customFormat="1" ht="6.95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pans="2:43" s="1" customFormat="1" ht="6.95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pans="2:44" s="1" customFormat="1" ht="6.95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pans="2:44" s="1" customFormat="1" ht="36.95" customHeight="1">
      <c r="B39" s="45"/>
      <c r="C39" s="72" t="s">
        <v>53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pans="2:44" s="1" customFormat="1" ht="6.95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pans="2:44" s="3" customFormat="1" ht="14.4" customHeight="1">
      <c r="B41" s="74"/>
      <c r="C41" s="75" t="s">
        <v>15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TV17-029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pans="2:44" s="4" customFormat="1" ht="36.95" customHeight="1">
      <c r="B42" s="78"/>
      <c r="C42" s="79" t="s">
        <v>18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B1613 Infrastruktura pro zájmové, neformální a celoživotní vzdělávání (SVL) - PD - Knihovna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pans="2:44" s="1" customFormat="1" ht="6.95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pans="2:44" s="1" customFormat="1" ht="13.5">
      <c r="B44" s="45"/>
      <c r="C44" s="75" t="s">
        <v>24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>Litvínov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26</v>
      </c>
      <c r="AJ44" s="73"/>
      <c r="AK44" s="73"/>
      <c r="AL44" s="73"/>
      <c r="AM44" s="84" t="str">
        <f>IF(AN8="","",AN8)</f>
        <v>19. 5. 2017</v>
      </c>
      <c r="AN44" s="84"/>
      <c r="AO44" s="73"/>
      <c r="AP44" s="73"/>
      <c r="AQ44" s="73"/>
      <c r="AR44" s="71"/>
    </row>
    <row r="45" spans="2:44" s="1" customFormat="1" ht="6.95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pans="2:56" s="1" customFormat="1" ht="13.5">
      <c r="B46" s="45"/>
      <c r="C46" s="75" t="s">
        <v>28</v>
      </c>
      <c r="D46" s="73"/>
      <c r="E46" s="73"/>
      <c r="F46" s="73"/>
      <c r="G46" s="73"/>
      <c r="H46" s="73"/>
      <c r="I46" s="73"/>
      <c r="J46" s="73"/>
      <c r="K46" s="73"/>
      <c r="L46" s="76" t="str">
        <f>IF(E11="","",E11)</f>
        <v>Město Litvínov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35</v>
      </c>
      <c r="AJ46" s="73"/>
      <c r="AK46" s="73"/>
      <c r="AL46" s="73"/>
      <c r="AM46" s="76" t="str">
        <f>IF(E17="","",E17)</f>
        <v>BPO spol. s r.o.,Lidická 1239,36317 OSTROV</v>
      </c>
      <c r="AN46" s="76"/>
      <c r="AO46" s="76"/>
      <c r="AP46" s="76"/>
      <c r="AQ46" s="73"/>
      <c r="AR46" s="71"/>
      <c r="AS46" s="85" t="s">
        <v>54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pans="2:56" s="1" customFormat="1" ht="13.5">
      <c r="B47" s="45"/>
      <c r="C47" s="75" t="s">
        <v>33</v>
      </c>
      <c r="D47" s="73"/>
      <c r="E47" s="73"/>
      <c r="F47" s="73"/>
      <c r="G47" s="73"/>
      <c r="H47" s="73"/>
      <c r="I47" s="73"/>
      <c r="J47" s="73"/>
      <c r="K47" s="73"/>
      <c r="L47" s="76" t="str">
        <f>IF(E14="Vyplň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pans="2:56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pans="2:56" s="1" customFormat="1" ht="29.25" customHeight="1">
      <c r="B49" s="45"/>
      <c r="C49" s="95" t="s">
        <v>55</v>
      </c>
      <c r="D49" s="96"/>
      <c r="E49" s="96"/>
      <c r="F49" s="96"/>
      <c r="G49" s="96"/>
      <c r="H49" s="97"/>
      <c r="I49" s="98" t="s">
        <v>56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57</v>
      </c>
      <c r="AH49" s="96"/>
      <c r="AI49" s="96"/>
      <c r="AJ49" s="96"/>
      <c r="AK49" s="96"/>
      <c r="AL49" s="96"/>
      <c r="AM49" s="96"/>
      <c r="AN49" s="98" t="s">
        <v>58</v>
      </c>
      <c r="AO49" s="96"/>
      <c r="AP49" s="96"/>
      <c r="AQ49" s="100" t="s">
        <v>59</v>
      </c>
      <c r="AR49" s="71"/>
      <c r="AS49" s="101" t="s">
        <v>60</v>
      </c>
      <c r="AT49" s="102" t="s">
        <v>61</v>
      </c>
      <c r="AU49" s="102" t="s">
        <v>62</v>
      </c>
      <c r="AV49" s="102" t="s">
        <v>63</v>
      </c>
      <c r="AW49" s="102" t="s">
        <v>64</v>
      </c>
      <c r="AX49" s="102" t="s">
        <v>65</v>
      </c>
      <c r="AY49" s="102" t="s">
        <v>66</v>
      </c>
      <c r="AZ49" s="102" t="s">
        <v>67</v>
      </c>
      <c r="BA49" s="102" t="s">
        <v>68</v>
      </c>
      <c r="BB49" s="102" t="s">
        <v>69</v>
      </c>
      <c r="BC49" s="102" t="s">
        <v>70</v>
      </c>
      <c r="BD49" s="103" t="s">
        <v>71</v>
      </c>
    </row>
    <row r="50" spans="2:56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pans="2:90" s="4" customFormat="1" ht="32.4" customHeight="1">
      <c r="B51" s="78"/>
      <c r="C51" s="107" t="s">
        <v>72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ROUND(SUM(AG52:AG53),2)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30</v>
      </c>
      <c r="AR51" s="82"/>
      <c r="AS51" s="112">
        <f>ROUND(SUM(AS52:AS53),2)</f>
        <v>0</v>
      </c>
      <c r="AT51" s="113">
        <f>ROUND(SUM(AV51:AW51),2)</f>
        <v>0</v>
      </c>
      <c r="AU51" s="114">
        <f>ROUND(SUM(AU52:AU53),5)</f>
        <v>0</v>
      </c>
      <c r="AV51" s="113">
        <f>ROUND(AZ51*L26,2)</f>
        <v>0</v>
      </c>
      <c r="AW51" s="113">
        <f>ROUND(BA51*L27,2)</f>
        <v>0</v>
      </c>
      <c r="AX51" s="113">
        <f>ROUND(BB51*L26,2)</f>
        <v>0</v>
      </c>
      <c r="AY51" s="113">
        <f>ROUND(BC51*L27,2)</f>
        <v>0</v>
      </c>
      <c r="AZ51" s="113">
        <f>ROUND(SUM(AZ52:AZ53),2)</f>
        <v>0</v>
      </c>
      <c r="BA51" s="113">
        <f>ROUND(SUM(BA52:BA53),2)</f>
        <v>0</v>
      </c>
      <c r="BB51" s="113">
        <f>ROUND(SUM(BB52:BB53),2)</f>
        <v>0</v>
      </c>
      <c r="BC51" s="113">
        <f>ROUND(SUM(BC52:BC53),2)</f>
        <v>0</v>
      </c>
      <c r="BD51" s="115">
        <f>ROUND(SUM(BD52:BD53),2)</f>
        <v>0</v>
      </c>
      <c r="BS51" s="116" t="s">
        <v>73</v>
      </c>
      <c r="BT51" s="116" t="s">
        <v>74</v>
      </c>
      <c r="BU51" s="117" t="s">
        <v>75</v>
      </c>
      <c r="BV51" s="116" t="s">
        <v>76</v>
      </c>
      <c r="BW51" s="116" t="s">
        <v>7</v>
      </c>
      <c r="BX51" s="116" t="s">
        <v>77</v>
      </c>
      <c r="CL51" s="116" t="s">
        <v>21</v>
      </c>
    </row>
    <row r="52" spans="1:91" s="5" customFormat="1" ht="31.5" customHeight="1">
      <c r="A52" s="118" t="s">
        <v>78</v>
      </c>
      <c r="B52" s="119"/>
      <c r="C52" s="120"/>
      <c r="D52" s="121" t="s">
        <v>79</v>
      </c>
      <c r="E52" s="121"/>
      <c r="F52" s="121"/>
      <c r="G52" s="121"/>
      <c r="H52" s="121"/>
      <c r="I52" s="122"/>
      <c r="J52" s="121" t="s">
        <v>80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'A - Architektonické a sta...'!J27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81</v>
      </c>
      <c r="AR52" s="125"/>
      <c r="AS52" s="126">
        <v>0</v>
      </c>
      <c r="AT52" s="127">
        <f>ROUND(SUM(AV52:AW52),2)</f>
        <v>0</v>
      </c>
      <c r="AU52" s="128">
        <f>'A - Architektonické a sta...'!P89</f>
        <v>0</v>
      </c>
      <c r="AV52" s="127">
        <f>'A - Architektonické a sta...'!J30</f>
        <v>0</v>
      </c>
      <c r="AW52" s="127">
        <f>'A - Architektonické a sta...'!J31</f>
        <v>0</v>
      </c>
      <c r="AX52" s="127">
        <f>'A - Architektonické a sta...'!J32</f>
        <v>0</v>
      </c>
      <c r="AY52" s="127">
        <f>'A - Architektonické a sta...'!J33</f>
        <v>0</v>
      </c>
      <c r="AZ52" s="127">
        <f>'A - Architektonické a sta...'!F30</f>
        <v>0</v>
      </c>
      <c r="BA52" s="127">
        <f>'A - Architektonické a sta...'!F31</f>
        <v>0</v>
      </c>
      <c r="BB52" s="127">
        <f>'A - Architektonické a sta...'!F32</f>
        <v>0</v>
      </c>
      <c r="BC52" s="127">
        <f>'A - Architektonické a sta...'!F33</f>
        <v>0</v>
      </c>
      <c r="BD52" s="129">
        <f>'A - Architektonické a sta...'!F34</f>
        <v>0</v>
      </c>
      <c r="BT52" s="130" t="s">
        <v>82</v>
      </c>
      <c r="BV52" s="130" t="s">
        <v>76</v>
      </c>
      <c r="BW52" s="130" t="s">
        <v>83</v>
      </c>
      <c r="BX52" s="130" t="s">
        <v>7</v>
      </c>
      <c r="CL52" s="130" t="s">
        <v>21</v>
      </c>
      <c r="CM52" s="130" t="s">
        <v>84</v>
      </c>
    </row>
    <row r="53" spans="1:91" s="5" customFormat="1" ht="16.5" customHeight="1">
      <c r="A53" s="118" t="s">
        <v>78</v>
      </c>
      <c r="B53" s="119"/>
      <c r="C53" s="120"/>
      <c r="D53" s="121" t="s">
        <v>73</v>
      </c>
      <c r="E53" s="121"/>
      <c r="F53" s="121"/>
      <c r="G53" s="121"/>
      <c r="H53" s="121"/>
      <c r="I53" s="122"/>
      <c r="J53" s="121" t="s">
        <v>85</v>
      </c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3">
        <f>'D - VRN + VON'!J27</f>
        <v>0</v>
      </c>
      <c r="AH53" s="122"/>
      <c r="AI53" s="122"/>
      <c r="AJ53" s="122"/>
      <c r="AK53" s="122"/>
      <c r="AL53" s="122"/>
      <c r="AM53" s="122"/>
      <c r="AN53" s="123">
        <f>SUM(AG53,AT53)</f>
        <v>0</v>
      </c>
      <c r="AO53" s="122"/>
      <c r="AP53" s="122"/>
      <c r="AQ53" s="124" t="s">
        <v>81</v>
      </c>
      <c r="AR53" s="125"/>
      <c r="AS53" s="131">
        <v>0</v>
      </c>
      <c r="AT53" s="132">
        <f>ROUND(SUM(AV53:AW53),2)</f>
        <v>0</v>
      </c>
      <c r="AU53" s="133">
        <f>'D - VRN + VON'!P78</f>
        <v>0</v>
      </c>
      <c r="AV53" s="132">
        <f>'D - VRN + VON'!J30</f>
        <v>0</v>
      </c>
      <c r="AW53" s="132">
        <f>'D - VRN + VON'!J31</f>
        <v>0</v>
      </c>
      <c r="AX53" s="132">
        <f>'D - VRN + VON'!J32</f>
        <v>0</v>
      </c>
      <c r="AY53" s="132">
        <f>'D - VRN + VON'!J33</f>
        <v>0</v>
      </c>
      <c r="AZ53" s="132">
        <f>'D - VRN + VON'!F30</f>
        <v>0</v>
      </c>
      <c r="BA53" s="132">
        <f>'D - VRN + VON'!F31</f>
        <v>0</v>
      </c>
      <c r="BB53" s="132">
        <f>'D - VRN + VON'!F32</f>
        <v>0</v>
      </c>
      <c r="BC53" s="132">
        <f>'D - VRN + VON'!F33</f>
        <v>0</v>
      </c>
      <c r="BD53" s="134">
        <f>'D - VRN + VON'!F34</f>
        <v>0</v>
      </c>
      <c r="BT53" s="130" t="s">
        <v>82</v>
      </c>
      <c r="BV53" s="130" t="s">
        <v>76</v>
      </c>
      <c r="BW53" s="130" t="s">
        <v>86</v>
      </c>
      <c r="BX53" s="130" t="s">
        <v>7</v>
      </c>
      <c r="CL53" s="130" t="s">
        <v>21</v>
      </c>
      <c r="CM53" s="130" t="s">
        <v>84</v>
      </c>
    </row>
    <row r="54" spans="2:44" s="1" customFormat="1" ht="30" customHeight="1">
      <c r="B54" s="45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1"/>
    </row>
    <row r="55" spans="2:44" s="1" customFormat="1" ht="6.95" customHeight="1">
      <c r="B55" s="66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71"/>
    </row>
  </sheetData>
  <sheetProtection password="CC35" sheet="1" objects="1" scenarios="1" formatColumns="0" formatRows="0"/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A - Architektonické a sta...'!C2" display="/"/>
    <hyperlink ref="A53" location="'D - VRN + VON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87</v>
      </c>
      <c r="G1" s="138" t="s">
        <v>88</v>
      </c>
      <c r="H1" s="138"/>
      <c r="I1" s="139"/>
      <c r="J1" s="138" t="s">
        <v>89</v>
      </c>
      <c r="K1" s="137" t="s">
        <v>90</v>
      </c>
      <c r="L1" s="138" t="s">
        <v>91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83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84</v>
      </c>
    </row>
    <row r="4" spans="2:46" ht="36.95" customHeight="1">
      <c r="B4" s="27"/>
      <c r="C4" s="28"/>
      <c r="D4" s="29" t="s">
        <v>92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B1613 Infrastruktura pro zájmové, neformální a celoživotní vzdělávání (SVL) - PD - Knihovna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93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94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23</v>
      </c>
      <c r="K11" s="50"/>
    </row>
    <row r="12" spans="2:11" s="1" customFormat="1" ht="14.4" customHeight="1">
      <c r="B12" s="45"/>
      <c r="C12" s="46"/>
      <c r="D12" s="39" t="s">
        <v>24</v>
      </c>
      <c r="E12" s="46"/>
      <c r="F12" s="34" t="s">
        <v>25</v>
      </c>
      <c r="G12" s="46"/>
      <c r="H12" s="46"/>
      <c r="I12" s="145" t="s">
        <v>26</v>
      </c>
      <c r="J12" s="146" t="str">
        <f>'Rekapitulace stavby'!AN8</f>
        <v>19. 5. 2017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28</v>
      </c>
      <c r="E14" s="46"/>
      <c r="F14" s="46"/>
      <c r="G14" s="46"/>
      <c r="H14" s="46"/>
      <c r="I14" s="145" t="s">
        <v>29</v>
      </c>
      <c r="J14" s="34" t="s">
        <v>30</v>
      </c>
      <c r="K14" s="50"/>
    </row>
    <row r="15" spans="2:11" s="1" customFormat="1" ht="18" customHeight="1">
      <c r="B15" s="45"/>
      <c r="C15" s="46"/>
      <c r="D15" s="46"/>
      <c r="E15" s="34" t="s">
        <v>31</v>
      </c>
      <c r="F15" s="46"/>
      <c r="G15" s="46"/>
      <c r="H15" s="46"/>
      <c r="I15" s="145" t="s">
        <v>32</v>
      </c>
      <c r="J15" s="34" t="s">
        <v>30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33</v>
      </c>
      <c r="E17" s="46"/>
      <c r="F17" s="46"/>
      <c r="G17" s="46"/>
      <c r="H17" s="46"/>
      <c r="I17" s="145" t="s">
        <v>29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32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35</v>
      </c>
      <c r="E20" s="46"/>
      <c r="F20" s="46"/>
      <c r="G20" s="46"/>
      <c r="H20" s="46"/>
      <c r="I20" s="145" t="s">
        <v>29</v>
      </c>
      <c r="J20" s="34" t="s">
        <v>30</v>
      </c>
      <c r="K20" s="50"/>
    </row>
    <row r="21" spans="2:11" s="1" customFormat="1" ht="18" customHeight="1">
      <c r="B21" s="45"/>
      <c r="C21" s="46"/>
      <c r="D21" s="46"/>
      <c r="E21" s="34" t="s">
        <v>36</v>
      </c>
      <c r="F21" s="46"/>
      <c r="G21" s="46"/>
      <c r="H21" s="46"/>
      <c r="I21" s="145" t="s">
        <v>32</v>
      </c>
      <c r="J21" s="34" t="s">
        <v>30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38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30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40</v>
      </c>
      <c r="E27" s="46"/>
      <c r="F27" s="46"/>
      <c r="G27" s="46"/>
      <c r="H27" s="46"/>
      <c r="I27" s="143"/>
      <c r="J27" s="154">
        <f>ROUND(J89,2)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42</v>
      </c>
      <c r="G29" s="46"/>
      <c r="H29" s="46"/>
      <c r="I29" s="155" t="s">
        <v>41</v>
      </c>
      <c r="J29" s="51" t="s">
        <v>43</v>
      </c>
      <c r="K29" s="50"/>
    </row>
    <row r="30" spans="2:11" s="1" customFormat="1" ht="14.4" customHeight="1">
      <c r="B30" s="45"/>
      <c r="C30" s="46"/>
      <c r="D30" s="54" t="s">
        <v>44</v>
      </c>
      <c r="E30" s="54" t="s">
        <v>45</v>
      </c>
      <c r="F30" s="156">
        <f>ROUND(SUM(BE89:BE208),2)</f>
        <v>0</v>
      </c>
      <c r="G30" s="46"/>
      <c r="H30" s="46"/>
      <c r="I30" s="157">
        <v>0.21</v>
      </c>
      <c r="J30" s="156">
        <f>ROUND(ROUND((SUM(BE89:BE208)),2)*I30,2)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46</v>
      </c>
      <c r="F31" s="156">
        <f>ROUND(SUM(BF89:BF208),2)</f>
        <v>0</v>
      </c>
      <c r="G31" s="46"/>
      <c r="H31" s="46"/>
      <c r="I31" s="157">
        <v>0.15</v>
      </c>
      <c r="J31" s="156">
        <f>ROUND(ROUND((SUM(BF89:BF208)),2)*I31,2)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47</v>
      </c>
      <c r="F32" s="156">
        <f>ROUND(SUM(BG89:BG208),2)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48</v>
      </c>
      <c r="F33" s="156">
        <f>ROUND(SUM(BH89:BH208),2)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49</v>
      </c>
      <c r="F34" s="156">
        <f>ROUND(SUM(BI89:BI208),2)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50</v>
      </c>
      <c r="E36" s="97"/>
      <c r="F36" s="97"/>
      <c r="G36" s="160" t="s">
        <v>51</v>
      </c>
      <c r="H36" s="161" t="s">
        <v>52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95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B1613 Infrastruktura pro zájmové, neformální a celoživotní vzdělávání (SVL) - PD - Knihovna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93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A - Architektonické a stavebně konstrukční řešení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24</v>
      </c>
      <c r="D49" s="46"/>
      <c r="E49" s="46"/>
      <c r="F49" s="34" t="str">
        <f>F12</f>
        <v>Litvínov</v>
      </c>
      <c r="G49" s="46"/>
      <c r="H49" s="46"/>
      <c r="I49" s="145" t="s">
        <v>26</v>
      </c>
      <c r="J49" s="146" t="str">
        <f>IF(J12="","",J12)</f>
        <v>19. 5. 2017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28</v>
      </c>
      <c r="D51" s="46"/>
      <c r="E51" s="46"/>
      <c r="F51" s="34" t="str">
        <f>E15</f>
        <v>Město Litvínov</v>
      </c>
      <c r="G51" s="46"/>
      <c r="H51" s="46"/>
      <c r="I51" s="145" t="s">
        <v>35</v>
      </c>
      <c r="J51" s="43" t="str">
        <f>E21</f>
        <v>BPO spol. s r.o.,Lidická 1239,36317 OSTROV</v>
      </c>
      <c r="K51" s="50"/>
    </row>
    <row r="52" spans="2:11" s="1" customFormat="1" ht="14.4" customHeight="1">
      <c r="B52" s="45"/>
      <c r="C52" s="39" t="s">
        <v>33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96</v>
      </c>
      <c r="D54" s="158"/>
      <c r="E54" s="158"/>
      <c r="F54" s="158"/>
      <c r="G54" s="158"/>
      <c r="H54" s="158"/>
      <c r="I54" s="172"/>
      <c r="J54" s="173" t="s">
        <v>97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98</v>
      </c>
      <c r="D56" s="46"/>
      <c r="E56" s="46"/>
      <c r="F56" s="46"/>
      <c r="G56" s="46"/>
      <c r="H56" s="46"/>
      <c r="I56" s="143"/>
      <c r="J56" s="154">
        <f>J89</f>
        <v>0</v>
      </c>
      <c r="K56" s="50"/>
      <c r="AU56" s="23" t="s">
        <v>99</v>
      </c>
    </row>
    <row r="57" spans="2:11" s="7" customFormat="1" ht="24.95" customHeight="1">
      <c r="B57" s="176"/>
      <c r="C57" s="177"/>
      <c r="D57" s="178" t="s">
        <v>100</v>
      </c>
      <c r="E57" s="179"/>
      <c r="F57" s="179"/>
      <c r="G57" s="179"/>
      <c r="H57" s="179"/>
      <c r="I57" s="180"/>
      <c r="J57" s="181">
        <f>J90</f>
        <v>0</v>
      </c>
      <c r="K57" s="182"/>
    </row>
    <row r="58" spans="2:11" s="8" customFormat="1" ht="19.9" customHeight="1">
      <c r="B58" s="183"/>
      <c r="C58" s="184"/>
      <c r="D58" s="185" t="s">
        <v>101</v>
      </c>
      <c r="E58" s="186"/>
      <c r="F58" s="186"/>
      <c r="G58" s="186"/>
      <c r="H58" s="186"/>
      <c r="I58" s="187"/>
      <c r="J58" s="188">
        <f>J91</f>
        <v>0</v>
      </c>
      <c r="K58" s="189"/>
    </row>
    <row r="59" spans="2:11" s="8" customFormat="1" ht="19.9" customHeight="1">
      <c r="B59" s="183"/>
      <c r="C59" s="184"/>
      <c r="D59" s="185" t="s">
        <v>102</v>
      </c>
      <c r="E59" s="186"/>
      <c r="F59" s="186"/>
      <c r="G59" s="186"/>
      <c r="H59" s="186"/>
      <c r="I59" s="187"/>
      <c r="J59" s="188">
        <f>J102</f>
        <v>0</v>
      </c>
      <c r="K59" s="189"/>
    </row>
    <row r="60" spans="2:11" s="8" customFormat="1" ht="19.9" customHeight="1">
      <c r="B60" s="183"/>
      <c r="C60" s="184"/>
      <c r="D60" s="185" t="s">
        <v>103</v>
      </c>
      <c r="E60" s="186"/>
      <c r="F60" s="186"/>
      <c r="G60" s="186"/>
      <c r="H60" s="186"/>
      <c r="I60" s="187"/>
      <c r="J60" s="188">
        <f>J107</f>
        <v>0</v>
      </c>
      <c r="K60" s="189"/>
    </row>
    <row r="61" spans="2:11" s="8" customFormat="1" ht="19.9" customHeight="1">
      <c r="B61" s="183"/>
      <c r="C61" s="184"/>
      <c r="D61" s="185" t="s">
        <v>104</v>
      </c>
      <c r="E61" s="186"/>
      <c r="F61" s="186"/>
      <c r="G61" s="186"/>
      <c r="H61" s="186"/>
      <c r="I61" s="187"/>
      <c r="J61" s="188">
        <f>J116</f>
        <v>0</v>
      </c>
      <c r="K61" s="189"/>
    </row>
    <row r="62" spans="2:11" s="8" customFormat="1" ht="19.9" customHeight="1">
      <c r="B62" s="183"/>
      <c r="C62" s="184"/>
      <c r="D62" s="185" t="s">
        <v>105</v>
      </c>
      <c r="E62" s="186"/>
      <c r="F62" s="186"/>
      <c r="G62" s="186"/>
      <c r="H62" s="186"/>
      <c r="I62" s="187"/>
      <c r="J62" s="188">
        <f>J118</f>
        <v>0</v>
      </c>
      <c r="K62" s="189"/>
    </row>
    <row r="63" spans="2:11" s="8" customFormat="1" ht="19.9" customHeight="1">
      <c r="B63" s="183"/>
      <c r="C63" s="184"/>
      <c r="D63" s="185" t="s">
        <v>106</v>
      </c>
      <c r="E63" s="186"/>
      <c r="F63" s="186"/>
      <c r="G63" s="186"/>
      <c r="H63" s="186"/>
      <c r="I63" s="187"/>
      <c r="J63" s="188">
        <f>J123</f>
        <v>0</v>
      </c>
      <c r="K63" s="189"/>
    </row>
    <row r="64" spans="2:11" s="8" customFormat="1" ht="19.9" customHeight="1">
      <c r="B64" s="183"/>
      <c r="C64" s="184"/>
      <c r="D64" s="185" t="s">
        <v>107</v>
      </c>
      <c r="E64" s="186"/>
      <c r="F64" s="186"/>
      <c r="G64" s="186"/>
      <c r="H64" s="186"/>
      <c r="I64" s="187"/>
      <c r="J64" s="188">
        <f>J154</f>
        <v>0</v>
      </c>
      <c r="K64" s="189"/>
    </row>
    <row r="65" spans="2:11" s="8" customFormat="1" ht="19.9" customHeight="1">
      <c r="B65" s="183"/>
      <c r="C65" s="184"/>
      <c r="D65" s="185" t="s">
        <v>108</v>
      </c>
      <c r="E65" s="186"/>
      <c r="F65" s="186"/>
      <c r="G65" s="186"/>
      <c r="H65" s="186"/>
      <c r="I65" s="187"/>
      <c r="J65" s="188">
        <f>J167</f>
        <v>0</v>
      </c>
      <c r="K65" s="189"/>
    </row>
    <row r="66" spans="2:11" s="7" customFormat="1" ht="24.95" customHeight="1">
      <c r="B66" s="176"/>
      <c r="C66" s="177"/>
      <c r="D66" s="178" t="s">
        <v>109</v>
      </c>
      <c r="E66" s="179"/>
      <c r="F66" s="179"/>
      <c r="G66" s="179"/>
      <c r="H66" s="179"/>
      <c r="I66" s="180"/>
      <c r="J66" s="181">
        <f>J169</f>
        <v>0</v>
      </c>
      <c r="K66" s="182"/>
    </row>
    <row r="67" spans="2:11" s="8" customFormat="1" ht="19.9" customHeight="1">
      <c r="B67" s="183"/>
      <c r="C67" s="184"/>
      <c r="D67" s="185" t="s">
        <v>110</v>
      </c>
      <c r="E67" s="186"/>
      <c r="F67" s="186"/>
      <c r="G67" s="186"/>
      <c r="H67" s="186"/>
      <c r="I67" s="187"/>
      <c r="J67" s="188">
        <f>J170</f>
        <v>0</v>
      </c>
      <c r="K67" s="189"/>
    </row>
    <row r="68" spans="2:11" s="8" customFormat="1" ht="19.9" customHeight="1">
      <c r="B68" s="183"/>
      <c r="C68" s="184"/>
      <c r="D68" s="185" t="s">
        <v>111</v>
      </c>
      <c r="E68" s="186"/>
      <c r="F68" s="186"/>
      <c r="G68" s="186"/>
      <c r="H68" s="186"/>
      <c r="I68" s="187"/>
      <c r="J68" s="188">
        <f>J179</f>
        <v>0</v>
      </c>
      <c r="K68" s="189"/>
    </row>
    <row r="69" spans="2:11" s="8" customFormat="1" ht="19.9" customHeight="1">
      <c r="B69" s="183"/>
      <c r="C69" s="184"/>
      <c r="D69" s="185" t="s">
        <v>112</v>
      </c>
      <c r="E69" s="186"/>
      <c r="F69" s="186"/>
      <c r="G69" s="186"/>
      <c r="H69" s="186"/>
      <c r="I69" s="187"/>
      <c r="J69" s="188">
        <f>J195</f>
        <v>0</v>
      </c>
      <c r="K69" s="189"/>
    </row>
    <row r="70" spans="2:11" s="1" customFormat="1" ht="21.8" customHeight="1">
      <c r="B70" s="45"/>
      <c r="C70" s="46"/>
      <c r="D70" s="46"/>
      <c r="E70" s="46"/>
      <c r="F70" s="46"/>
      <c r="G70" s="46"/>
      <c r="H70" s="46"/>
      <c r="I70" s="143"/>
      <c r="J70" s="46"/>
      <c r="K70" s="50"/>
    </row>
    <row r="71" spans="2:11" s="1" customFormat="1" ht="6.95" customHeight="1">
      <c r="B71" s="66"/>
      <c r="C71" s="67"/>
      <c r="D71" s="67"/>
      <c r="E71" s="67"/>
      <c r="F71" s="67"/>
      <c r="G71" s="67"/>
      <c r="H71" s="67"/>
      <c r="I71" s="165"/>
      <c r="J71" s="67"/>
      <c r="K71" s="68"/>
    </row>
    <row r="75" spans="2:12" s="1" customFormat="1" ht="6.95" customHeight="1">
      <c r="B75" s="69"/>
      <c r="C75" s="70"/>
      <c r="D75" s="70"/>
      <c r="E75" s="70"/>
      <c r="F75" s="70"/>
      <c r="G75" s="70"/>
      <c r="H75" s="70"/>
      <c r="I75" s="168"/>
      <c r="J75" s="70"/>
      <c r="K75" s="70"/>
      <c r="L75" s="71"/>
    </row>
    <row r="76" spans="2:12" s="1" customFormat="1" ht="36.95" customHeight="1">
      <c r="B76" s="45"/>
      <c r="C76" s="72" t="s">
        <v>113</v>
      </c>
      <c r="D76" s="73"/>
      <c r="E76" s="73"/>
      <c r="F76" s="73"/>
      <c r="G76" s="73"/>
      <c r="H76" s="73"/>
      <c r="I76" s="190"/>
      <c r="J76" s="73"/>
      <c r="K76" s="73"/>
      <c r="L76" s="71"/>
    </row>
    <row r="77" spans="2:12" s="1" customFormat="1" ht="6.95" customHeight="1">
      <c r="B77" s="45"/>
      <c r="C77" s="73"/>
      <c r="D77" s="73"/>
      <c r="E77" s="73"/>
      <c r="F77" s="73"/>
      <c r="G77" s="73"/>
      <c r="H77" s="73"/>
      <c r="I77" s="190"/>
      <c r="J77" s="73"/>
      <c r="K77" s="73"/>
      <c r="L77" s="71"/>
    </row>
    <row r="78" spans="2:12" s="1" customFormat="1" ht="14.4" customHeight="1">
      <c r="B78" s="45"/>
      <c r="C78" s="75" t="s">
        <v>18</v>
      </c>
      <c r="D78" s="73"/>
      <c r="E78" s="73"/>
      <c r="F78" s="73"/>
      <c r="G78" s="73"/>
      <c r="H78" s="73"/>
      <c r="I78" s="190"/>
      <c r="J78" s="73"/>
      <c r="K78" s="73"/>
      <c r="L78" s="71"/>
    </row>
    <row r="79" spans="2:12" s="1" customFormat="1" ht="16.5" customHeight="1">
      <c r="B79" s="45"/>
      <c r="C79" s="73"/>
      <c r="D79" s="73"/>
      <c r="E79" s="191" t="str">
        <f>E7</f>
        <v>B1613 Infrastruktura pro zájmové, neformální a celoživotní vzdělávání (SVL) - PD - Knihovna</v>
      </c>
      <c r="F79" s="75"/>
      <c r="G79" s="75"/>
      <c r="H79" s="75"/>
      <c r="I79" s="190"/>
      <c r="J79" s="73"/>
      <c r="K79" s="73"/>
      <c r="L79" s="71"/>
    </row>
    <row r="80" spans="2:12" s="1" customFormat="1" ht="14.4" customHeight="1">
      <c r="B80" s="45"/>
      <c r="C80" s="75" t="s">
        <v>93</v>
      </c>
      <c r="D80" s="73"/>
      <c r="E80" s="73"/>
      <c r="F80" s="73"/>
      <c r="G80" s="73"/>
      <c r="H80" s="73"/>
      <c r="I80" s="190"/>
      <c r="J80" s="73"/>
      <c r="K80" s="73"/>
      <c r="L80" s="71"/>
    </row>
    <row r="81" spans="2:12" s="1" customFormat="1" ht="17.25" customHeight="1">
      <c r="B81" s="45"/>
      <c r="C81" s="73"/>
      <c r="D81" s="73"/>
      <c r="E81" s="81" t="str">
        <f>E9</f>
        <v>A - Architektonické a stavebně konstrukční řešení</v>
      </c>
      <c r="F81" s="73"/>
      <c r="G81" s="73"/>
      <c r="H81" s="73"/>
      <c r="I81" s="190"/>
      <c r="J81" s="73"/>
      <c r="K81" s="73"/>
      <c r="L81" s="71"/>
    </row>
    <row r="82" spans="2:12" s="1" customFormat="1" ht="6.95" customHeight="1">
      <c r="B82" s="45"/>
      <c r="C82" s="73"/>
      <c r="D82" s="73"/>
      <c r="E82" s="73"/>
      <c r="F82" s="73"/>
      <c r="G82" s="73"/>
      <c r="H82" s="73"/>
      <c r="I82" s="190"/>
      <c r="J82" s="73"/>
      <c r="K82" s="73"/>
      <c r="L82" s="71"/>
    </row>
    <row r="83" spans="2:12" s="1" customFormat="1" ht="18" customHeight="1">
      <c r="B83" s="45"/>
      <c r="C83" s="75" t="s">
        <v>24</v>
      </c>
      <c r="D83" s="73"/>
      <c r="E83" s="73"/>
      <c r="F83" s="192" t="str">
        <f>F12</f>
        <v>Litvínov</v>
      </c>
      <c r="G83" s="73"/>
      <c r="H83" s="73"/>
      <c r="I83" s="193" t="s">
        <v>26</v>
      </c>
      <c r="J83" s="84" t="str">
        <f>IF(J12="","",J12)</f>
        <v>19. 5. 2017</v>
      </c>
      <c r="K83" s="73"/>
      <c r="L83" s="71"/>
    </row>
    <row r="84" spans="2:12" s="1" customFormat="1" ht="6.95" customHeight="1">
      <c r="B84" s="45"/>
      <c r="C84" s="73"/>
      <c r="D84" s="73"/>
      <c r="E84" s="73"/>
      <c r="F84" s="73"/>
      <c r="G84" s="73"/>
      <c r="H84" s="73"/>
      <c r="I84" s="190"/>
      <c r="J84" s="73"/>
      <c r="K84" s="73"/>
      <c r="L84" s="71"/>
    </row>
    <row r="85" spans="2:12" s="1" customFormat="1" ht="13.5">
      <c r="B85" s="45"/>
      <c r="C85" s="75" t="s">
        <v>28</v>
      </c>
      <c r="D85" s="73"/>
      <c r="E85" s="73"/>
      <c r="F85" s="192" t="str">
        <f>E15</f>
        <v>Město Litvínov</v>
      </c>
      <c r="G85" s="73"/>
      <c r="H85" s="73"/>
      <c r="I85" s="193" t="s">
        <v>35</v>
      </c>
      <c r="J85" s="192" t="str">
        <f>E21</f>
        <v>BPO spol. s r.o.,Lidická 1239,36317 OSTROV</v>
      </c>
      <c r="K85" s="73"/>
      <c r="L85" s="71"/>
    </row>
    <row r="86" spans="2:12" s="1" customFormat="1" ht="14.4" customHeight="1">
      <c r="B86" s="45"/>
      <c r="C86" s="75" t="s">
        <v>33</v>
      </c>
      <c r="D86" s="73"/>
      <c r="E86" s="73"/>
      <c r="F86" s="192" t="str">
        <f>IF(E18="","",E18)</f>
        <v/>
      </c>
      <c r="G86" s="73"/>
      <c r="H86" s="73"/>
      <c r="I86" s="190"/>
      <c r="J86" s="73"/>
      <c r="K86" s="73"/>
      <c r="L86" s="71"/>
    </row>
    <row r="87" spans="2:12" s="1" customFormat="1" ht="10.3" customHeight="1">
      <c r="B87" s="45"/>
      <c r="C87" s="73"/>
      <c r="D87" s="73"/>
      <c r="E87" s="73"/>
      <c r="F87" s="73"/>
      <c r="G87" s="73"/>
      <c r="H87" s="73"/>
      <c r="I87" s="190"/>
      <c r="J87" s="73"/>
      <c r="K87" s="73"/>
      <c r="L87" s="71"/>
    </row>
    <row r="88" spans="2:20" s="9" customFormat="1" ht="29.25" customHeight="1">
      <c r="B88" s="194"/>
      <c r="C88" s="195" t="s">
        <v>114</v>
      </c>
      <c r="D88" s="196" t="s">
        <v>59</v>
      </c>
      <c r="E88" s="196" t="s">
        <v>55</v>
      </c>
      <c r="F88" s="196" t="s">
        <v>115</v>
      </c>
      <c r="G88" s="196" t="s">
        <v>116</v>
      </c>
      <c r="H88" s="196" t="s">
        <v>117</v>
      </c>
      <c r="I88" s="197" t="s">
        <v>118</v>
      </c>
      <c r="J88" s="196" t="s">
        <v>97</v>
      </c>
      <c r="K88" s="198" t="s">
        <v>119</v>
      </c>
      <c r="L88" s="199"/>
      <c r="M88" s="101" t="s">
        <v>120</v>
      </c>
      <c r="N88" s="102" t="s">
        <v>44</v>
      </c>
      <c r="O88" s="102" t="s">
        <v>121</v>
      </c>
      <c r="P88" s="102" t="s">
        <v>122</v>
      </c>
      <c r="Q88" s="102" t="s">
        <v>123</v>
      </c>
      <c r="R88" s="102" t="s">
        <v>124</v>
      </c>
      <c r="S88" s="102" t="s">
        <v>125</v>
      </c>
      <c r="T88" s="103" t="s">
        <v>126</v>
      </c>
    </row>
    <row r="89" spans="2:63" s="1" customFormat="1" ht="29.25" customHeight="1">
      <c r="B89" s="45"/>
      <c r="C89" s="107" t="s">
        <v>98</v>
      </c>
      <c r="D89" s="73"/>
      <c r="E89" s="73"/>
      <c r="F89" s="73"/>
      <c r="G89" s="73"/>
      <c r="H89" s="73"/>
      <c r="I89" s="190"/>
      <c r="J89" s="200">
        <f>BK89</f>
        <v>0</v>
      </c>
      <c r="K89" s="73"/>
      <c r="L89" s="71"/>
      <c r="M89" s="104"/>
      <c r="N89" s="105"/>
      <c r="O89" s="105"/>
      <c r="P89" s="201">
        <f>P90+P169</f>
        <v>0</v>
      </c>
      <c r="Q89" s="105"/>
      <c r="R89" s="201">
        <f>R90+R169</f>
        <v>40.873325369999996</v>
      </c>
      <c r="S89" s="105"/>
      <c r="T89" s="202">
        <f>T90+T169</f>
        <v>31.734790000000004</v>
      </c>
      <c r="AT89" s="23" t="s">
        <v>73</v>
      </c>
      <c r="AU89" s="23" t="s">
        <v>99</v>
      </c>
      <c r="BK89" s="203">
        <f>BK90+BK169</f>
        <v>0</v>
      </c>
    </row>
    <row r="90" spans="2:63" s="10" customFormat="1" ht="37.4" customHeight="1">
      <c r="B90" s="204"/>
      <c r="C90" s="205"/>
      <c r="D90" s="206" t="s">
        <v>73</v>
      </c>
      <c r="E90" s="207" t="s">
        <v>127</v>
      </c>
      <c r="F90" s="207" t="s">
        <v>128</v>
      </c>
      <c r="G90" s="205"/>
      <c r="H90" s="205"/>
      <c r="I90" s="208"/>
      <c r="J90" s="209">
        <f>BK90</f>
        <v>0</v>
      </c>
      <c r="K90" s="205"/>
      <c r="L90" s="210"/>
      <c r="M90" s="211"/>
      <c r="N90" s="212"/>
      <c r="O90" s="212"/>
      <c r="P90" s="213">
        <f>P91+P102+P107+P116+P118+P123+P154+P167</f>
        <v>0</v>
      </c>
      <c r="Q90" s="212"/>
      <c r="R90" s="213">
        <f>R91+R102+R107+R116+R118+R123+R154+R167</f>
        <v>39.01258737</v>
      </c>
      <c r="S90" s="212"/>
      <c r="T90" s="214">
        <f>T91+T102+T107+T116+T118+T123+T154+T167</f>
        <v>31.734790000000004</v>
      </c>
      <c r="AR90" s="215" t="s">
        <v>82</v>
      </c>
      <c r="AT90" s="216" t="s">
        <v>73</v>
      </c>
      <c r="AU90" s="216" t="s">
        <v>74</v>
      </c>
      <c r="AY90" s="215" t="s">
        <v>129</v>
      </c>
      <c r="BK90" s="217">
        <f>BK91+BK102+BK107+BK116+BK118+BK123+BK154+BK167</f>
        <v>0</v>
      </c>
    </row>
    <row r="91" spans="2:63" s="10" customFormat="1" ht="19.9" customHeight="1">
      <c r="B91" s="204"/>
      <c r="C91" s="205"/>
      <c r="D91" s="206" t="s">
        <v>73</v>
      </c>
      <c r="E91" s="218" t="s">
        <v>130</v>
      </c>
      <c r="F91" s="218" t="s">
        <v>131</v>
      </c>
      <c r="G91" s="205"/>
      <c r="H91" s="205"/>
      <c r="I91" s="208"/>
      <c r="J91" s="219">
        <f>BK91</f>
        <v>0</v>
      </c>
      <c r="K91" s="205"/>
      <c r="L91" s="210"/>
      <c r="M91" s="211"/>
      <c r="N91" s="212"/>
      <c r="O91" s="212"/>
      <c r="P91" s="213">
        <f>SUM(P92:P101)</f>
        <v>0</v>
      </c>
      <c r="Q91" s="212"/>
      <c r="R91" s="213">
        <f>SUM(R92:R101)</f>
        <v>0</v>
      </c>
      <c r="S91" s="212"/>
      <c r="T91" s="214">
        <f>SUM(T92:T101)</f>
        <v>0</v>
      </c>
      <c r="AR91" s="215" t="s">
        <v>82</v>
      </c>
      <c r="AT91" s="216" t="s">
        <v>73</v>
      </c>
      <c r="AU91" s="216" t="s">
        <v>82</v>
      </c>
      <c r="AY91" s="215" t="s">
        <v>129</v>
      </c>
      <c r="BK91" s="217">
        <f>SUM(BK92:BK101)</f>
        <v>0</v>
      </c>
    </row>
    <row r="92" spans="2:65" s="1" customFormat="1" ht="16.5" customHeight="1">
      <c r="B92" s="45"/>
      <c r="C92" s="220" t="s">
        <v>132</v>
      </c>
      <c r="D92" s="220" t="s">
        <v>133</v>
      </c>
      <c r="E92" s="221" t="s">
        <v>134</v>
      </c>
      <c r="F92" s="222" t="s">
        <v>135</v>
      </c>
      <c r="G92" s="223" t="s">
        <v>136</v>
      </c>
      <c r="H92" s="224">
        <v>1</v>
      </c>
      <c r="I92" s="225"/>
      <c r="J92" s="226">
        <f>ROUND(I92*H92,2)</f>
        <v>0</v>
      </c>
      <c r="K92" s="222" t="s">
        <v>30</v>
      </c>
      <c r="L92" s="71"/>
      <c r="M92" s="227" t="s">
        <v>30</v>
      </c>
      <c r="N92" s="228" t="s">
        <v>45</v>
      </c>
      <c r="O92" s="46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AR92" s="23" t="s">
        <v>137</v>
      </c>
      <c r="AT92" s="23" t="s">
        <v>133</v>
      </c>
      <c r="AU92" s="23" t="s">
        <v>84</v>
      </c>
      <c r="AY92" s="23" t="s">
        <v>129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23" t="s">
        <v>82</v>
      </c>
      <c r="BK92" s="231">
        <f>ROUND(I92*H92,2)</f>
        <v>0</v>
      </c>
      <c r="BL92" s="23" t="s">
        <v>137</v>
      </c>
      <c r="BM92" s="23" t="s">
        <v>138</v>
      </c>
    </row>
    <row r="93" spans="2:65" s="1" customFormat="1" ht="25.5" customHeight="1">
      <c r="B93" s="45"/>
      <c r="C93" s="220" t="s">
        <v>139</v>
      </c>
      <c r="D93" s="220" t="s">
        <v>133</v>
      </c>
      <c r="E93" s="221" t="s">
        <v>140</v>
      </c>
      <c r="F93" s="222" t="s">
        <v>141</v>
      </c>
      <c r="G93" s="223" t="s">
        <v>142</v>
      </c>
      <c r="H93" s="224">
        <v>10</v>
      </c>
      <c r="I93" s="225"/>
      <c r="J93" s="226">
        <f>ROUND(I93*H93,2)</f>
        <v>0</v>
      </c>
      <c r="K93" s="222" t="s">
        <v>30</v>
      </c>
      <c r="L93" s="71"/>
      <c r="M93" s="227" t="s">
        <v>30</v>
      </c>
      <c r="N93" s="228" t="s">
        <v>45</v>
      </c>
      <c r="O93" s="46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AR93" s="23" t="s">
        <v>137</v>
      </c>
      <c r="AT93" s="23" t="s">
        <v>133</v>
      </c>
      <c r="AU93" s="23" t="s">
        <v>84</v>
      </c>
      <c r="AY93" s="23" t="s">
        <v>129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23" t="s">
        <v>82</v>
      </c>
      <c r="BK93" s="231">
        <f>ROUND(I93*H93,2)</f>
        <v>0</v>
      </c>
      <c r="BL93" s="23" t="s">
        <v>137</v>
      </c>
      <c r="BM93" s="23" t="s">
        <v>143</v>
      </c>
    </row>
    <row r="94" spans="2:51" s="11" customFormat="1" ht="13.5">
      <c r="B94" s="232"/>
      <c r="C94" s="233"/>
      <c r="D94" s="234" t="s">
        <v>144</v>
      </c>
      <c r="E94" s="235" t="s">
        <v>30</v>
      </c>
      <c r="F94" s="236" t="s">
        <v>145</v>
      </c>
      <c r="G94" s="233"/>
      <c r="H94" s="235" t="s">
        <v>30</v>
      </c>
      <c r="I94" s="237"/>
      <c r="J94" s="233"/>
      <c r="K94" s="233"/>
      <c r="L94" s="238"/>
      <c r="M94" s="239"/>
      <c r="N94" s="240"/>
      <c r="O94" s="240"/>
      <c r="P94" s="240"/>
      <c r="Q94" s="240"/>
      <c r="R94" s="240"/>
      <c r="S94" s="240"/>
      <c r="T94" s="241"/>
      <c r="AT94" s="242" t="s">
        <v>144</v>
      </c>
      <c r="AU94" s="242" t="s">
        <v>84</v>
      </c>
      <c r="AV94" s="11" t="s">
        <v>82</v>
      </c>
      <c r="AW94" s="11" t="s">
        <v>37</v>
      </c>
      <c r="AX94" s="11" t="s">
        <v>74</v>
      </c>
      <c r="AY94" s="242" t="s">
        <v>129</v>
      </c>
    </row>
    <row r="95" spans="2:51" s="12" customFormat="1" ht="13.5">
      <c r="B95" s="243"/>
      <c r="C95" s="244"/>
      <c r="D95" s="234" t="s">
        <v>144</v>
      </c>
      <c r="E95" s="245" t="s">
        <v>30</v>
      </c>
      <c r="F95" s="246" t="s">
        <v>146</v>
      </c>
      <c r="G95" s="244"/>
      <c r="H95" s="247">
        <v>10</v>
      </c>
      <c r="I95" s="248"/>
      <c r="J95" s="244"/>
      <c r="K95" s="244"/>
      <c r="L95" s="249"/>
      <c r="M95" s="250"/>
      <c r="N95" s="251"/>
      <c r="O95" s="251"/>
      <c r="P95" s="251"/>
      <c r="Q95" s="251"/>
      <c r="R95" s="251"/>
      <c r="S95" s="251"/>
      <c r="T95" s="252"/>
      <c r="AT95" s="253" t="s">
        <v>144</v>
      </c>
      <c r="AU95" s="253" t="s">
        <v>84</v>
      </c>
      <c r="AV95" s="12" t="s">
        <v>84</v>
      </c>
      <c r="AW95" s="12" t="s">
        <v>37</v>
      </c>
      <c r="AX95" s="12" t="s">
        <v>82</v>
      </c>
      <c r="AY95" s="253" t="s">
        <v>129</v>
      </c>
    </row>
    <row r="96" spans="2:65" s="1" customFormat="1" ht="25.5" customHeight="1">
      <c r="B96" s="45"/>
      <c r="C96" s="220" t="s">
        <v>147</v>
      </c>
      <c r="D96" s="220" t="s">
        <v>133</v>
      </c>
      <c r="E96" s="221" t="s">
        <v>148</v>
      </c>
      <c r="F96" s="222" t="s">
        <v>149</v>
      </c>
      <c r="G96" s="223" t="s">
        <v>142</v>
      </c>
      <c r="H96" s="224">
        <v>10</v>
      </c>
      <c r="I96" s="225"/>
      <c r="J96" s="226">
        <f>ROUND(I96*H96,2)</f>
        <v>0</v>
      </c>
      <c r="K96" s="222" t="s">
        <v>30</v>
      </c>
      <c r="L96" s="71"/>
      <c r="M96" s="227" t="s">
        <v>30</v>
      </c>
      <c r="N96" s="228" t="s">
        <v>45</v>
      </c>
      <c r="O96" s="4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AR96" s="23" t="s">
        <v>137</v>
      </c>
      <c r="AT96" s="23" t="s">
        <v>133</v>
      </c>
      <c r="AU96" s="23" t="s">
        <v>84</v>
      </c>
      <c r="AY96" s="23" t="s">
        <v>129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23" t="s">
        <v>82</v>
      </c>
      <c r="BK96" s="231">
        <f>ROUND(I96*H96,2)</f>
        <v>0</v>
      </c>
      <c r="BL96" s="23" t="s">
        <v>137</v>
      </c>
      <c r="BM96" s="23" t="s">
        <v>150</v>
      </c>
    </row>
    <row r="97" spans="2:51" s="11" customFormat="1" ht="13.5">
      <c r="B97" s="232"/>
      <c r="C97" s="233"/>
      <c r="D97" s="234" t="s">
        <v>144</v>
      </c>
      <c r="E97" s="235" t="s">
        <v>30</v>
      </c>
      <c r="F97" s="236" t="s">
        <v>151</v>
      </c>
      <c r="G97" s="233"/>
      <c r="H97" s="235" t="s">
        <v>30</v>
      </c>
      <c r="I97" s="237"/>
      <c r="J97" s="233"/>
      <c r="K97" s="233"/>
      <c r="L97" s="238"/>
      <c r="M97" s="239"/>
      <c r="N97" s="240"/>
      <c r="O97" s="240"/>
      <c r="P97" s="240"/>
      <c r="Q97" s="240"/>
      <c r="R97" s="240"/>
      <c r="S97" s="240"/>
      <c r="T97" s="241"/>
      <c r="AT97" s="242" t="s">
        <v>144</v>
      </c>
      <c r="AU97" s="242" t="s">
        <v>84</v>
      </c>
      <c r="AV97" s="11" t="s">
        <v>82</v>
      </c>
      <c r="AW97" s="11" t="s">
        <v>37</v>
      </c>
      <c r="AX97" s="11" t="s">
        <v>74</v>
      </c>
      <c r="AY97" s="242" t="s">
        <v>129</v>
      </c>
    </row>
    <row r="98" spans="2:51" s="12" customFormat="1" ht="13.5">
      <c r="B98" s="243"/>
      <c r="C98" s="244"/>
      <c r="D98" s="234" t="s">
        <v>144</v>
      </c>
      <c r="E98" s="245" t="s">
        <v>30</v>
      </c>
      <c r="F98" s="246" t="s">
        <v>146</v>
      </c>
      <c r="G98" s="244"/>
      <c r="H98" s="247">
        <v>10</v>
      </c>
      <c r="I98" s="248"/>
      <c r="J98" s="244"/>
      <c r="K98" s="244"/>
      <c r="L98" s="249"/>
      <c r="M98" s="250"/>
      <c r="N98" s="251"/>
      <c r="O98" s="251"/>
      <c r="P98" s="251"/>
      <c r="Q98" s="251"/>
      <c r="R98" s="251"/>
      <c r="S98" s="251"/>
      <c r="T98" s="252"/>
      <c r="AT98" s="253" t="s">
        <v>144</v>
      </c>
      <c r="AU98" s="253" t="s">
        <v>84</v>
      </c>
      <c r="AV98" s="12" t="s">
        <v>84</v>
      </c>
      <c r="AW98" s="12" t="s">
        <v>37</v>
      </c>
      <c r="AX98" s="12" t="s">
        <v>82</v>
      </c>
      <c r="AY98" s="253" t="s">
        <v>129</v>
      </c>
    </row>
    <row r="99" spans="2:65" s="1" customFormat="1" ht="25.5" customHeight="1">
      <c r="B99" s="45"/>
      <c r="C99" s="220" t="s">
        <v>152</v>
      </c>
      <c r="D99" s="220" t="s">
        <v>133</v>
      </c>
      <c r="E99" s="221" t="s">
        <v>153</v>
      </c>
      <c r="F99" s="222" t="s">
        <v>154</v>
      </c>
      <c r="G99" s="223" t="s">
        <v>142</v>
      </c>
      <c r="H99" s="224">
        <v>2</v>
      </c>
      <c r="I99" s="225"/>
      <c r="J99" s="226">
        <f>ROUND(I99*H99,2)</f>
        <v>0</v>
      </c>
      <c r="K99" s="222" t="s">
        <v>30</v>
      </c>
      <c r="L99" s="71"/>
      <c r="M99" s="227" t="s">
        <v>30</v>
      </c>
      <c r="N99" s="228" t="s">
        <v>45</v>
      </c>
      <c r="O99" s="46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AR99" s="23" t="s">
        <v>137</v>
      </c>
      <c r="AT99" s="23" t="s">
        <v>133</v>
      </c>
      <c r="AU99" s="23" t="s">
        <v>84</v>
      </c>
      <c r="AY99" s="23" t="s">
        <v>129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23" t="s">
        <v>82</v>
      </c>
      <c r="BK99" s="231">
        <f>ROUND(I99*H99,2)</f>
        <v>0</v>
      </c>
      <c r="BL99" s="23" t="s">
        <v>137</v>
      </c>
      <c r="BM99" s="23" t="s">
        <v>155</v>
      </c>
    </row>
    <row r="100" spans="2:51" s="11" customFormat="1" ht="13.5">
      <c r="B100" s="232"/>
      <c r="C100" s="233"/>
      <c r="D100" s="234" t="s">
        <v>144</v>
      </c>
      <c r="E100" s="235" t="s">
        <v>30</v>
      </c>
      <c r="F100" s="236" t="s">
        <v>151</v>
      </c>
      <c r="G100" s="233"/>
      <c r="H100" s="235" t="s">
        <v>30</v>
      </c>
      <c r="I100" s="237"/>
      <c r="J100" s="233"/>
      <c r="K100" s="233"/>
      <c r="L100" s="238"/>
      <c r="M100" s="239"/>
      <c r="N100" s="240"/>
      <c r="O100" s="240"/>
      <c r="P100" s="240"/>
      <c r="Q100" s="240"/>
      <c r="R100" s="240"/>
      <c r="S100" s="240"/>
      <c r="T100" s="241"/>
      <c r="AT100" s="242" t="s">
        <v>144</v>
      </c>
      <c r="AU100" s="242" t="s">
        <v>84</v>
      </c>
      <c r="AV100" s="11" t="s">
        <v>82</v>
      </c>
      <c r="AW100" s="11" t="s">
        <v>37</v>
      </c>
      <c r="AX100" s="11" t="s">
        <v>74</v>
      </c>
      <c r="AY100" s="242" t="s">
        <v>129</v>
      </c>
    </row>
    <row r="101" spans="2:51" s="12" customFormat="1" ht="13.5">
      <c r="B101" s="243"/>
      <c r="C101" s="244"/>
      <c r="D101" s="234" t="s">
        <v>144</v>
      </c>
      <c r="E101" s="245" t="s">
        <v>30</v>
      </c>
      <c r="F101" s="246" t="s">
        <v>84</v>
      </c>
      <c r="G101" s="244"/>
      <c r="H101" s="247">
        <v>2</v>
      </c>
      <c r="I101" s="248"/>
      <c r="J101" s="244"/>
      <c r="K101" s="244"/>
      <c r="L101" s="249"/>
      <c r="M101" s="250"/>
      <c r="N101" s="251"/>
      <c r="O101" s="251"/>
      <c r="P101" s="251"/>
      <c r="Q101" s="251"/>
      <c r="R101" s="251"/>
      <c r="S101" s="251"/>
      <c r="T101" s="252"/>
      <c r="AT101" s="253" t="s">
        <v>144</v>
      </c>
      <c r="AU101" s="253" t="s">
        <v>84</v>
      </c>
      <c r="AV101" s="12" t="s">
        <v>84</v>
      </c>
      <c r="AW101" s="12" t="s">
        <v>37</v>
      </c>
      <c r="AX101" s="12" t="s">
        <v>82</v>
      </c>
      <c r="AY101" s="253" t="s">
        <v>129</v>
      </c>
    </row>
    <row r="102" spans="2:63" s="10" customFormat="1" ht="29.85" customHeight="1">
      <c r="B102" s="204"/>
      <c r="C102" s="205"/>
      <c r="D102" s="206" t="s">
        <v>73</v>
      </c>
      <c r="E102" s="218" t="s">
        <v>156</v>
      </c>
      <c r="F102" s="218" t="s">
        <v>157</v>
      </c>
      <c r="G102" s="205"/>
      <c r="H102" s="205"/>
      <c r="I102" s="208"/>
      <c r="J102" s="219">
        <f>BK102</f>
        <v>0</v>
      </c>
      <c r="K102" s="205"/>
      <c r="L102" s="210"/>
      <c r="M102" s="211"/>
      <c r="N102" s="212"/>
      <c r="O102" s="212"/>
      <c r="P102" s="213">
        <f>SUM(P103:P106)</f>
        <v>0</v>
      </c>
      <c r="Q102" s="212"/>
      <c r="R102" s="213">
        <f>SUM(R103:R106)</f>
        <v>0.4</v>
      </c>
      <c r="S102" s="212"/>
      <c r="T102" s="214">
        <f>SUM(T103:T106)</f>
        <v>0</v>
      </c>
      <c r="AR102" s="215" t="s">
        <v>82</v>
      </c>
      <c r="AT102" s="216" t="s">
        <v>73</v>
      </c>
      <c r="AU102" s="216" t="s">
        <v>82</v>
      </c>
      <c r="AY102" s="215" t="s">
        <v>129</v>
      </c>
      <c r="BK102" s="217">
        <f>SUM(BK103:BK106)</f>
        <v>0</v>
      </c>
    </row>
    <row r="103" spans="2:65" s="1" customFormat="1" ht="25.5" customHeight="1">
      <c r="B103" s="45"/>
      <c r="C103" s="220" t="s">
        <v>158</v>
      </c>
      <c r="D103" s="220" t="s">
        <v>133</v>
      </c>
      <c r="E103" s="221" t="s">
        <v>159</v>
      </c>
      <c r="F103" s="222" t="s">
        <v>160</v>
      </c>
      <c r="G103" s="223" t="s">
        <v>161</v>
      </c>
      <c r="H103" s="224">
        <v>10</v>
      </c>
      <c r="I103" s="225"/>
      <c r="J103" s="226">
        <f>ROUND(I103*H103,2)</f>
        <v>0</v>
      </c>
      <c r="K103" s="222" t="s">
        <v>162</v>
      </c>
      <c r="L103" s="71"/>
      <c r="M103" s="227" t="s">
        <v>30</v>
      </c>
      <c r="N103" s="228" t="s">
        <v>45</v>
      </c>
      <c r="O103" s="46"/>
      <c r="P103" s="229">
        <f>O103*H103</f>
        <v>0</v>
      </c>
      <c r="Q103" s="229">
        <v>0.03</v>
      </c>
      <c r="R103" s="229">
        <f>Q103*H103</f>
        <v>0.3</v>
      </c>
      <c r="S103" s="229">
        <v>0</v>
      </c>
      <c r="T103" s="230">
        <f>S103*H103</f>
        <v>0</v>
      </c>
      <c r="AR103" s="23" t="s">
        <v>137</v>
      </c>
      <c r="AT103" s="23" t="s">
        <v>133</v>
      </c>
      <c r="AU103" s="23" t="s">
        <v>84</v>
      </c>
      <c r="AY103" s="23" t="s">
        <v>129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23" t="s">
        <v>82</v>
      </c>
      <c r="BK103" s="231">
        <f>ROUND(I103*H103,2)</f>
        <v>0</v>
      </c>
      <c r="BL103" s="23" t="s">
        <v>137</v>
      </c>
      <c r="BM103" s="23" t="s">
        <v>163</v>
      </c>
    </row>
    <row r="104" spans="2:51" s="11" customFormat="1" ht="13.5">
      <c r="B104" s="232"/>
      <c r="C104" s="233"/>
      <c r="D104" s="234" t="s">
        <v>144</v>
      </c>
      <c r="E104" s="235" t="s">
        <v>30</v>
      </c>
      <c r="F104" s="236" t="s">
        <v>164</v>
      </c>
      <c r="G104" s="233"/>
      <c r="H104" s="235" t="s">
        <v>30</v>
      </c>
      <c r="I104" s="237"/>
      <c r="J104" s="233"/>
      <c r="K104" s="233"/>
      <c r="L104" s="238"/>
      <c r="M104" s="239"/>
      <c r="N104" s="240"/>
      <c r="O104" s="240"/>
      <c r="P104" s="240"/>
      <c r="Q104" s="240"/>
      <c r="R104" s="240"/>
      <c r="S104" s="240"/>
      <c r="T104" s="241"/>
      <c r="AT104" s="242" t="s">
        <v>144</v>
      </c>
      <c r="AU104" s="242" t="s">
        <v>84</v>
      </c>
      <c r="AV104" s="11" t="s">
        <v>82</v>
      </c>
      <c r="AW104" s="11" t="s">
        <v>37</v>
      </c>
      <c r="AX104" s="11" t="s">
        <v>74</v>
      </c>
      <c r="AY104" s="242" t="s">
        <v>129</v>
      </c>
    </row>
    <row r="105" spans="2:51" s="12" customFormat="1" ht="13.5">
      <c r="B105" s="243"/>
      <c r="C105" s="244"/>
      <c r="D105" s="234" t="s">
        <v>144</v>
      </c>
      <c r="E105" s="245" t="s">
        <v>30</v>
      </c>
      <c r="F105" s="246" t="s">
        <v>165</v>
      </c>
      <c r="G105" s="244"/>
      <c r="H105" s="247">
        <v>10</v>
      </c>
      <c r="I105" s="248"/>
      <c r="J105" s="244"/>
      <c r="K105" s="244"/>
      <c r="L105" s="249"/>
      <c r="M105" s="250"/>
      <c r="N105" s="251"/>
      <c r="O105" s="251"/>
      <c r="P105" s="251"/>
      <c r="Q105" s="251"/>
      <c r="R105" s="251"/>
      <c r="S105" s="251"/>
      <c r="T105" s="252"/>
      <c r="AT105" s="253" t="s">
        <v>144</v>
      </c>
      <c r="AU105" s="253" t="s">
        <v>84</v>
      </c>
      <c r="AV105" s="12" t="s">
        <v>84</v>
      </c>
      <c r="AW105" s="12" t="s">
        <v>37</v>
      </c>
      <c r="AX105" s="12" t="s">
        <v>82</v>
      </c>
      <c r="AY105" s="253" t="s">
        <v>129</v>
      </c>
    </row>
    <row r="106" spans="2:65" s="1" customFormat="1" ht="25.5" customHeight="1">
      <c r="B106" s="45"/>
      <c r="C106" s="220" t="s">
        <v>166</v>
      </c>
      <c r="D106" s="220" t="s">
        <v>133</v>
      </c>
      <c r="E106" s="221" t="s">
        <v>167</v>
      </c>
      <c r="F106" s="222" t="s">
        <v>168</v>
      </c>
      <c r="G106" s="223" t="s">
        <v>161</v>
      </c>
      <c r="H106" s="224">
        <v>10</v>
      </c>
      <c r="I106" s="225"/>
      <c r="J106" s="226">
        <f>ROUND(I106*H106,2)</f>
        <v>0</v>
      </c>
      <c r="K106" s="222" t="s">
        <v>162</v>
      </c>
      <c r="L106" s="71"/>
      <c r="M106" s="227" t="s">
        <v>30</v>
      </c>
      <c r="N106" s="228" t="s">
        <v>45</v>
      </c>
      <c r="O106" s="46"/>
      <c r="P106" s="229">
        <f>O106*H106</f>
        <v>0</v>
      </c>
      <c r="Q106" s="229">
        <v>0.01</v>
      </c>
      <c r="R106" s="229">
        <f>Q106*H106</f>
        <v>0.1</v>
      </c>
      <c r="S106" s="229">
        <v>0</v>
      </c>
      <c r="T106" s="230">
        <f>S106*H106</f>
        <v>0</v>
      </c>
      <c r="AR106" s="23" t="s">
        <v>137</v>
      </c>
      <c r="AT106" s="23" t="s">
        <v>133</v>
      </c>
      <c r="AU106" s="23" t="s">
        <v>84</v>
      </c>
      <c r="AY106" s="23" t="s">
        <v>129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23" t="s">
        <v>82</v>
      </c>
      <c r="BK106" s="231">
        <f>ROUND(I106*H106,2)</f>
        <v>0</v>
      </c>
      <c r="BL106" s="23" t="s">
        <v>137</v>
      </c>
      <c r="BM106" s="23" t="s">
        <v>169</v>
      </c>
    </row>
    <row r="107" spans="2:63" s="10" customFormat="1" ht="29.85" customHeight="1">
      <c r="B107" s="204"/>
      <c r="C107" s="205"/>
      <c r="D107" s="206" t="s">
        <v>73</v>
      </c>
      <c r="E107" s="218" t="s">
        <v>170</v>
      </c>
      <c r="F107" s="218" t="s">
        <v>171</v>
      </c>
      <c r="G107" s="205"/>
      <c r="H107" s="205"/>
      <c r="I107" s="208"/>
      <c r="J107" s="219">
        <f>BK107</f>
        <v>0</v>
      </c>
      <c r="K107" s="205"/>
      <c r="L107" s="210"/>
      <c r="M107" s="211"/>
      <c r="N107" s="212"/>
      <c r="O107" s="212"/>
      <c r="P107" s="213">
        <f>SUM(P108:P115)</f>
        <v>0</v>
      </c>
      <c r="Q107" s="212"/>
      <c r="R107" s="213">
        <f>SUM(R108:R115)</f>
        <v>38.23974837</v>
      </c>
      <c r="S107" s="212"/>
      <c r="T107" s="214">
        <f>SUM(T108:T115)</f>
        <v>0</v>
      </c>
      <c r="AR107" s="215" t="s">
        <v>82</v>
      </c>
      <c r="AT107" s="216" t="s">
        <v>73</v>
      </c>
      <c r="AU107" s="216" t="s">
        <v>82</v>
      </c>
      <c r="AY107" s="215" t="s">
        <v>129</v>
      </c>
      <c r="BK107" s="217">
        <f>SUM(BK108:BK115)</f>
        <v>0</v>
      </c>
    </row>
    <row r="108" spans="2:65" s="1" customFormat="1" ht="25.5" customHeight="1">
      <c r="B108" s="45"/>
      <c r="C108" s="220" t="s">
        <v>172</v>
      </c>
      <c r="D108" s="220" t="s">
        <v>133</v>
      </c>
      <c r="E108" s="221" t="s">
        <v>173</v>
      </c>
      <c r="F108" s="222" t="s">
        <v>174</v>
      </c>
      <c r="G108" s="223" t="s">
        <v>175</v>
      </c>
      <c r="H108" s="224">
        <v>2.253</v>
      </c>
      <c r="I108" s="225"/>
      <c r="J108" s="226">
        <f>ROUND(I108*H108,2)</f>
        <v>0</v>
      </c>
      <c r="K108" s="222" t="s">
        <v>162</v>
      </c>
      <c r="L108" s="71"/>
      <c r="M108" s="227" t="s">
        <v>30</v>
      </c>
      <c r="N108" s="228" t="s">
        <v>45</v>
      </c>
      <c r="O108" s="46"/>
      <c r="P108" s="229">
        <f>O108*H108</f>
        <v>0</v>
      </c>
      <c r="Q108" s="229">
        <v>2.25634</v>
      </c>
      <c r="R108" s="229">
        <f>Q108*H108</f>
        <v>5.08353402</v>
      </c>
      <c r="S108" s="229">
        <v>0</v>
      </c>
      <c r="T108" s="230">
        <f>S108*H108</f>
        <v>0</v>
      </c>
      <c r="AR108" s="23" t="s">
        <v>137</v>
      </c>
      <c r="AT108" s="23" t="s">
        <v>133</v>
      </c>
      <c r="AU108" s="23" t="s">
        <v>84</v>
      </c>
      <c r="AY108" s="23" t="s">
        <v>129</v>
      </c>
      <c r="BE108" s="231">
        <f>IF(N108="základní",J108,0)</f>
        <v>0</v>
      </c>
      <c r="BF108" s="231">
        <f>IF(N108="snížená",J108,0)</f>
        <v>0</v>
      </c>
      <c r="BG108" s="231">
        <f>IF(N108="zákl. přenesená",J108,0)</f>
        <v>0</v>
      </c>
      <c r="BH108" s="231">
        <f>IF(N108="sníž. přenesená",J108,0)</f>
        <v>0</v>
      </c>
      <c r="BI108" s="231">
        <f>IF(N108="nulová",J108,0)</f>
        <v>0</v>
      </c>
      <c r="BJ108" s="23" t="s">
        <v>82</v>
      </c>
      <c r="BK108" s="231">
        <f>ROUND(I108*H108,2)</f>
        <v>0</v>
      </c>
      <c r="BL108" s="23" t="s">
        <v>137</v>
      </c>
      <c r="BM108" s="23" t="s">
        <v>176</v>
      </c>
    </row>
    <row r="109" spans="2:51" s="11" customFormat="1" ht="13.5">
      <c r="B109" s="232"/>
      <c r="C109" s="233"/>
      <c r="D109" s="234" t="s">
        <v>144</v>
      </c>
      <c r="E109" s="235" t="s">
        <v>30</v>
      </c>
      <c r="F109" s="236" t="s">
        <v>177</v>
      </c>
      <c r="G109" s="233"/>
      <c r="H109" s="235" t="s">
        <v>30</v>
      </c>
      <c r="I109" s="237"/>
      <c r="J109" s="233"/>
      <c r="K109" s="233"/>
      <c r="L109" s="238"/>
      <c r="M109" s="239"/>
      <c r="N109" s="240"/>
      <c r="O109" s="240"/>
      <c r="P109" s="240"/>
      <c r="Q109" s="240"/>
      <c r="R109" s="240"/>
      <c r="S109" s="240"/>
      <c r="T109" s="241"/>
      <c r="AT109" s="242" t="s">
        <v>144</v>
      </c>
      <c r="AU109" s="242" t="s">
        <v>84</v>
      </c>
      <c r="AV109" s="11" t="s">
        <v>82</v>
      </c>
      <c r="AW109" s="11" t="s">
        <v>37</v>
      </c>
      <c r="AX109" s="11" t="s">
        <v>74</v>
      </c>
      <c r="AY109" s="242" t="s">
        <v>129</v>
      </c>
    </row>
    <row r="110" spans="2:51" s="11" customFormat="1" ht="13.5">
      <c r="B110" s="232"/>
      <c r="C110" s="233"/>
      <c r="D110" s="234" t="s">
        <v>144</v>
      </c>
      <c r="E110" s="235" t="s">
        <v>30</v>
      </c>
      <c r="F110" s="236" t="s">
        <v>178</v>
      </c>
      <c r="G110" s="233"/>
      <c r="H110" s="235" t="s">
        <v>30</v>
      </c>
      <c r="I110" s="237"/>
      <c r="J110" s="233"/>
      <c r="K110" s="233"/>
      <c r="L110" s="238"/>
      <c r="M110" s="239"/>
      <c r="N110" s="240"/>
      <c r="O110" s="240"/>
      <c r="P110" s="240"/>
      <c r="Q110" s="240"/>
      <c r="R110" s="240"/>
      <c r="S110" s="240"/>
      <c r="T110" s="241"/>
      <c r="AT110" s="242" t="s">
        <v>144</v>
      </c>
      <c r="AU110" s="242" t="s">
        <v>84</v>
      </c>
      <c r="AV110" s="11" t="s">
        <v>82</v>
      </c>
      <c r="AW110" s="11" t="s">
        <v>37</v>
      </c>
      <c r="AX110" s="11" t="s">
        <v>74</v>
      </c>
      <c r="AY110" s="242" t="s">
        <v>129</v>
      </c>
    </row>
    <row r="111" spans="2:51" s="11" customFormat="1" ht="13.5">
      <c r="B111" s="232"/>
      <c r="C111" s="233"/>
      <c r="D111" s="234" t="s">
        <v>144</v>
      </c>
      <c r="E111" s="235" t="s">
        <v>30</v>
      </c>
      <c r="F111" s="236" t="s">
        <v>179</v>
      </c>
      <c r="G111" s="233"/>
      <c r="H111" s="235" t="s">
        <v>30</v>
      </c>
      <c r="I111" s="237"/>
      <c r="J111" s="233"/>
      <c r="K111" s="233"/>
      <c r="L111" s="238"/>
      <c r="M111" s="239"/>
      <c r="N111" s="240"/>
      <c r="O111" s="240"/>
      <c r="P111" s="240"/>
      <c r="Q111" s="240"/>
      <c r="R111" s="240"/>
      <c r="S111" s="240"/>
      <c r="T111" s="241"/>
      <c r="AT111" s="242" t="s">
        <v>144</v>
      </c>
      <c r="AU111" s="242" t="s">
        <v>84</v>
      </c>
      <c r="AV111" s="11" t="s">
        <v>82</v>
      </c>
      <c r="AW111" s="11" t="s">
        <v>37</v>
      </c>
      <c r="AX111" s="11" t="s">
        <v>74</v>
      </c>
      <c r="AY111" s="242" t="s">
        <v>129</v>
      </c>
    </row>
    <row r="112" spans="2:51" s="12" customFormat="1" ht="13.5">
      <c r="B112" s="243"/>
      <c r="C112" s="244"/>
      <c r="D112" s="234" t="s">
        <v>144</v>
      </c>
      <c r="E112" s="245" t="s">
        <v>30</v>
      </c>
      <c r="F112" s="246" t="s">
        <v>180</v>
      </c>
      <c r="G112" s="244"/>
      <c r="H112" s="247">
        <v>2.253</v>
      </c>
      <c r="I112" s="248"/>
      <c r="J112" s="244"/>
      <c r="K112" s="244"/>
      <c r="L112" s="249"/>
      <c r="M112" s="250"/>
      <c r="N112" s="251"/>
      <c r="O112" s="251"/>
      <c r="P112" s="251"/>
      <c r="Q112" s="251"/>
      <c r="R112" s="251"/>
      <c r="S112" s="251"/>
      <c r="T112" s="252"/>
      <c r="AT112" s="253" t="s">
        <v>144</v>
      </c>
      <c r="AU112" s="253" t="s">
        <v>84</v>
      </c>
      <c r="AV112" s="12" t="s">
        <v>84</v>
      </c>
      <c r="AW112" s="12" t="s">
        <v>37</v>
      </c>
      <c r="AX112" s="12" t="s">
        <v>82</v>
      </c>
      <c r="AY112" s="253" t="s">
        <v>129</v>
      </c>
    </row>
    <row r="113" spans="2:65" s="1" customFormat="1" ht="25.5" customHeight="1">
      <c r="B113" s="45"/>
      <c r="C113" s="220" t="s">
        <v>181</v>
      </c>
      <c r="D113" s="220" t="s">
        <v>133</v>
      </c>
      <c r="E113" s="221" t="s">
        <v>182</v>
      </c>
      <c r="F113" s="222" t="s">
        <v>183</v>
      </c>
      <c r="G113" s="223" t="s">
        <v>175</v>
      </c>
      <c r="H113" s="224">
        <v>13.515</v>
      </c>
      <c r="I113" s="225"/>
      <c r="J113" s="226">
        <f>ROUND(I113*H113,2)</f>
        <v>0</v>
      </c>
      <c r="K113" s="222" t="s">
        <v>162</v>
      </c>
      <c r="L113" s="71"/>
      <c r="M113" s="227" t="s">
        <v>30</v>
      </c>
      <c r="N113" s="228" t="s">
        <v>45</v>
      </c>
      <c r="O113" s="46"/>
      <c r="P113" s="229">
        <f>O113*H113</f>
        <v>0</v>
      </c>
      <c r="Q113" s="229">
        <v>2.45329</v>
      </c>
      <c r="R113" s="229">
        <f>Q113*H113</f>
        <v>33.15621435</v>
      </c>
      <c r="S113" s="229">
        <v>0</v>
      </c>
      <c r="T113" s="230">
        <f>S113*H113</f>
        <v>0</v>
      </c>
      <c r="AR113" s="23" t="s">
        <v>137</v>
      </c>
      <c r="AT113" s="23" t="s">
        <v>133</v>
      </c>
      <c r="AU113" s="23" t="s">
        <v>84</v>
      </c>
      <c r="AY113" s="23" t="s">
        <v>129</v>
      </c>
      <c r="BE113" s="231">
        <f>IF(N113="základní",J113,0)</f>
        <v>0</v>
      </c>
      <c r="BF113" s="231">
        <f>IF(N113="snížená",J113,0)</f>
        <v>0</v>
      </c>
      <c r="BG113" s="231">
        <f>IF(N113="zákl. přenesená",J113,0)</f>
        <v>0</v>
      </c>
      <c r="BH113" s="231">
        <f>IF(N113="sníž. přenesená",J113,0)</f>
        <v>0</v>
      </c>
      <c r="BI113" s="231">
        <f>IF(N113="nulová",J113,0)</f>
        <v>0</v>
      </c>
      <c r="BJ113" s="23" t="s">
        <v>82</v>
      </c>
      <c r="BK113" s="231">
        <f>ROUND(I113*H113,2)</f>
        <v>0</v>
      </c>
      <c r="BL113" s="23" t="s">
        <v>137</v>
      </c>
      <c r="BM113" s="23" t="s">
        <v>184</v>
      </c>
    </row>
    <row r="114" spans="2:51" s="11" customFormat="1" ht="13.5">
      <c r="B114" s="232"/>
      <c r="C114" s="233"/>
      <c r="D114" s="234" t="s">
        <v>144</v>
      </c>
      <c r="E114" s="235" t="s">
        <v>30</v>
      </c>
      <c r="F114" s="236" t="s">
        <v>185</v>
      </c>
      <c r="G114" s="233"/>
      <c r="H114" s="235" t="s">
        <v>30</v>
      </c>
      <c r="I114" s="237"/>
      <c r="J114" s="233"/>
      <c r="K114" s="233"/>
      <c r="L114" s="238"/>
      <c r="M114" s="239"/>
      <c r="N114" s="240"/>
      <c r="O114" s="240"/>
      <c r="P114" s="240"/>
      <c r="Q114" s="240"/>
      <c r="R114" s="240"/>
      <c r="S114" s="240"/>
      <c r="T114" s="241"/>
      <c r="AT114" s="242" t="s">
        <v>144</v>
      </c>
      <c r="AU114" s="242" t="s">
        <v>84</v>
      </c>
      <c r="AV114" s="11" t="s">
        <v>82</v>
      </c>
      <c r="AW114" s="11" t="s">
        <v>37</v>
      </c>
      <c r="AX114" s="11" t="s">
        <v>74</v>
      </c>
      <c r="AY114" s="242" t="s">
        <v>129</v>
      </c>
    </row>
    <row r="115" spans="2:51" s="12" customFormat="1" ht="13.5">
      <c r="B115" s="243"/>
      <c r="C115" s="244"/>
      <c r="D115" s="234" t="s">
        <v>144</v>
      </c>
      <c r="E115" s="245" t="s">
        <v>30</v>
      </c>
      <c r="F115" s="246" t="s">
        <v>186</v>
      </c>
      <c r="G115" s="244"/>
      <c r="H115" s="247">
        <v>13.515</v>
      </c>
      <c r="I115" s="248"/>
      <c r="J115" s="244"/>
      <c r="K115" s="244"/>
      <c r="L115" s="249"/>
      <c r="M115" s="250"/>
      <c r="N115" s="251"/>
      <c r="O115" s="251"/>
      <c r="P115" s="251"/>
      <c r="Q115" s="251"/>
      <c r="R115" s="251"/>
      <c r="S115" s="251"/>
      <c r="T115" s="252"/>
      <c r="AT115" s="253" t="s">
        <v>144</v>
      </c>
      <c r="AU115" s="253" t="s">
        <v>84</v>
      </c>
      <c r="AV115" s="12" t="s">
        <v>84</v>
      </c>
      <c r="AW115" s="12" t="s">
        <v>37</v>
      </c>
      <c r="AX115" s="12" t="s">
        <v>82</v>
      </c>
      <c r="AY115" s="253" t="s">
        <v>129</v>
      </c>
    </row>
    <row r="116" spans="2:63" s="10" customFormat="1" ht="29.85" customHeight="1">
      <c r="B116" s="204"/>
      <c r="C116" s="205"/>
      <c r="D116" s="206" t="s">
        <v>73</v>
      </c>
      <c r="E116" s="218" t="s">
        <v>187</v>
      </c>
      <c r="F116" s="218" t="s">
        <v>188</v>
      </c>
      <c r="G116" s="205"/>
      <c r="H116" s="205"/>
      <c r="I116" s="208"/>
      <c r="J116" s="219">
        <f>BK116</f>
        <v>0</v>
      </c>
      <c r="K116" s="205"/>
      <c r="L116" s="210"/>
      <c r="M116" s="211"/>
      <c r="N116" s="212"/>
      <c r="O116" s="212"/>
      <c r="P116" s="213">
        <f>P117</f>
        <v>0</v>
      </c>
      <c r="Q116" s="212"/>
      <c r="R116" s="213">
        <f>R117</f>
        <v>0.0026</v>
      </c>
      <c r="S116" s="212"/>
      <c r="T116" s="214">
        <f>T117</f>
        <v>0</v>
      </c>
      <c r="AR116" s="215" t="s">
        <v>82</v>
      </c>
      <c r="AT116" s="216" t="s">
        <v>73</v>
      </c>
      <c r="AU116" s="216" t="s">
        <v>82</v>
      </c>
      <c r="AY116" s="215" t="s">
        <v>129</v>
      </c>
      <c r="BK116" s="217">
        <f>BK117</f>
        <v>0</v>
      </c>
    </row>
    <row r="117" spans="2:65" s="1" customFormat="1" ht="25.5" customHeight="1">
      <c r="B117" s="45"/>
      <c r="C117" s="220" t="s">
        <v>189</v>
      </c>
      <c r="D117" s="220" t="s">
        <v>133</v>
      </c>
      <c r="E117" s="221" t="s">
        <v>190</v>
      </c>
      <c r="F117" s="222" t="s">
        <v>191</v>
      </c>
      <c r="G117" s="223" t="s">
        <v>161</v>
      </c>
      <c r="H117" s="224">
        <v>20</v>
      </c>
      <c r="I117" s="225"/>
      <c r="J117" s="226">
        <f>ROUND(I117*H117,2)</f>
        <v>0</v>
      </c>
      <c r="K117" s="222" t="s">
        <v>162</v>
      </c>
      <c r="L117" s="71"/>
      <c r="M117" s="227" t="s">
        <v>30</v>
      </c>
      <c r="N117" s="228" t="s">
        <v>45</v>
      </c>
      <c r="O117" s="46"/>
      <c r="P117" s="229">
        <f>O117*H117</f>
        <v>0</v>
      </c>
      <c r="Q117" s="229">
        <v>0.00013</v>
      </c>
      <c r="R117" s="229">
        <f>Q117*H117</f>
        <v>0.0026</v>
      </c>
      <c r="S117" s="229">
        <v>0</v>
      </c>
      <c r="T117" s="230">
        <f>S117*H117</f>
        <v>0</v>
      </c>
      <c r="AR117" s="23" t="s">
        <v>137</v>
      </c>
      <c r="AT117" s="23" t="s">
        <v>133</v>
      </c>
      <c r="AU117" s="23" t="s">
        <v>84</v>
      </c>
      <c r="AY117" s="23" t="s">
        <v>129</v>
      </c>
      <c r="BE117" s="231">
        <f>IF(N117="základní",J117,0)</f>
        <v>0</v>
      </c>
      <c r="BF117" s="231">
        <f>IF(N117="snížená",J117,0)</f>
        <v>0</v>
      </c>
      <c r="BG117" s="231">
        <f>IF(N117="zákl. přenesená",J117,0)</f>
        <v>0</v>
      </c>
      <c r="BH117" s="231">
        <f>IF(N117="sníž. přenesená",J117,0)</f>
        <v>0</v>
      </c>
      <c r="BI117" s="231">
        <f>IF(N117="nulová",J117,0)</f>
        <v>0</v>
      </c>
      <c r="BJ117" s="23" t="s">
        <v>82</v>
      </c>
      <c r="BK117" s="231">
        <f>ROUND(I117*H117,2)</f>
        <v>0</v>
      </c>
      <c r="BL117" s="23" t="s">
        <v>137</v>
      </c>
      <c r="BM117" s="23" t="s">
        <v>192</v>
      </c>
    </row>
    <row r="118" spans="2:63" s="10" customFormat="1" ht="29.85" customHeight="1">
      <c r="B118" s="204"/>
      <c r="C118" s="205"/>
      <c r="D118" s="206" t="s">
        <v>73</v>
      </c>
      <c r="E118" s="218" t="s">
        <v>193</v>
      </c>
      <c r="F118" s="218" t="s">
        <v>194</v>
      </c>
      <c r="G118" s="205"/>
      <c r="H118" s="205"/>
      <c r="I118" s="208"/>
      <c r="J118" s="219">
        <f>BK118</f>
        <v>0</v>
      </c>
      <c r="K118" s="205"/>
      <c r="L118" s="210"/>
      <c r="M118" s="211"/>
      <c r="N118" s="212"/>
      <c r="O118" s="212"/>
      <c r="P118" s="213">
        <f>SUM(P119:P122)</f>
        <v>0</v>
      </c>
      <c r="Q118" s="212"/>
      <c r="R118" s="213">
        <f>SUM(R119:R122)</f>
        <v>0.0012390000000000003</v>
      </c>
      <c r="S118" s="212"/>
      <c r="T118" s="214">
        <f>SUM(T119:T122)</f>
        <v>0</v>
      </c>
      <c r="AR118" s="215" t="s">
        <v>82</v>
      </c>
      <c r="AT118" s="216" t="s">
        <v>73</v>
      </c>
      <c r="AU118" s="216" t="s">
        <v>82</v>
      </c>
      <c r="AY118" s="215" t="s">
        <v>129</v>
      </c>
      <c r="BK118" s="217">
        <f>SUM(BK119:BK122)</f>
        <v>0</v>
      </c>
    </row>
    <row r="119" spans="2:65" s="1" customFormat="1" ht="25.5" customHeight="1">
      <c r="B119" s="45"/>
      <c r="C119" s="220" t="s">
        <v>195</v>
      </c>
      <c r="D119" s="220" t="s">
        <v>133</v>
      </c>
      <c r="E119" s="221" t="s">
        <v>196</v>
      </c>
      <c r="F119" s="222" t="s">
        <v>197</v>
      </c>
      <c r="G119" s="223" t="s">
        <v>161</v>
      </c>
      <c r="H119" s="224">
        <v>2</v>
      </c>
      <c r="I119" s="225"/>
      <c r="J119" s="226">
        <f>ROUND(I119*H119,2)</f>
        <v>0</v>
      </c>
      <c r="K119" s="222" t="s">
        <v>162</v>
      </c>
      <c r="L119" s="71"/>
      <c r="M119" s="227" t="s">
        <v>30</v>
      </c>
      <c r="N119" s="228" t="s">
        <v>45</v>
      </c>
      <c r="O119" s="46"/>
      <c r="P119" s="229">
        <f>O119*H119</f>
        <v>0</v>
      </c>
      <c r="Q119" s="229">
        <v>2E-05</v>
      </c>
      <c r="R119" s="229">
        <f>Q119*H119</f>
        <v>4E-05</v>
      </c>
      <c r="S119" s="229">
        <v>0</v>
      </c>
      <c r="T119" s="230">
        <f>S119*H119</f>
        <v>0</v>
      </c>
      <c r="AR119" s="23" t="s">
        <v>137</v>
      </c>
      <c r="AT119" s="23" t="s">
        <v>133</v>
      </c>
      <c r="AU119" s="23" t="s">
        <v>84</v>
      </c>
      <c r="AY119" s="23" t="s">
        <v>129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23" t="s">
        <v>82</v>
      </c>
      <c r="BK119" s="231">
        <f>ROUND(I119*H119,2)</f>
        <v>0</v>
      </c>
      <c r="BL119" s="23" t="s">
        <v>137</v>
      </c>
      <c r="BM119" s="23" t="s">
        <v>198</v>
      </c>
    </row>
    <row r="120" spans="2:65" s="1" customFormat="1" ht="25.5" customHeight="1">
      <c r="B120" s="45"/>
      <c r="C120" s="220" t="s">
        <v>199</v>
      </c>
      <c r="D120" s="220" t="s">
        <v>133</v>
      </c>
      <c r="E120" s="221" t="s">
        <v>200</v>
      </c>
      <c r="F120" s="222" t="s">
        <v>201</v>
      </c>
      <c r="G120" s="223" t="s">
        <v>161</v>
      </c>
      <c r="H120" s="224">
        <v>119.9</v>
      </c>
      <c r="I120" s="225"/>
      <c r="J120" s="226">
        <f>ROUND(I120*H120,2)</f>
        <v>0</v>
      </c>
      <c r="K120" s="222" t="s">
        <v>162</v>
      </c>
      <c r="L120" s="71"/>
      <c r="M120" s="227" t="s">
        <v>30</v>
      </c>
      <c r="N120" s="228" t="s">
        <v>45</v>
      </c>
      <c r="O120" s="46"/>
      <c r="P120" s="229">
        <f>O120*H120</f>
        <v>0</v>
      </c>
      <c r="Q120" s="229">
        <v>1E-05</v>
      </c>
      <c r="R120" s="229">
        <f>Q120*H120</f>
        <v>0.0011990000000000002</v>
      </c>
      <c r="S120" s="229">
        <v>0</v>
      </c>
      <c r="T120" s="230">
        <f>S120*H120</f>
        <v>0</v>
      </c>
      <c r="AR120" s="23" t="s">
        <v>137</v>
      </c>
      <c r="AT120" s="23" t="s">
        <v>133</v>
      </c>
      <c r="AU120" s="23" t="s">
        <v>84</v>
      </c>
      <c r="AY120" s="23" t="s">
        <v>129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23" t="s">
        <v>82</v>
      </c>
      <c r="BK120" s="231">
        <f>ROUND(I120*H120,2)</f>
        <v>0</v>
      </c>
      <c r="BL120" s="23" t="s">
        <v>137</v>
      </c>
      <c r="BM120" s="23" t="s">
        <v>202</v>
      </c>
    </row>
    <row r="121" spans="2:51" s="11" customFormat="1" ht="13.5">
      <c r="B121" s="232"/>
      <c r="C121" s="233"/>
      <c r="D121" s="234" t="s">
        <v>144</v>
      </c>
      <c r="E121" s="235" t="s">
        <v>30</v>
      </c>
      <c r="F121" s="236" t="s">
        <v>203</v>
      </c>
      <c r="G121" s="233"/>
      <c r="H121" s="235" t="s">
        <v>30</v>
      </c>
      <c r="I121" s="237"/>
      <c r="J121" s="233"/>
      <c r="K121" s="233"/>
      <c r="L121" s="238"/>
      <c r="M121" s="239"/>
      <c r="N121" s="240"/>
      <c r="O121" s="240"/>
      <c r="P121" s="240"/>
      <c r="Q121" s="240"/>
      <c r="R121" s="240"/>
      <c r="S121" s="240"/>
      <c r="T121" s="241"/>
      <c r="AT121" s="242" t="s">
        <v>144</v>
      </c>
      <c r="AU121" s="242" t="s">
        <v>84</v>
      </c>
      <c r="AV121" s="11" t="s">
        <v>82</v>
      </c>
      <c r="AW121" s="11" t="s">
        <v>37</v>
      </c>
      <c r="AX121" s="11" t="s">
        <v>74</v>
      </c>
      <c r="AY121" s="242" t="s">
        <v>129</v>
      </c>
    </row>
    <row r="122" spans="2:51" s="12" customFormat="1" ht="13.5">
      <c r="B122" s="243"/>
      <c r="C122" s="244"/>
      <c r="D122" s="234" t="s">
        <v>144</v>
      </c>
      <c r="E122" s="245" t="s">
        <v>30</v>
      </c>
      <c r="F122" s="246" t="s">
        <v>204</v>
      </c>
      <c r="G122" s="244"/>
      <c r="H122" s="247">
        <v>119.9</v>
      </c>
      <c r="I122" s="248"/>
      <c r="J122" s="244"/>
      <c r="K122" s="244"/>
      <c r="L122" s="249"/>
      <c r="M122" s="250"/>
      <c r="N122" s="251"/>
      <c r="O122" s="251"/>
      <c r="P122" s="251"/>
      <c r="Q122" s="251"/>
      <c r="R122" s="251"/>
      <c r="S122" s="251"/>
      <c r="T122" s="252"/>
      <c r="AT122" s="253" t="s">
        <v>144</v>
      </c>
      <c r="AU122" s="253" t="s">
        <v>84</v>
      </c>
      <c r="AV122" s="12" t="s">
        <v>84</v>
      </c>
      <c r="AW122" s="12" t="s">
        <v>37</v>
      </c>
      <c r="AX122" s="12" t="s">
        <v>82</v>
      </c>
      <c r="AY122" s="253" t="s">
        <v>129</v>
      </c>
    </row>
    <row r="123" spans="2:63" s="10" customFormat="1" ht="29.85" customHeight="1">
      <c r="B123" s="204"/>
      <c r="C123" s="205"/>
      <c r="D123" s="206" t="s">
        <v>73</v>
      </c>
      <c r="E123" s="218" t="s">
        <v>205</v>
      </c>
      <c r="F123" s="218" t="s">
        <v>206</v>
      </c>
      <c r="G123" s="205"/>
      <c r="H123" s="205"/>
      <c r="I123" s="208"/>
      <c r="J123" s="219">
        <f>BK123</f>
        <v>0</v>
      </c>
      <c r="K123" s="205"/>
      <c r="L123" s="210"/>
      <c r="M123" s="211"/>
      <c r="N123" s="212"/>
      <c r="O123" s="212"/>
      <c r="P123" s="213">
        <f>SUM(P124:P153)</f>
        <v>0</v>
      </c>
      <c r="Q123" s="212"/>
      <c r="R123" s="213">
        <f>SUM(R124:R153)</f>
        <v>0.369</v>
      </c>
      <c r="S123" s="212"/>
      <c r="T123" s="214">
        <f>SUM(T124:T153)</f>
        <v>31.734790000000004</v>
      </c>
      <c r="AR123" s="215" t="s">
        <v>82</v>
      </c>
      <c r="AT123" s="216" t="s">
        <v>73</v>
      </c>
      <c r="AU123" s="216" t="s">
        <v>82</v>
      </c>
      <c r="AY123" s="215" t="s">
        <v>129</v>
      </c>
      <c r="BK123" s="217">
        <f>SUM(BK124:BK153)</f>
        <v>0</v>
      </c>
    </row>
    <row r="124" spans="2:65" s="1" customFormat="1" ht="25.5" customHeight="1">
      <c r="B124" s="45"/>
      <c r="C124" s="220" t="s">
        <v>207</v>
      </c>
      <c r="D124" s="220" t="s">
        <v>133</v>
      </c>
      <c r="E124" s="221" t="s">
        <v>208</v>
      </c>
      <c r="F124" s="222" t="s">
        <v>209</v>
      </c>
      <c r="G124" s="223" t="s">
        <v>175</v>
      </c>
      <c r="H124" s="224">
        <v>14</v>
      </c>
      <c r="I124" s="225"/>
      <c r="J124" s="226">
        <f>ROUND(I124*H124,2)</f>
        <v>0</v>
      </c>
      <c r="K124" s="222" t="s">
        <v>162</v>
      </c>
      <c r="L124" s="71"/>
      <c r="M124" s="227" t="s">
        <v>30</v>
      </c>
      <c r="N124" s="228" t="s">
        <v>45</v>
      </c>
      <c r="O124" s="46"/>
      <c r="P124" s="229">
        <f>O124*H124</f>
        <v>0</v>
      </c>
      <c r="Q124" s="229">
        <v>0</v>
      </c>
      <c r="R124" s="229">
        <f>Q124*H124</f>
        <v>0</v>
      </c>
      <c r="S124" s="229">
        <v>2.2</v>
      </c>
      <c r="T124" s="230">
        <f>S124*H124</f>
        <v>30.800000000000004</v>
      </c>
      <c r="AR124" s="23" t="s">
        <v>137</v>
      </c>
      <c r="AT124" s="23" t="s">
        <v>133</v>
      </c>
      <c r="AU124" s="23" t="s">
        <v>84</v>
      </c>
      <c r="AY124" s="23" t="s">
        <v>129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23" t="s">
        <v>82</v>
      </c>
      <c r="BK124" s="231">
        <f>ROUND(I124*H124,2)</f>
        <v>0</v>
      </c>
      <c r="BL124" s="23" t="s">
        <v>137</v>
      </c>
      <c r="BM124" s="23" t="s">
        <v>210</v>
      </c>
    </row>
    <row r="125" spans="2:51" s="11" customFormat="1" ht="13.5">
      <c r="B125" s="232"/>
      <c r="C125" s="233"/>
      <c r="D125" s="234" t="s">
        <v>144</v>
      </c>
      <c r="E125" s="235" t="s">
        <v>30</v>
      </c>
      <c r="F125" s="236" t="s">
        <v>211</v>
      </c>
      <c r="G125" s="233"/>
      <c r="H125" s="235" t="s">
        <v>30</v>
      </c>
      <c r="I125" s="237"/>
      <c r="J125" s="233"/>
      <c r="K125" s="233"/>
      <c r="L125" s="238"/>
      <c r="M125" s="239"/>
      <c r="N125" s="240"/>
      <c r="O125" s="240"/>
      <c r="P125" s="240"/>
      <c r="Q125" s="240"/>
      <c r="R125" s="240"/>
      <c r="S125" s="240"/>
      <c r="T125" s="241"/>
      <c r="AT125" s="242" t="s">
        <v>144</v>
      </c>
      <c r="AU125" s="242" t="s">
        <v>84</v>
      </c>
      <c r="AV125" s="11" t="s">
        <v>82</v>
      </c>
      <c r="AW125" s="11" t="s">
        <v>37</v>
      </c>
      <c r="AX125" s="11" t="s">
        <v>74</v>
      </c>
      <c r="AY125" s="242" t="s">
        <v>129</v>
      </c>
    </row>
    <row r="126" spans="2:51" s="11" customFormat="1" ht="13.5">
      <c r="B126" s="232"/>
      <c r="C126" s="233"/>
      <c r="D126" s="234" t="s">
        <v>144</v>
      </c>
      <c r="E126" s="235" t="s">
        <v>30</v>
      </c>
      <c r="F126" s="236" t="s">
        <v>212</v>
      </c>
      <c r="G126" s="233"/>
      <c r="H126" s="235" t="s">
        <v>30</v>
      </c>
      <c r="I126" s="237"/>
      <c r="J126" s="233"/>
      <c r="K126" s="233"/>
      <c r="L126" s="238"/>
      <c r="M126" s="239"/>
      <c r="N126" s="240"/>
      <c r="O126" s="240"/>
      <c r="P126" s="240"/>
      <c r="Q126" s="240"/>
      <c r="R126" s="240"/>
      <c r="S126" s="240"/>
      <c r="T126" s="241"/>
      <c r="AT126" s="242" t="s">
        <v>144</v>
      </c>
      <c r="AU126" s="242" t="s">
        <v>84</v>
      </c>
      <c r="AV126" s="11" t="s">
        <v>82</v>
      </c>
      <c r="AW126" s="11" t="s">
        <v>37</v>
      </c>
      <c r="AX126" s="11" t="s">
        <v>74</v>
      </c>
      <c r="AY126" s="242" t="s">
        <v>129</v>
      </c>
    </row>
    <row r="127" spans="2:51" s="11" customFormat="1" ht="13.5">
      <c r="B127" s="232"/>
      <c r="C127" s="233"/>
      <c r="D127" s="234" t="s">
        <v>144</v>
      </c>
      <c r="E127" s="235" t="s">
        <v>30</v>
      </c>
      <c r="F127" s="236" t="s">
        <v>203</v>
      </c>
      <c r="G127" s="233"/>
      <c r="H127" s="235" t="s">
        <v>30</v>
      </c>
      <c r="I127" s="237"/>
      <c r="J127" s="233"/>
      <c r="K127" s="233"/>
      <c r="L127" s="238"/>
      <c r="M127" s="239"/>
      <c r="N127" s="240"/>
      <c r="O127" s="240"/>
      <c r="P127" s="240"/>
      <c r="Q127" s="240"/>
      <c r="R127" s="240"/>
      <c r="S127" s="240"/>
      <c r="T127" s="241"/>
      <c r="AT127" s="242" t="s">
        <v>144</v>
      </c>
      <c r="AU127" s="242" t="s">
        <v>84</v>
      </c>
      <c r="AV127" s="11" t="s">
        <v>82</v>
      </c>
      <c r="AW127" s="11" t="s">
        <v>37</v>
      </c>
      <c r="AX127" s="11" t="s">
        <v>74</v>
      </c>
      <c r="AY127" s="242" t="s">
        <v>129</v>
      </c>
    </row>
    <row r="128" spans="2:51" s="11" customFormat="1" ht="13.5">
      <c r="B128" s="232"/>
      <c r="C128" s="233"/>
      <c r="D128" s="234" t="s">
        <v>144</v>
      </c>
      <c r="E128" s="235" t="s">
        <v>30</v>
      </c>
      <c r="F128" s="236" t="s">
        <v>213</v>
      </c>
      <c r="G128" s="233"/>
      <c r="H128" s="235" t="s">
        <v>30</v>
      </c>
      <c r="I128" s="237"/>
      <c r="J128" s="233"/>
      <c r="K128" s="233"/>
      <c r="L128" s="238"/>
      <c r="M128" s="239"/>
      <c r="N128" s="240"/>
      <c r="O128" s="240"/>
      <c r="P128" s="240"/>
      <c r="Q128" s="240"/>
      <c r="R128" s="240"/>
      <c r="S128" s="240"/>
      <c r="T128" s="241"/>
      <c r="AT128" s="242" t="s">
        <v>144</v>
      </c>
      <c r="AU128" s="242" t="s">
        <v>84</v>
      </c>
      <c r="AV128" s="11" t="s">
        <v>82</v>
      </c>
      <c r="AW128" s="11" t="s">
        <v>37</v>
      </c>
      <c r="AX128" s="11" t="s">
        <v>74</v>
      </c>
      <c r="AY128" s="242" t="s">
        <v>129</v>
      </c>
    </row>
    <row r="129" spans="2:51" s="12" customFormat="1" ht="13.5">
      <c r="B129" s="243"/>
      <c r="C129" s="244"/>
      <c r="D129" s="234" t="s">
        <v>144</v>
      </c>
      <c r="E129" s="245" t="s">
        <v>30</v>
      </c>
      <c r="F129" s="246" t="s">
        <v>214</v>
      </c>
      <c r="G129" s="244"/>
      <c r="H129" s="247">
        <v>14</v>
      </c>
      <c r="I129" s="248"/>
      <c r="J129" s="244"/>
      <c r="K129" s="244"/>
      <c r="L129" s="249"/>
      <c r="M129" s="250"/>
      <c r="N129" s="251"/>
      <c r="O129" s="251"/>
      <c r="P129" s="251"/>
      <c r="Q129" s="251"/>
      <c r="R129" s="251"/>
      <c r="S129" s="251"/>
      <c r="T129" s="252"/>
      <c r="AT129" s="253" t="s">
        <v>144</v>
      </c>
      <c r="AU129" s="253" t="s">
        <v>84</v>
      </c>
      <c r="AV129" s="12" t="s">
        <v>84</v>
      </c>
      <c r="AW129" s="12" t="s">
        <v>37</v>
      </c>
      <c r="AX129" s="12" t="s">
        <v>82</v>
      </c>
      <c r="AY129" s="253" t="s">
        <v>129</v>
      </c>
    </row>
    <row r="130" spans="2:65" s="1" customFormat="1" ht="16.5" customHeight="1">
      <c r="B130" s="45"/>
      <c r="C130" s="220" t="s">
        <v>215</v>
      </c>
      <c r="D130" s="220" t="s">
        <v>133</v>
      </c>
      <c r="E130" s="221" t="s">
        <v>216</v>
      </c>
      <c r="F130" s="222" t="s">
        <v>217</v>
      </c>
      <c r="G130" s="223" t="s">
        <v>161</v>
      </c>
      <c r="H130" s="224">
        <v>90.1</v>
      </c>
      <c r="I130" s="225"/>
      <c r="J130" s="226">
        <f>ROUND(I130*H130,2)</f>
        <v>0</v>
      </c>
      <c r="K130" s="222" t="s">
        <v>162</v>
      </c>
      <c r="L130" s="71"/>
      <c r="M130" s="227" t="s">
        <v>30</v>
      </c>
      <c r="N130" s="228" t="s">
        <v>45</v>
      </c>
      <c r="O130" s="46"/>
      <c r="P130" s="229">
        <f>O130*H130</f>
        <v>0</v>
      </c>
      <c r="Q130" s="229">
        <v>0</v>
      </c>
      <c r="R130" s="229">
        <f>Q130*H130</f>
        <v>0</v>
      </c>
      <c r="S130" s="229">
        <v>0.004</v>
      </c>
      <c r="T130" s="230">
        <f>S130*H130</f>
        <v>0.3604</v>
      </c>
      <c r="AR130" s="23" t="s">
        <v>137</v>
      </c>
      <c r="AT130" s="23" t="s">
        <v>133</v>
      </c>
      <c r="AU130" s="23" t="s">
        <v>84</v>
      </c>
      <c r="AY130" s="23" t="s">
        <v>129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23" t="s">
        <v>82</v>
      </c>
      <c r="BK130" s="231">
        <f>ROUND(I130*H130,2)</f>
        <v>0</v>
      </c>
      <c r="BL130" s="23" t="s">
        <v>137</v>
      </c>
      <c r="BM130" s="23" t="s">
        <v>218</v>
      </c>
    </row>
    <row r="131" spans="2:51" s="11" customFormat="1" ht="13.5">
      <c r="B131" s="232"/>
      <c r="C131" s="233"/>
      <c r="D131" s="234" t="s">
        <v>144</v>
      </c>
      <c r="E131" s="235" t="s">
        <v>30</v>
      </c>
      <c r="F131" s="236" t="s">
        <v>219</v>
      </c>
      <c r="G131" s="233"/>
      <c r="H131" s="235" t="s">
        <v>30</v>
      </c>
      <c r="I131" s="237"/>
      <c r="J131" s="233"/>
      <c r="K131" s="233"/>
      <c r="L131" s="238"/>
      <c r="M131" s="239"/>
      <c r="N131" s="240"/>
      <c r="O131" s="240"/>
      <c r="P131" s="240"/>
      <c r="Q131" s="240"/>
      <c r="R131" s="240"/>
      <c r="S131" s="240"/>
      <c r="T131" s="241"/>
      <c r="AT131" s="242" t="s">
        <v>144</v>
      </c>
      <c r="AU131" s="242" t="s">
        <v>84</v>
      </c>
      <c r="AV131" s="11" t="s">
        <v>82</v>
      </c>
      <c r="AW131" s="11" t="s">
        <v>37</v>
      </c>
      <c r="AX131" s="11" t="s">
        <v>74</v>
      </c>
      <c r="AY131" s="242" t="s">
        <v>129</v>
      </c>
    </row>
    <row r="132" spans="2:51" s="11" customFormat="1" ht="13.5">
      <c r="B132" s="232"/>
      <c r="C132" s="233"/>
      <c r="D132" s="234" t="s">
        <v>144</v>
      </c>
      <c r="E132" s="235" t="s">
        <v>30</v>
      </c>
      <c r="F132" s="236" t="s">
        <v>203</v>
      </c>
      <c r="G132" s="233"/>
      <c r="H132" s="235" t="s">
        <v>30</v>
      </c>
      <c r="I132" s="237"/>
      <c r="J132" s="233"/>
      <c r="K132" s="233"/>
      <c r="L132" s="238"/>
      <c r="M132" s="239"/>
      <c r="N132" s="240"/>
      <c r="O132" s="240"/>
      <c r="P132" s="240"/>
      <c r="Q132" s="240"/>
      <c r="R132" s="240"/>
      <c r="S132" s="240"/>
      <c r="T132" s="241"/>
      <c r="AT132" s="242" t="s">
        <v>144</v>
      </c>
      <c r="AU132" s="242" t="s">
        <v>84</v>
      </c>
      <c r="AV132" s="11" t="s">
        <v>82</v>
      </c>
      <c r="AW132" s="11" t="s">
        <v>37</v>
      </c>
      <c r="AX132" s="11" t="s">
        <v>74</v>
      </c>
      <c r="AY132" s="242" t="s">
        <v>129</v>
      </c>
    </row>
    <row r="133" spans="2:51" s="11" customFormat="1" ht="13.5">
      <c r="B133" s="232"/>
      <c r="C133" s="233"/>
      <c r="D133" s="234" t="s">
        <v>144</v>
      </c>
      <c r="E133" s="235" t="s">
        <v>30</v>
      </c>
      <c r="F133" s="236" t="s">
        <v>213</v>
      </c>
      <c r="G133" s="233"/>
      <c r="H133" s="235" t="s">
        <v>30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AT133" s="242" t="s">
        <v>144</v>
      </c>
      <c r="AU133" s="242" t="s">
        <v>84</v>
      </c>
      <c r="AV133" s="11" t="s">
        <v>82</v>
      </c>
      <c r="AW133" s="11" t="s">
        <v>37</v>
      </c>
      <c r="AX133" s="11" t="s">
        <v>74</v>
      </c>
      <c r="AY133" s="242" t="s">
        <v>129</v>
      </c>
    </row>
    <row r="134" spans="2:51" s="12" customFormat="1" ht="13.5">
      <c r="B134" s="243"/>
      <c r="C134" s="244"/>
      <c r="D134" s="234" t="s">
        <v>144</v>
      </c>
      <c r="E134" s="245" t="s">
        <v>30</v>
      </c>
      <c r="F134" s="246" t="s">
        <v>220</v>
      </c>
      <c r="G134" s="244"/>
      <c r="H134" s="247">
        <v>90.1</v>
      </c>
      <c r="I134" s="248"/>
      <c r="J134" s="244"/>
      <c r="K134" s="244"/>
      <c r="L134" s="249"/>
      <c r="M134" s="250"/>
      <c r="N134" s="251"/>
      <c r="O134" s="251"/>
      <c r="P134" s="251"/>
      <c r="Q134" s="251"/>
      <c r="R134" s="251"/>
      <c r="S134" s="251"/>
      <c r="T134" s="252"/>
      <c r="AT134" s="253" t="s">
        <v>144</v>
      </c>
      <c r="AU134" s="253" t="s">
        <v>84</v>
      </c>
      <c r="AV134" s="12" t="s">
        <v>84</v>
      </c>
      <c r="AW134" s="12" t="s">
        <v>37</v>
      </c>
      <c r="AX134" s="12" t="s">
        <v>82</v>
      </c>
      <c r="AY134" s="253" t="s">
        <v>129</v>
      </c>
    </row>
    <row r="135" spans="2:65" s="1" customFormat="1" ht="25.5" customHeight="1">
      <c r="B135" s="45"/>
      <c r="C135" s="220" t="s">
        <v>221</v>
      </c>
      <c r="D135" s="220" t="s">
        <v>133</v>
      </c>
      <c r="E135" s="221" t="s">
        <v>222</v>
      </c>
      <c r="F135" s="222" t="s">
        <v>223</v>
      </c>
      <c r="G135" s="223" t="s">
        <v>161</v>
      </c>
      <c r="H135" s="224">
        <v>10</v>
      </c>
      <c r="I135" s="225"/>
      <c r="J135" s="226">
        <f>ROUND(I135*H135,2)</f>
        <v>0</v>
      </c>
      <c r="K135" s="222" t="s">
        <v>162</v>
      </c>
      <c r="L135" s="71"/>
      <c r="M135" s="227" t="s">
        <v>30</v>
      </c>
      <c r="N135" s="228" t="s">
        <v>45</v>
      </c>
      <c r="O135" s="46"/>
      <c r="P135" s="229">
        <f>O135*H135</f>
        <v>0</v>
      </c>
      <c r="Q135" s="229">
        <v>0</v>
      </c>
      <c r="R135" s="229">
        <f>Q135*H135</f>
        <v>0</v>
      </c>
      <c r="S135" s="229">
        <v>0.046</v>
      </c>
      <c r="T135" s="230">
        <f>S135*H135</f>
        <v>0.45999999999999996</v>
      </c>
      <c r="AR135" s="23" t="s">
        <v>137</v>
      </c>
      <c r="AT135" s="23" t="s">
        <v>133</v>
      </c>
      <c r="AU135" s="23" t="s">
        <v>84</v>
      </c>
      <c r="AY135" s="23" t="s">
        <v>129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23" t="s">
        <v>82</v>
      </c>
      <c r="BK135" s="231">
        <f>ROUND(I135*H135,2)</f>
        <v>0</v>
      </c>
      <c r="BL135" s="23" t="s">
        <v>137</v>
      </c>
      <c r="BM135" s="23" t="s">
        <v>224</v>
      </c>
    </row>
    <row r="136" spans="2:51" s="11" customFormat="1" ht="13.5">
      <c r="B136" s="232"/>
      <c r="C136" s="233"/>
      <c r="D136" s="234" t="s">
        <v>144</v>
      </c>
      <c r="E136" s="235" t="s">
        <v>30</v>
      </c>
      <c r="F136" s="236" t="s">
        <v>164</v>
      </c>
      <c r="G136" s="233"/>
      <c r="H136" s="235" t="s">
        <v>30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AT136" s="242" t="s">
        <v>144</v>
      </c>
      <c r="AU136" s="242" t="s">
        <v>84</v>
      </c>
      <c r="AV136" s="11" t="s">
        <v>82</v>
      </c>
      <c r="AW136" s="11" t="s">
        <v>37</v>
      </c>
      <c r="AX136" s="11" t="s">
        <v>74</v>
      </c>
      <c r="AY136" s="242" t="s">
        <v>129</v>
      </c>
    </row>
    <row r="137" spans="2:51" s="11" customFormat="1" ht="13.5">
      <c r="B137" s="232"/>
      <c r="C137" s="233"/>
      <c r="D137" s="234" t="s">
        <v>144</v>
      </c>
      <c r="E137" s="235" t="s">
        <v>30</v>
      </c>
      <c r="F137" s="236" t="s">
        <v>225</v>
      </c>
      <c r="G137" s="233"/>
      <c r="H137" s="235" t="s">
        <v>30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AT137" s="242" t="s">
        <v>144</v>
      </c>
      <c r="AU137" s="242" t="s">
        <v>84</v>
      </c>
      <c r="AV137" s="11" t="s">
        <v>82</v>
      </c>
      <c r="AW137" s="11" t="s">
        <v>37</v>
      </c>
      <c r="AX137" s="11" t="s">
        <v>74</v>
      </c>
      <c r="AY137" s="242" t="s">
        <v>129</v>
      </c>
    </row>
    <row r="138" spans="2:51" s="12" customFormat="1" ht="13.5">
      <c r="B138" s="243"/>
      <c r="C138" s="244"/>
      <c r="D138" s="234" t="s">
        <v>144</v>
      </c>
      <c r="E138" s="245" t="s">
        <v>30</v>
      </c>
      <c r="F138" s="246" t="s">
        <v>165</v>
      </c>
      <c r="G138" s="244"/>
      <c r="H138" s="247">
        <v>10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AT138" s="253" t="s">
        <v>144</v>
      </c>
      <c r="AU138" s="253" t="s">
        <v>84</v>
      </c>
      <c r="AV138" s="12" t="s">
        <v>84</v>
      </c>
      <c r="AW138" s="12" t="s">
        <v>37</v>
      </c>
      <c r="AX138" s="12" t="s">
        <v>82</v>
      </c>
      <c r="AY138" s="253" t="s">
        <v>129</v>
      </c>
    </row>
    <row r="139" spans="2:65" s="1" customFormat="1" ht="16.5" customHeight="1">
      <c r="B139" s="45"/>
      <c r="C139" s="220" t="s">
        <v>226</v>
      </c>
      <c r="D139" s="220" t="s">
        <v>133</v>
      </c>
      <c r="E139" s="221" t="s">
        <v>227</v>
      </c>
      <c r="F139" s="222" t="s">
        <v>228</v>
      </c>
      <c r="G139" s="223" t="s">
        <v>161</v>
      </c>
      <c r="H139" s="224">
        <v>369</v>
      </c>
      <c r="I139" s="225"/>
      <c r="J139" s="226">
        <f>ROUND(I139*H139,2)</f>
        <v>0</v>
      </c>
      <c r="K139" s="222" t="s">
        <v>162</v>
      </c>
      <c r="L139" s="71"/>
      <c r="M139" s="227" t="s">
        <v>30</v>
      </c>
      <c r="N139" s="228" t="s">
        <v>45</v>
      </c>
      <c r="O139" s="46"/>
      <c r="P139" s="229">
        <f>O139*H139</f>
        <v>0</v>
      </c>
      <c r="Q139" s="229">
        <v>0.001</v>
      </c>
      <c r="R139" s="229">
        <f>Q139*H139</f>
        <v>0.369</v>
      </c>
      <c r="S139" s="229">
        <v>0.00031</v>
      </c>
      <c r="T139" s="230">
        <f>S139*H139</f>
        <v>0.11439</v>
      </c>
      <c r="AR139" s="23" t="s">
        <v>137</v>
      </c>
      <c r="AT139" s="23" t="s">
        <v>133</v>
      </c>
      <c r="AU139" s="23" t="s">
        <v>84</v>
      </c>
      <c r="AY139" s="23" t="s">
        <v>129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23" t="s">
        <v>82</v>
      </c>
      <c r="BK139" s="231">
        <f>ROUND(I139*H139,2)</f>
        <v>0</v>
      </c>
      <c r="BL139" s="23" t="s">
        <v>137</v>
      </c>
      <c r="BM139" s="23" t="s">
        <v>229</v>
      </c>
    </row>
    <row r="140" spans="2:51" s="11" customFormat="1" ht="13.5">
      <c r="B140" s="232"/>
      <c r="C140" s="233"/>
      <c r="D140" s="234" t="s">
        <v>144</v>
      </c>
      <c r="E140" s="235" t="s">
        <v>30</v>
      </c>
      <c r="F140" s="236" t="s">
        <v>203</v>
      </c>
      <c r="G140" s="233"/>
      <c r="H140" s="235" t="s">
        <v>30</v>
      </c>
      <c r="I140" s="237"/>
      <c r="J140" s="233"/>
      <c r="K140" s="233"/>
      <c r="L140" s="238"/>
      <c r="M140" s="239"/>
      <c r="N140" s="240"/>
      <c r="O140" s="240"/>
      <c r="P140" s="240"/>
      <c r="Q140" s="240"/>
      <c r="R140" s="240"/>
      <c r="S140" s="240"/>
      <c r="T140" s="241"/>
      <c r="AT140" s="242" t="s">
        <v>144</v>
      </c>
      <c r="AU140" s="242" t="s">
        <v>84</v>
      </c>
      <c r="AV140" s="11" t="s">
        <v>82</v>
      </c>
      <c r="AW140" s="11" t="s">
        <v>37</v>
      </c>
      <c r="AX140" s="11" t="s">
        <v>74</v>
      </c>
      <c r="AY140" s="242" t="s">
        <v>129</v>
      </c>
    </row>
    <row r="141" spans="2:51" s="11" customFormat="1" ht="13.5">
      <c r="B141" s="232"/>
      <c r="C141" s="233"/>
      <c r="D141" s="234" t="s">
        <v>144</v>
      </c>
      <c r="E141" s="235" t="s">
        <v>30</v>
      </c>
      <c r="F141" s="236" t="s">
        <v>230</v>
      </c>
      <c r="G141" s="233"/>
      <c r="H141" s="235" t="s">
        <v>30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AT141" s="242" t="s">
        <v>144</v>
      </c>
      <c r="AU141" s="242" t="s">
        <v>84</v>
      </c>
      <c r="AV141" s="11" t="s">
        <v>82</v>
      </c>
      <c r="AW141" s="11" t="s">
        <v>37</v>
      </c>
      <c r="AX141" s="11" t="s">
        <v>74</v>
      </c>
      <c r="AY141" s="242" t="s">
        <v>129</v>
      </c>
    </row>
    <row r="142" spans="2:51" s="12" customFormat="1" ht="13.5">
      <c r="B142" s="243"/>
      <c r="C142" s="244"/>
      <c r="D142" s="234" t="s">
        <v>144</v>
      </c>
      <c r="E142" s="245" t="s">
        <v>30</v>
      </c>
      <c r="F142" s="246" t="s">
        <v>231</v>
      </c>
      <c r="G142" s="244"/>
      <c r="H142" s="247">
        <v>120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AT142" s="253" t="s">
        <v>144</v>
      </c>
      <c r="AU142" s="253" t="s">
        <v>84</v>
      </c>
      <c r="AV142" s="12" t="s">
        <v>84</v>
      </c>
      <c r="AW142" s="12" t="s">
        <v>37</v>
      </c>
      <c r="AX142" s="12" t="s">
        <v>74</v>
      </c>
      <c r="AY142" s="253" t="s">
        <v>129</v>
      </c>
    </row>
    <row r="143" spans="2:51" s="11" customFormat="1" ht="13.5">
      <c r="B143" s="232"/>
      <c r="C143" s="233"/>
      <c r="D143" s="234" t="s">
        <v>144</v>
      </c>
      <c r="E143" s="235" t="s">
        <v>30</v>
      </c>
      <c r="F143" s="236" t="s">
        <v>232</v>
      </c>
      <c r="G143" s="233"/>
      <c r="H143" s="235" t="s">
        <v>30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AT143" s="242" t="s">
        <v>144</v>
      </c>
      <c r="AU143" s="242" t="s">
        <v>84</v>
      </c>
      <c r="AV143" s="11" t="s">
        <v>82</v>
      </c>
      <c r="AW143" s="11" t="s">
        <v>37</v>
      </c>
      <c r="AX143" s="11" t="s">
        <v>74</v>
      </c>
      <c r="AY143" s="242" t="s">
        <v>129</v>
      </c>
    </row>
    <row r="144" spans="2:51" s="12" customFormat="1" ht="13.5">
      <c r="B144" s="243"/>
      <c r="C144" s="244"/>
      <c r="D144" s="234" t="s">
        <v>144</v>
      </c>
      <c r="E144" s="245" t="s">
        <v>30</v>
      </c>
      <c r="F144" s="246" t="s">
        <v>233</v>
      </c>
      <c r="G144" s="244"/>
      <c r="H144" s="247">
        <v>4.8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AT144" s="253" t="s">
        <v>144</v>
      </c>
      <c r="AU144" s="253" t="s">
        <v>84</v>
      </c>
      <c r="AV144" s="12" t="s">
        <v>84</v>
      </c>
      <c r="AW144" s="12" t="s">
        <v>37</v>
      </c>
      <c r="AX144" s="12" t="s">
        <v>74</v>
      </c>
      <c r="AY144" s="253" t="s">
        <v>129</v>
      </c>
    </row>
    <row r="145" spans="2:51" s="11" customFormat="1" ht="13.5">
      <c r="B145" s="232"/>
      <c r="C145" s="233"/>
      <c r="D145" s="234" t="s">
        <v>144</v>
      </c>
      <c r="E145" s="235" t="s">
        <v>30</v>
      </c>
      <c r="F145" s="236" t="s">
        <v>234</v>
      </c>
      <c r="G145" s="233"/>
      <c r="H145" s="235" t="s">
        <v>30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AT145" s="242" t="s">
        <v>144</v>
      </c>
      <c r="AU145" s="242" t="s">
        <v>84</v>
      </c>
      <c r="AV145" s="11" t="s">
        <v>82</v>
      </c>
      <c r="AW145" s="11" t="s">
        <v>37</v>
      </c>
      <c r="AX145" s="11" t="s">
        <v>74</v>
      </c>
      <c r="AY145" s="242" t="s">
        <v>129</v>
      </c>
    </row>
    <row r="146" spans="2:51" s="12" customFormat="1" ht="13.5">
      <c r="B146" s="243"/>
      <c r="C146" s="244"/>
      <c r="D146" s="234" t="s">
        <v>144</v>
      </c>
      <c r="E146" s="245" t="s">
        <v>30</v>
      </c>
      <c r="F146" s="246" t="s">
        <v>235</v>
      </c>
      <c r="G146" s="244"/>
      <c r="H146" s="247">
        <v>112.32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AT146" s="253" t="s">
        <v>144</v>
      </c>
      <c r="AU146" s="253" t="s">
        <v>84</v>
      </c>
      <c r="AV146" s="12" t="s">
        <v>84</v>
      </c>
      <c r="AW146" s="12" t="s">
        <v>37</v>
      </c>
      <c r="AX146" s="12" t="s">
        <v>74</v>
      </c>
      <c r="AY146" s="253" t="s">
        <v>129</v>
      </c>
    </row>
    <row r="147" spans="2:51" s="12" customFormat="1" ht="13.5">
      <c r="B147" s="243"/>
      <c r="C147" s="244"/>
      <c r="D147" s="234" t="s">
        <v>144</v>
      </c>
      <c r="E147" s="245" t="s">
        <v>30</v>
      </c>
      <c r="F147" s="246" t="s">
        <v>236</v>
      </c>
      <c r="G147" s="244"/>
      <c r="H147" s="247">
        <v>70.2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AT147" s="253" t="s">
        <v>144</v>
      </c>
      <c r="AU147" s="253" t="s">
        <v>84</v>
      </c>
      <c r="AV147" s="12" t="s">
        <v>84</v>
      </c>
      <c r="AW147" s="12" t="s">
        <v>37</v>
      </c>
      <c r="AX147" s="12" t="s">
        <v>74</v>
      </c>
      <c r="AY147" s="253" t="s">
        <v>129</v>
      </c>
    </row>
    <row r="148" spans="2:51" s="12" customFormat="1" ht="13.5">
      <c r="B148" s="243"/>
      <c r="C148" s="244"/>
      <c r="D148" s="234" t="s">
        <v>144</v>
      </c>
      <c r="E148" s="245" t="s">
        <v>30</v>
      </c>
      <c r="F148" s="246" t="s">
        <v>237</v>
      </c>
      <c r="G148" s="244"/>
      <c r="H148" s="247">
        <v>65</v>
      </c>
      <c r="I148" s="248"/>
      <c r="J148" s="244"/>
      <c r="K148" s="244"/>
      <c r="L148" s="249"/>
      <c r="M148" s="250"/>
      <c r="N148" s="251"/>
      <c r="O148" s="251"/>
      <c r="P148" s="251"/>
      <c r="Q148" s="251"/>
      <c r="R148" s="251"/>
      <c r="S148" s="251"/>
      <c r="T148" s="252"/>
      <c r="AT148" s="253" t="s">
        <v>144</v>
      </c>
      <c r="AU148" s="253" t="s">
        <v>84</v>
      </c>
      <c r="AV148" s="12" t="s">
        <v>84</v>
      </c>
      <c r="AW148" s="12" t="s">
        <v>37</v>
      </c>
      <c r="AX148" s="12" t="s">
        <v>74</v>
      </c>
      <c r="AY148" s="253" t="s">
        <v>129</v>
      </c>
    </row>
    <row r="149" spans="2:51" s="12" customFormat="1" ht="13.5">
      <c r="B149" s="243"/>
      <c r="C149" s="244"/>
      <c r="D149" s="234" t="s">
        <v>144</v>
      </c>
      <c r="E149" s="245" t="s">
        <v>30</v>
      </c>
      <c r="F149" s="246" t="s">
        <v>238</v>
      </c>
      <c r="G149" s="244"/>
      <c r="H149" s="247">
        <v>-5.84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AT149" s="253" t="s">
        <v>144</v>
      </c>
      <c r="AU149" s="253" t="s">
        <v>84</v>
      </c>
      <c r="AV149" s="12" t="s">
        <v>84</v>
      </c>
      <c r="AW149" s="12" t="s">
        <v>37</v>
      </c>
      <c r="AX149" s="12" t="s">
        <v>74</v>
      </c>
      <c r="AY149" s="253" t="s">
        <v>129</v>
      </c>
    </row>
    <row r="150" spans="2:51" s="12" customFormat="1" ht="13.5">
      <c r="B150" s="243"/>
      <c r="C150" s="244"/>
      <c r="D150" s="234" t="s">
        <v>144</v>
      </c>
      <c r="E150" s="245" t="s">
        <v>30</v>
      </c>
      <c r="F150" s="246" t="s">
        <v>239</v>
      </c>
      <c r="G150" s="244"/>
      <c r="H150" s="247">
        <v>-3.2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AT150" s="253" t="s">
        <v>144</v>
      </c>
      <c r="AU150" s="253" t="s">
        <v>84</v>
      </c>
      <c r="AV150" s="12" t="s">
        <v>84</v>
      </c>
      <c r="AW150" s="12" t="s">
        <v>37</v>
      </c>
      <c r="AX150" s="12" t="s">
        <v>74</v>
      </c>
      <c r="AY150" s="253" t="s">
        <v>129</v>
      </c>
    </row>
    <row r="151" spans="2:51" s="12" customFormat="1" ht="13.5">
      <c r="B151" s="243"/>
      <c r="C151" s="244"/>
      <c r="D151" s="234" t="s">
        <v>144</v>
      </c>
      <c r="E151" s="245" t="s">
        <v>30</v>
      </c>
      <c r="F151" s="246" t="s">
        <v>240</v>
      </c>
      <c r="G151" s="244"/>
      <c r="H151" s="247">
        <v>5.72</v>
      </c>
      <c r="I151" s="248"/>
      <c r="J151" s="244"/>
      <c r="K151" s="244"/>
      <c r="L151" s="249"/>
      <c r="M151" s="250"/>
      <c r="N151" s="251"/>
      <c r="O151" s="251"/>
      <c r="P151" s="251"/>
      <c r="Q151" s="251"/>
      <c r="R151" s="251"/>
      <c r="S151" s="251"/>
      <c r="T151" s="252"/>
      <c r="AT151" s="253" t="s">
        <v>144</v>
      </c>
      <c r="AU151" s="253" t="s">
        <v>84</v>
      </c>
      <c r="AV151" s="12" t="s">
        <v>84</v>
      </c>
      <c r="AW151" s="12" t="s">
        <v>37</v>
      </c>
      <c r="AX151" s="12" t="s">
        <v>74</v>
      </c>
      <c r="AY151" s="253" t="s">
        <v>129</v>
      </c>
    </row>
    <row r="152" spans="2:51" s="13" customFormat="1" ht="13.5">
      <c r="B152" s="254"/>
      <c r="C152" s="255"/>
      <c r="D152" s="234" t="s">
        <v>144</v>
      </c>
      <c r="E152" s="256" t="s">
        <v>30</v>
      </c>
      <c r="F152" s="257" t="s">
        <v>241</v>
      </c>
      <c r="G152" s="255"/>
      <c r="H152" s="258">
        <v>369</v>
      </c>
      <c r="I152" s="259"/>
      <c r="J152" s="255"/>
      <c r="K152" s="255"/>
      <c r="L152" s="260"/>
      <c r="M152" s="261"/>
      <c r="N152" s="262"/>
      <c r="O152" s="262"/>
      <c r="P152" s="262"/>
      <c r="Q152" s="262"/>
      <c r="R152" s="262"/>
      <c r="S152" s="262"/>
      <c r="T152" s="263"/>
      <c r="AT152" s="264" t="s">
        <v>144</v>
      </c>
      <c r="AU152" s="264" t="s">
        <v>84</v>
      </c>
      <c r="AV152" s="13" t="s">
        <v>137</v>
      </c>
      <c r="AW152" s="13" t="s">
        <v>37</v>
      </c>
      <c r="AX152" s="13" t="s">
        <v>82</v>
      </c>
      <c r="AY152" s="264" t="s">
        <v>129</v>
      </c>
    </row>
    <row r="153" spans="2:65" s="1" customFormat="1" ht="16.5" customHeight="1">
      <c r="B153" s="45"/>
      <c r="C153" s="220" t="s">
        <v>242</v>
      </c>
      <c r="D153" s="220" t="s">
        <v>133</v>
      </c>
      <c r="E153" s="221" t="s">
        <v>243</v>
      </c>
      <c r="F153" s="222" t="s">
        <v>244</v>
      </c>
      <c r="G153" s="223" t="s">
        <v>161</v>
      </c>
      <c r="H153" s="224">
        <v>370</v>
      </c>
      <c r="I153" s="225"/>
      <c r="J153" s="226">
        <f>ROUND(I153*H153,2)</f>
        <v>0</v>
      </c>
      <c r="K153" s="222" t="s">
        <v>162</v>
      </c>
      <c r="L153" s="71"/>
      <c r="M153" s="227" t="s">
        <v>30</v>
      </c>
      <c r="N153" s="228" t="s">
        <v>45</v>
      </c>
      <c r="O153" s="46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AR153" s="23" t="s">
        <v>137</v>
      </c>
      <c r="AT153" s="23" t="s">
        <v>133</v>
      </c>
      <c r="AU153" s="23" t="s">
        <v>84</v>
      </c>
      <c r="AY153" s="23" t="s">
        <v>129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23" t="s">
        <v>82</v>
      </c>
      <c r="BK153" s="231">
        <f>ROUND(I153*H153,2)</f>
        <v>0</v>
      </c>
      <c r="BL153" s="23" t="s">
        <v>137</v>
      </c>
      <c r="BM153" s="23" t="s">
        <v>245</v>
      </c>
    </row>
    <row r="154" spans="2:63" s="10" customFormat="1" ht="29.85" customHeight="1">
      <c r="B154" s="204"/>
      <c r="C154" s="205"/>
      <c r="D154" s="206" t="s">
        <v>73</v>
      </c>
      <c r="E154" s="218" t="s">
        <v>246</v>
      </c>
      <c r="F154" s="218" t="s">
        <v>247</v>
      </c>
      <c r="G154" s="205"/>
      <c r="H154" s="205"/>
      <c r="I154" s="208"/>
      <c r="J154" s="219">
        <f>BK154</f>
        <v>0</v>
      </c>
      <c r="K154" s="205"/>
      <c r="L154" s="210"/>
      <c r="M154" s="211"/>
      <c r="N154" s="212"/>
      <c r="O154" s="212"/>
      <c r="P154" s="213">
        <f>SUM(P155:P166)</f>
        <v>0</v>
      </c>
      <c r="Q154" s="212"/>
      <c r="R154" s="213">
        <f>SUM(R155:R166)</f>
        <v>0</v>
      </c>
      <c r="S154" s="212"/>
      <c r="T154" s="214">
        <f>SUM(T155:T166)</f>
        <v>0</v>
      </c>
      <c r="AR154" s="215" t="s">
        <v>82</v>
      </c>
      <c r="AT154" s="216" t="s">
        <v>73</v>
      </c>
      <c r="AU154" s="216" t="s">
        <v>82</v>
      </c>
      <c r="AY154" s="215" t="s">
        <v>129</v>
      </c>
      <c r="BK154" s="217">
        <f>SUM(BK155:BK166)</f>
        <v>0</v>
      </c>
    </row>
    <row r="155" spans="2:65" s="1" customFormat="1" ht="25.5" customHeight="1">
      <c r="B155" s="45"/>
      <c r="C155" s="220" t="s">
        <v>248</v>
      </c>
      <c r="D155" s="220" t="s">
        <v>133</v>
      </c>
      <c r="E155" s="221" t="s">
        <v>249</v>
      </c>
      <c r="F155" s="222" t="s">
        <v>250</v>
      </c>
      <c r="G155" s="223" t="s">
        <v>251</v>
      </c>
      <c r="H155" s="224">
        <v>31.735</v>
      </c>
      <c r="I155" s="225"/>
      <c r="J155" s="226">
        <f>ROUND(I155*H155,2)</f>
        <v>0</v>
      </c>
      <c r="K155" s="222" t="s">
        <v>162</v>
      </c>
      <c r="L155" s="71"/>
      <c r="M155" s="227" t="s">
        <v>30</v>
      </c>
      <c r="N155" s="228" t="s">
        <v>45</v>
      </c>
      <c r="O155" s="46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AR155" s="23" t="s">
        <v>137</v>
      </c>
      <c r="AT155" s="23" t="s">
        <v>133</v>
      </c>
      <c r="AU155" s="23" t="s">
        <v>84</v>
      </c>
      <c r="AY155" s="23" t="s">
        <v>129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23" t="s">
        <v>82</v>
      </c>
      <c r="BK155" s="231">
        <f>ROUND(I155*H155,2)</f>
        <v>0</v>
      </c>
      <c r="BL155" s="23" t="s">
        <v>137</v>
      </c>
      <c r="BM155" s="23" t="s">
        <v>252</v>
      </c>
    </row>
    <row r="156" spans="2:51" s="11" customFormat="1" ht="13.5">
      <c r="B156" s="232"/>
      <c r="C156" s="233"/>
      <c r="D156" s="234" t="s">
        <v>144</v>
      </c>
      <c r="E156" s="235" t="s">
        <v>30</v>
      </c>
      <c r="F156" s="236" t="s">
        <v>253</v>
      </c>
      <c r="G156" s="233"/>
      <c r="H156" s="235" t="s">
        <v>30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AT156" s="242" t="s">
        <v>144</v>
      </c>
      <c r="AU156" s="242" t="s">
        <v>84</v>
      </c>
      <c r="AV156" s="11" t="s">
        <v>82</v>
      </c>
      <c r="AW156" s="11" t="s">
        <v>37</v>
      </c>
      <c r="AX156" s="11" t="s">
        <v>74</v>
      </c>
      <c r="AY156" s="242" t="s">
        <v>129</v>
      </c>
    </row>
    <row r="157" spans="2:51" s="12" customFormat="1" ht="13.5">
      <c r="B157" s="243"/>
      <c r="C157" s="244"/>
      <c r="D157" s="234" t="s">
        <v>144</v>
      </c>
      <c r="E157" s="245" t="s">
        <v>30</v>
      </c>
      <c r="F157" s="246" t="s">
        <v>254</v>
      </c>
      <c r="G157" s="244"/>
      <c r="H157" s="247">
        <v>31.735</v>
      </c>
      <c r="I157" s="248"/>
      <c r="J157" s="244"/>
      <c r="K157" s="244"/>
      <c r="L157" s="249"/>
      <c r="M157" s="250"/>
      <c r="N157" s="251"/>
      <c r="O157" s="251"/>
      <c r="P157" s="251"/>
      <c r="Q157" s="251"/>
      <c r="R157" s="251"/>
      <c r="S157" s="251"/>
      <c r="T157" s="252"/>
      <c r="AT157" s="253" t="s">
        <v>144</v>
      </c>
      <c r="AU157" s="253" t="s">
        <v>84</v>
      </c>
      <c r="AV157" s="12" t="s">
        <v>84</v>
      </c>
      <c r="AW157" s="12" t="s">
        <v>37</v>
      </c>
      <c r="AX157" s="12" t="s">
        <v>82</v>
      </c>
      <c r="AY157" s="253" t="s">
        <v>129</v>
      </c>
    </row>
    <row r="158" spans="2:65" s="1" customFormat="1" ht="25.5" customHeight="1">
      <c r="B158" s="45"/>
      <c r="C158" s="220" t="s">
        <v>255</v>
      </c>
      <c r="D158" s="220" t="s">
        <v>133</v>
      </c>
      <c r="E158" s="221" t="s">
        <v>256</v>
      </c>
      <c r="F158" s="222" t="s">
        <v>257</v>
      </c>
      <c r="G158" s="223" t="s">
        <v>251</v>
      </c>
      <c r="H158" s="224">
        <v>31.735</v>
      </c>
      <c r="I158" s="225"/>
      <c r="J158" s="226">
        <f>ROUND(I158*H158,2)</f>
        <v>0</v>
      </c>
      <c r="K158" s="222" t="s">
        <v>162</v>
      </c>
      <c r="L158" s="71"/>
      <c r="M158" s="227" t="s">
        <v>30</v>
      </c>
      <c r="N158" s="228" t="s">
        <v>45</v>
      </c>
      <c r="O158" s="46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AR158" s="23" t="s">
        <v>137</v>
      </c>
      <c r="AT158" s="23" t="s">
        <v>133</v>
      </c>
      <c r="AU158" s="23" t="s">
        <v>84</v>
      </c>
      <c r="AY158" s="23" t="s">
        <v>129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23" t="s">
        <v>82</v>
      </c>
      <c r="BK158" s="231">
        <f>ROUND(I158*H158,2)</f>
        <v>0</v>
      </c>
      <c r="BL158" s="23" t="s">
        <v>137</v>
      </c>
      <c r="BM158" s="23" t="s">
        <v>258</v>
      </c>
    </row>
    <row r="159" spans="2:51" s="11" customFormat="1" ht="13.5">
      <c r="B159" s="232"/>
      <c r="C159" s="233"/>
      <c r="D159" s="234" t="s">
        <v>144</v>
      </c>
      <c r="E159" s="235" t="s">
        <v>30</v>
      </c>
      <c r="F159" s="236" t="s">
        <v>259</v>
      </c>
      <c r="G159" s="233"/>
      <c r="H159" s="235" t="s">
        <v>30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AT159" s="242" t="s">
        <v>144</v>
      </c>
      <c r="AU159" s="242" t="s">
        <v>84</v>
      </c>
      <c r="AV159" s="11" t="s">
        <v>82</v>
      </c>
      <c r="AW159" s="11" t="s">
        <v>37</v>
      </c>
      <c r="AX159" s="11" t="s">
        <v>74</v>
      </c>
      <c r="AY159" s="242" t="s">
        <v>129</v>
      </c>
    </row>
    <row r="160" spans="2:51" s="12" customFormat="1" ht="13.5">
      <c r="B160" s="243"/>
      <c r="C160" s="244"/>
      <c r="D160" s="234" t="s">
        <v>144</v>
      </c>
      <c r="E160" s="245" t="s">
        <v>30</v>
      </c>
      <c r="F160" s="246" t="s">
        <v>254</v>
      </c>
      <c r="G160" s="244"/>
      <c r="H160" s="247">
        <v>31.735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AT160" s="253" t="s">
        <v>144</v>
      </c>
      <c r="AU160" s="253" t="s">
        <v>84</v>
      </c>
      <c r="AV160" s="12" t="s">
        <v>84</v>
      </c>
      <c r="AW160" s="12" t="s">
        <v>37</v>
      </c>
      <c r="AX160" s="12" t="s">
        <v>82</v>
      </c>
      <c r="AY160" s="253" t="s">
        <v>129</v>
      </c>
    </row>
    <row r="161" spans="2:65" s="1" customFormat="1" ht="25.5" customHeight="1">
      <c r="B161" s="45"/>
      <c r="C161" s="220" t="s">
        <v>260</v>
      </c>
      <c r="D161" s="220" t="s">
        <v>133</v>
      </c>
      <c r="E161" s="221" t="s">
        <v>261</v>
      </c>
      <c r="F161" s="222" t="s">
        <v>262</v>
      </c>
      <c r="G161" s="223" t="s">
        <v>251</v>
      </c>
      <c r="H161" s="224">
        <v>285.615</v>
      </c>
      <c r="I161" s="225"/>
      <c r="J161" s="226">
        <f>ROUND(I161*H161,2)</f>
        <v>0</v>
      </c>
      <c r="K161" s="222" t="s">
        <v>162</v>
      </c>
      <c r="L161" s="71"/>
      <c r="M161" s="227" t="s">
        <v>30</v>
      </c>
      <c r="N161" s="228" t="s">
        <v>45</v>
      </c>
      <c r="O161" s="46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AR161" s="23" t="s">
        <v>137</v>
      </c>
      <c r="AT161" s="23" t="s">
        <v>133</v>
      </c>
      <c r="AU161" s="23" t="s">
        <v>84</v>
      </c>
      <c r="AY161" s="23" t="s">
        <v>129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23" t="s">
        <v>82</v>
      </c>
      <c r="BK161" s="231">
        <f>ROUND(I161*H161,2)</f>
        <v>0</v>
      </c>
      <c r="BL161" s="23" t="s">
        <v>137</v>
      </c>
      <c r="BM161" s="23" t="s">
        <v>263</v>
      </c>
    </row>
    <row r="162" spans="2:51" s="11" customFormat="1" ht="13.5">
      <c r="B162" s="232"/>
      <c r="C162" s="233"/>
      <c r="D162" s="234" t="s">
        <v>144</v>
      </c>
      <c r="E162" s="235" t="s">
        <v>30</v>
      </c>
      <c r="F162" s="236" t="s">
        <v>259</v>
      </c>
      <c r="G162" s="233"/>
      <c r="H162" s="235" t="s">
        <v>30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AT162" s="242" t="s">
        <v>144</v>
      </c>
      <c r="AU162" s="242" t="s">
        <v>84</v>
      </c>
      <c r="AV162" s="11" t="s">
        <v>82</v>
      </c>
      <c r="AW162" s="11" t="s">
        <v>37</v>
      </c>
      <c r="AX162" s="11" t="s">
        <v>74</v>
      </c>
      <c r="AY162" s="242" t="s">
        <v>129</v>
      </c>
    </row>
    <row r="163" spans="2:51" s="12" customFormat="1" ht="13.5">
      <c r="B163" s="243"/>
      <c r="C163" s="244"/>
      <c r="D163" s="234" t="s">
        <v>144</v>
      </c>
      <c r="E163" s="245" t="s">
        <v>30</v>
      </c>
      <c r="F163" s="246" t="s">
        <v>264</v>
      </c>
      <c r="G163" s="244"/>
      <c r="H163" s="247">
        <v>285.615</v>
      </c>
      <c r="I163" s="248"/>
      <c r="J163" s="244"/>
      <c r="K163" s="244"/>
      <c r="L163" s="249"/>
      <c r="M163" s="250"/>
      <c r="N163" s="251"/>
      <c r="O163" s="251"/>
      <c r="P163" s="251"/>
      <c r="Q163" s="251"/>
      <c r="R163" s="251"/>
      <c r="S163" s="251"/>
      <c r="T163" s="252"/>
      <c r="AT163" s="253" t="s">
        <v>144</v>
      </c>
      <c r="AU163" s="253" t="s">
        <v>84</v>
      </c>
      <c r="AV163" s="12" t="s">
        <v>84</v>
      </c>
      <c r="AW163" s="12" t="s">
        <v>37</v>
      </c>
      <c r="AX163" s="12" t="s">
        <v>82</v>
      </c>
      <c r="AY163" s="253" t="s">
        <v>129</v>
      </c>
    </row>
    <row r="164" spans="2:65" s="1" customFormat="1" ht="16.5" customHeight="1">
      <c r="B164" s="45"/>
      <c r="C164" s="220" t="s">
        <v>265</v>
      </c>
      <c r="D164" s="220" t="s">
        <v>133</v>
      </c>
      <c r="E164" s="221" t="s">
        <v>266</v>
      </c>
      <c r="F164" s="222" t="s">
        <v>267</v>
      </c>
      <c r="G164" s="223" t="s">
        <v>251</v>
      </c>
      <c r="H164" s="224">
        <v>30.8</v>
      </c>
      <c r="I164" s="225"/>
      <c r="J164" s="226">
        <f>ROUND(I164*H164,2)</f>
        <v>0</v>
      </c>
      <c r="K164" s="222" t="s">
        <v>30</v>
      </c>
      <c r="L164" s="71"/>
      <c r="M164" s="227" t="s">
        <v>30</v>
      </c>
      <c r="N164" s="228" t="s">
        <v>45</v>
      </c>
      <c r="O164" s="46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AR164" s="23" t="s">
        <v>137</v>
      </c>
      <c r="AT164" s="23" t="s">
        <v>133</v>
      </c>
      <c r="AU164" s="23" t="s">
        <v>84</v>
      </c>
      <c r="AY164" s="23" t="s">
        <v>129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23" t="s">
        <v>82</v>
      </c>
      <c r="BK164" s="231">
        <f>ROUND(I164*H164,2)</f>
        <v>0</v>
      </c>
      <c r="BL164" s="23" t="s">
        <v>137</v>
      </c>
      <c r="BM164" s="23" t="s">
        <v>268</v>
      </c>
    </row>
    <row r="165" spans="2:65" s="1" customFormat="1" ht="16.5" customHeight="1">
      <c r="B165" s="45"/>
      <c r="C165" s="220" t="s">
        <v>269</v>
      </c>
      <c r="D165" s="220" t="s">
        <v>133</v>
      </c>
      <c r="E165" s="221" t="s">
        <v>270</v>
      </c>
      <c r="F165" s="222" t="s">
        <v>271</v>
      </c>
      <c r="G165" s="223" t="s">
        <v>251</v>
      </c>
      <c r="H165" s="224">
        <v>0.935</v>
      </c>
      <c r="I165" s="225"/>
      <c r="J165" s="226">
        <f>ROUND(I165*H165,2)</f>
        <v>0</v>
      </c>
      <c r="K165" s="222" t="s">
        <v>162</v>
      </c>
      <c r="L165" s="71"/>
      <c r="M165" s="227" t="s">
        <v>30</v>
      </c>
      <c r="N165" s="228" t="s">
        <v>45</v>
      </c>
      <c r="O165" s="46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AR165" s="23" t="s">
        <v>137</v>
      </c>
      <c r="AT165" s="23" t="s">
        <v>133</v>
      </c>
      <c r="AU165" s="23" t="s">
        <v>84</v>
      </c>
      <c r="AY165" s="23" t="s">
        <v>129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23" t="s">
        <v>82</v>
      </c>
      <c r="BK165" s="231">
        <f>ROUND(I165*H165,2)</f>
        <v>0</v>
      </c>
      <c r="BL165" s="23" t="s">
        <v>137</v>
      </c>
      <c r="BM165" s="23" t="s">
        <v>272</v>
      </c>
    </row>
    <row r="166" spans="2:51" s="12" customFormat="1" ht="13.5">
      <c r="B166" s="243"/>
      <c r="C166" s="244"/>
      <c r="D166" s="234" t="s">
        <v>144</v>
      </c>
      <c r="E166" s="245" t="s">
        <v>30</v>
      </c>
      <c r="F166" s="246" t="s">
        <v>273</v>
      </c>
      <c r="G166" s="244"/>
      <c r="H166" s="247">
        <v>0.935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AT166" s="253" t="s">
        <v>144</v>
      </c>
      <c r="AU166" s="253" t="s">
        <v>84</v>
      </c>
      <c r="AV166" s="12" t="s">
        <v>84</v>
      </c>
      <c r="AW166" s="12" t="s">
        <v>37</v>
      </c>
      <c r="AX166" s="12" t="s">
        <v>82</v>
      </c>
      <c r="AY166" s="253" t="s">
        <v>129</v>
      </c>
    </row>
    <row r="167" spans="2:63" s="10" customFormat="1" ht="29.85" customHeight="1">
      <c r="B167" s="204"/>
      <c r="C167" s="205"/>
      <c r="D167" s="206" t="s">
        <v>73</v>
      </c>
      <c r="E167" s="218" t="s">
        <v>274</v>
      </c>
      <c r="F167" s="218" t="s">
        <v>275</v>
      </c>
      <c r="G167" s="205"/>
      <c r="H167" s="205"/>
      <c r="I167" s="208"/>
      <c r="J167" s="219">
        <f>BK167</f>
        <v>0</v>
      </c>
      <c r="K167" s="205"/>
      <c r="L167" s="210"/>
      <c r="M167" s="211"/>
      <c r="N167" s="212"/>
      <c r="O167" s="212"/>
      <c r="P167" s="213">
        <f>P168</f>
        <v>0</v>
      </c>
      <c r="Q167" s="212"/>
      <c r="R167" s="213">
        <f>R168</f>
        <v>0</v>
      </c>
      <c r="S167" s="212"/>
      <c r="T167" s="214">
        <f>T168</f>
        <v>0</v>
      </c>
      <c r="AR167" s="215" t="s">
        <v>82</v>
      </c>
      <c r="AT167" s="216" t="s">
        <v>73</v>
      </c>
      <c r="AU167" s="216" t="s">
        <v>82</v>
      </c>
      <c r="AY167" s="215" t="s">
        <v>129</v>
      </c>
      <c r="BK167" s="217">
        <f>BK168</f>
        <v>0</v>
      </c>
    </row>
    <row r="168" spans="2:65" s="1" customFormat="1" ht="38.25" customHeight="1">
      <c r="B168" s="45"/>
      <c r="C168" s="220" t="s">
        <v>276</v>
      </c>
      <c r="D168" s="220" t="s">
        <v>133</v>
      </c>
      <c r="E168" s="221" t="s">
        <v>277</v>
      </c>
      <c r="F168" s="222" t="s">
        <v>278</v>
      </c>
      <c r="G168" s="223" t="s">
        <v>251</v>
      </c>
      <c r="H168" s="224">
        <v>40.873</v>
      </c>
      <c r="I168" s="225"/>
      <c r="J168" s="226">
        <f>ROUND(I168*H168,2)</f>
        <v>0</v>
      </c>
      <c r="K168" s="222" t="s">
        <v>162</v>
      </c>
      <c r="L168" s="71"/>
      <c r="M168" s="227" t="s">
        <v>30</v>
      </c>
      <c r="N168" s="228" t="s">
        <v>45</v>
      </c>
      <c r="O168" s="46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AR168" s="23" t="s">
        <v>137</v>
      </c>
      <c r="AT168" s="23" t="s">
        <v>133</v>
      </c>
      <c r="AU168" s="23" t="s">
        <v>84</v>
      </c>
      <c r="AY168" s="23" t="s">
        <v>129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23" t="s">
        <v>82</v>
      </c>
      <c r="BK168" s="231">
        <f>ROUND(I168*H168,2)</f>
        <v>0</v>
      </c>
      <c r="BL168" s="23" t="s">
        <v>137</v>
      </c>
      <c r="BM168" s="23" t="s">
        <v>279</v>
      </c>
    </row>
    <row r="169" spans="2:63" s="10" customFormat="1" ht="37.4" customHeight="1">
      <c r="B169" s="204"/>
      <c r="C169" s="205"/>
      <c r="D169" s="206" t="s">
        <v>73</v>
      </c>
      <c r="E169" s="207" t="s">
        <v>280</v>
      </c>
      <c r="F169" s="207" t="s">
        <v>281</v>
      </c>
      <c r="G169" s="205"/>
      <c r="H169" s="205"/>
      <c r="I169" s="208"/>
      <c r="J169" s="209">
        <f>BK169</f>
        <v>0</v>
      </c>
      <c r="K169" s="205"/>
      <c r="L169" s="210"/>
      <c r="M169" s="211"/>
      <c r="N169" s="212"/>
      <c r="O169" s="212"/>
      <c r="P169" s="213">
        <f>P170+P179+P195</f>
        <v>0</v>
      </c>
      <c r="Q169" s="212"/>
      <c r="R169" s="213">
        <f>R170+R179+R195</f>
        <v>1.8607380000000002</v>
      </c>
      <c r="S169" s="212"/>
      <c r="T169" s="214">
        <f>T170+T179+T195</f>
        <v>0</v>
      </c>
      <c r="AR169" s="215" t="s">
        <v>84</v>
      </c>
      <c r="AT169" s="216" t="s">
        <v>73</v>
      </c>
      <c r="AU169" s="216" t="s">
        <v>74</v>
      </c>
      <c r="AY169" s="215" t="s">
        <v>129</v>
      </c>
      <c r="BK169" s="217">
        <f>BK170+BK179+BK195</f>
        <v>0</v>
      </c>
    </row>
    <row r="170" spans="2:63" s="10" customFormat="1" ht="19.9" customHeight="1">
      <c r="B170" s="204"/>
      <c r="C170" s="205"/>
      <c r="D170" s="206" t="s">
        <v>73</v>
      </c>
      <c r="E170" s="218" t="s">
        <v>282</v>
      </c>
      <c r="F170" s="218" t="s">
        <v>283</v>
      </c>
      <c r="G170" s="205"/>
      <c r="H170" s="205"/>
      <c r="I170" s="208"/>
      <c r="J170" s="219">
        <f>BK170</f>
        <v>0</v>
      </c>
      <c r="K170" s="205"/>
      <c r="L170" s="210"/>
      <c r="M170" s="211"/>
      <c r="N170" s="212"/>
      <c r="O170" s="212"/>
      <c r="P170" s="213">
        <f>SUM(P171:P178)</f>
        <v>0</v>
      </c>
      <c r="Q170" s="212"/>
      <c r="R170" s="213">
        <f>SUM(R171:R178)</f>
        <v>0.4624400000000001</v>
      </c>
      <c r="S170" s="212"/>
      <c r="T170" s="214">
        <f>SUM(T171:T178)</f>
        <v>0</v>
      </c>
      <c r="AR170" s="215" t="s">
        <v>84</v>
      </c>
      <c r="AT170" s="216" t="s">
        <v>73</v>
      </c>
      <c r="AU170" s="216" t="s">
        <v>82</v>
      </c>
      <c r="AY170" s="215" t="s">
        <v>129</v>
      </c>
      <c r="BK170" s="217">
        <f>SUM(BK171:BK178)</f>
        <v>0</v>
      </c>
    </row>
    <row r="171" spans="2:65" s="1" customFormat="1" ht="25.5" customHeight="1">
      <c r="B171" s="45"/>
      <c r="C171" s="220" t="s">
        <v>284</v>
      </c>
      <c r="D171" s="220" t="s">
        <v>133</v>
      </c>
      <c r="E171" s="221" t="s">
        <v>285</v>
      </c>
      <c r="F171" s="222" t="s">
        <v>286</v>
      </c>
      <c r="G171" s="223" t="s">
        <v>161</v>
      </c>
      <c r="H171" s="224">
        <v>90.1</v>
      </c>
      <c r="I171" s="225"/>
      <c r="J171" s="226">
        <f>ROUND(I171*H171,2)</f>
        <v>0</v>
      </c>
      <c r="K171" s="222" t="s">
        <v>162</v>
      </c>
      <c r="L171" s="71"/>
      <c r="M171" s="227" t="s">
        <v>30</v>
      </c>
      <c r="N171" s="228" t="s">
        <v>45</v>
      </c>
      <c r="O171" s="46"/>
      <c r="P171" s="229">
        <f>O171*H171</f>
        <v>0</v>
      </c>
      <c r="Q171" s="229">
        <v>0.0004</v>
      </c>
      <c r="R171" s="229">
        <f>Q171*H171</f>
        <v>0.03604</v>
      </c>
      <c r="S171" s="229">
        <v>0</v>
      </c>
      <c r="T171" s="230">
        <f>S171*H171</f>
        <v>0</v>
      </c>
      <c r="AR171" s="23" t="s">
        <v>287</v>
      </c>
      <c r="AT171" s="23" t="s">
        <v>133</v>
      </c>
      <c r="AU171" s="23" t="s">
        <v>84</v>
      </c>
      <c r="AY171" s="23" t="s">
        <v>129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23" t="s">
        <v>82</v>
      </c>
      <c r="BK171" s="231">
        <f>ROUND(I171*H171,2)</f>
        <v>0</v>
      </c>
      <c r="BL171" s="23" t="s">
        <v>287</v>
      </c>
      <c r="BM171" s="23" t="s">
        <v>288</v>
      </c>
    </row>
    <row r="172" spans="2:51" s="11" customFormat="1" ht="13.5">
      <c r="B172" s="232"/>
      <c r="C172" s="233"/>
      <c r="D172" s="234" t="s">
        <v>144</v>
      </c>
      <c r="E172" s="235" t="s">
        <v>30</v>
      </c>
      <c r="F172" s="236" t="s">
        <v>289</v>
      </c>
      <c r="G172" s="233"/>
      <c r="H172" s="235" t="s">
        <v>30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AT172" s="242" t="s">
        <v>144</v>
      </c>
      <c r="AU172" s="242" t="s">
        <v>84</v>
      </c>
      <c r="AV172" s="11" t="s">
        <v>82</v>
      </c>
      <c r="AW172" s="11" t="s">
        <v>37</v>
      </c>
      <c r="AX172" s="11" t="s">
        <v>74</v>
      </c>
      <c r="AY172" s="242" t="s">
        <v>129</v>
      </c>
    </row>
    <row r="173" spans="2:51" s="11" customFormat="1" ht="13.5">
      <c r="B173" s="232"/>
      <c r="C173" s="233"/>
      <c r="D173" s="234" t="s">
        <v>144</v>
      </c>
      <c r="E173" s="235" t="s">
        <v>30</v>
      </c>
      <c r="F173" s="236" t="s">
        <v>213</v>
      </c>
      <c r="G173" s="233"/>
      <c r="H173" s="235" t="s">
        <v>30</v>
      </c>
      <c r="I173" s="237"/>
      <c r="J173" s="233"/>
      <c r="K173" s="233"/>
      <c r="L173" s="238"/>
      <c r="M173" s="239"/>
      <c r="N173" s="240"/>
      <c r="O173" s="240"/>
      <c r="P173" s="240"/>
      <c r="Q173" s="240"/>
      <c r="R173" s="240"/>
      <c r="S173" s="240"/>
      <c r="T173" s="241"/>
      <c r="AT173" s="242" t="s">
        <v>144</v>
      </c>
      <c r="AU173" s="242" t="s">
        <v>84</v>
      </c>
      <c r="AV173" s="11" t="s">
        <v>82</v>
      </c>
      <c r="AW173" s="11" t="s">
        <v>37</v>
      </c>
      <c r="AX173" s="11" t="s">
        <v>74</v>
      </c>
      <c r="AY173" s="242" t="s">
        <v>129</v>
      </c>
    </row>
    <row r="174" spans="2:51" s="12" customFormat="1" ht="13.5">
      <c r="B174" s="243"/>
      <c r="C174" s="244"/>
      <c r="D174" s="234" t="s">
        <v>144</v>
      </c>
      <c r="E174" s="245" t="s">
        <v>30</v>
      </c>
      <c r="F174" s="246" t="s">
        <v>220</v>
      </c>
      <c r="G174" s="244"/>
      <c r="H174" s="247">
        <v>90.1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AT174" s="253" t="s">
        <v>144</v>
      </c>
      <c r="AU174" s="253" t="s">
        <v>84</v>
      </c>
      <c r="AV174" s="12" t="s">
        <v>84</v>
      </c>
      <c r="AW174" s="12" t="s">
        <v>37</v>
      </c>
      <c r="AX174" s="12" t="s">
        <v>82</v>
      </c>
      <c r="AY174" s="253" t="s">
        <v>129</v>
      </c>
    </row>
    <row r="175" spans="2:65" s="1" customFormat="1" ht="16.5" customHeight="1">
      <c r="B175" s="45"/>
      <c r="C175" s="265" t="s">
        <v>290</v>
      </c>
      <c r="D175" s="265" t="s">
        <v>291</v>
      </c>
      <c r="E175" s="266" t="s">
        <v>292</v>
      </c>
      <c r="F175" s="267" t="s">
        <v>293</v>
      </c>
      <c r="G175" s="268" t="s">
        <v>161</v>
      </c>
      <c r="H175" s="269">
        <v>104</v>
      </c>
      <c r="I175" s="270"/>
      <c r="J175" s="271">
        <f>ROUND(I175*H175,2)</f>
        <v>0</v>
      </c>
      <c r="K175" s="267" t="s">
        <v>162</v>
      </c>
      <c r="L175" s="272"/>
      <c r="M175" s="273" t="s">
        <v>30</v>
      </c>
      <c r="N175" s="274" t="s">
        <v>45</v>
      </c>
      <c r="O175" s="46"/>
      <c r="P175" s="229">
        <f>O175*H175</f>
        <v>0</v>
      </c>
      <c r="Q175" s="229">
        <v>0.0041</v>
      </c>
      <c r="R175" s="229">
        <f>Q175*H175</f>
        <v>0.42640000000000006</v>
      </c>
      <c r="S175" s="229">
        <v>0</v>
      </c>
      <c r="T175" s="230">
        <f>S175*H175</f>
        <v>0</v>
      </c>
      <c r="AR175" s="23" t="s">
        <v>294</v>
      </c>
      <c r="AT175" s="23" t="s">
        <v>291</v>
      </c>
      <c r="AU175" s="23" t="s">
        <v>84</v>
      </c>
      <c r="AY175" s="23" t="s">
        <v>129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23" t="s">
        <v>82</v>
      </c>
      <c r="BK175" s="231">
        <f>ROUND(I175*H175,2)</f>
        <v>0</v>
      </c>
      <c r="BL175" s="23" t="s">
        <v>287</v>
      </c>
      <c r="BM175" s="23" t="s">
        <v>295</v>
      </c>
    </row>
    <row r="176" spans="2:51" s="11" customFormat="1" ht="13.5">
      <c r="B176" s="232"/>
      <c r="C176" s="233"/>
      <c r="D176" s="234" t="s">
        <v>144</v>
      </c>
      <c r="E176" s="235" t="s">
        <v>30</v>
      </c>
      <c r="F176" s="236" t="s">
        <v>296</v>
      </c>
      <c r="G176" s="233"/>
      <c r="H176" s="235" t="s">
        <v>30</v>
      </c>
      <c r="I176" s="237"/>
      <c r="J176" s="233"/>
      <c r="K176" s="233"/>
      <c r="L176" s="238"/>
      <c r="M176" s="239"/>
      <c r="N176" s="240"/>
      <c r="O176" s="240"/>
      <c r="P176" s="240"/>
      <c r="Q176" s="240"/>
      <c r="R176" s="240"/>
      <c r="S176" s="240"/>
      <c r="T176" s="241"/>
      <c r="AT176" s="242" t="s">
        <v>144</v>
      </c>
      <c r="AU176" s="242" t="s">
        <v>84</v>
      </c>
      <c r="AV176" s="11" t="s">
        <v>82</v>
      </c>
      <c r="AW176" s="11" t="s">
        <v>37</v>
      </c>
      <c r="AX176" s="11" t="s">
        <v>74</v>
      </c>
      <c r="AY176" s="242" t="s">
        <v>129</v>
      </c>
    </row>
    <row r="177" spans="2:51" s="12" customFormat="1" ht="13.5">
      <c r="B177" s="243"/>
      <c r="C177" s="244"/>
      <c r="D177" s="234" t="s">
        <v>144</v>
      </c>
      <c r="E177" s="245" t="s">
        <v>30</v>
      </c>
      <c r="F177" s="246" t="s">
        <v>297</v>
      </c>
      <c r="G177" s="244"/>
      <c r="H177" s="247">
        <v>104</v>
      </c>
      <c r="I177" s="248"/>
      <c r="J177" s="244"/>
      <c r="K177" s="244"/>
      <c r="L177" s="249"/>
      <c r="M177" s="250"/>
      <c r="N177" s="251"/>
      <c r="O177" s="251"/>
      <c r="P177" s="251"/>
      <c r="Q177" s="251"/>
      <c r="R177" s="251"/>
      <c r="S177" s="251"/>
      <c r="T177" s="252"/>
      <c r="AT177" s="253" t="s">
        <v>144</v>
      </c>
      <c r="AU177" s="253" t="s">
        <v>84</v>
      </c>
      <c r="AV177" s="12" t="s">
        <v>84</v>
      </c>
      <c r="AW177" s="12" t="s">
        <v>37</v>
      </c>
      <c r="AX177" s="12" t="s">
        <v>82</v>
      </c>
      <c r="AY177" s="253" t="s">
        <v>129</v>
      </c>
    </row>
    <row r="178" spans="2:65" s="1" customFormat="1" ht="38.25" customHeight="1">
      <c r="B178" s="45"/>
      <c r="C178" s="220" t="s">
        <v>298</v>
      </c>
      <c r="D178" s="220" t="s">
        <v>133</v>
      </c>
      <c r="E178" s="221" t="s">
        <v>299</v>
      </c>
      <c r="F178" s="222" t="s">
        <v>300</v>
      </c>
      <c r="G178" s="223" t="s">
        <v>251</v>
      </c>
      <c r="H178" s="224">
        <v>0.462</v>
      </c>
      <c r="I178" s="225"/>
      <c r="J178" s="226">
        <f>ROUND(I178*H178,2)</f>
        <v>0</v>
      </c>
      <c r="K178" s="222" t="s">
        <v>162</v>
      </c>
      <c r="L178" s="71"/>
      <c r="M178" s="227" t="s">
        <v>30</v>
      </c>
      <c r="N178" s="228" t="s">
        <v>45</v>
      </c>
      <c r="O178" s="46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AR178" s="23" t="s">
        <v>287</v>
      </c>
      <c r="AT178" s="23" t="s">
        <v>133</v>
      </c>
      <c r="AU178" s="23" t="s">
        <v>84</v>
      </c>
      <c r="AY178" s="23" t="s">
        <v>129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23" t="s">
        <v>82</v>
      </c>
      <c r="BK178" s="231">
        <f>ROUND(I178*H178,2)</f>
        <v>0</v>
      </c>
      <c r="BL178" s="23" t="s">
        <v>287</v>
      </c>
      <c r="BM178" s="23" t="s">
        <v>301</v>
      </c>
    </row>
    <row r="179" spans="2:63" s="10" customFormat="1" ht="29.85" customHeight="1">
      <c r="B179" s="204"/>
      <c r="C179" s="205"/>
      <c r="D179" s="206" t="s">
        <v>73</v>
      </c>
      <c r="E179" s="218" t="s">
        <v>302</v>
      </c>
      <c r="F179" s="218" t="s">
        <v>303</v>
      </c>
      <c r="G179" s="205"/>
      <c r="H179" s="205"/>
      <c r="I179" s="208"/>
      <c r="J179" s="219">
        <f>BK179</f>
        <v>0</v>
      </c>
      <c r="K179" s="205"/>
      <c r="L179" s="210"/>
      <c r="M179" s="211"/>
      <c r="N179" s="212"/>
      <c r="O179" s="212"/>
      <c r="P179" s="213">
        <f>SUM(P180:P194)</f>
        <v>0</v>
      </c>
      <c r="Q179" s="212"/>
      <c r="R179" s="213">
        <f>SUM(R180:R194)</f>
        <v>1.212</v>
      </c>
      <c r="S179" s="212"/>
      <c r="T179" s="214">
        <f>SUM(T180:T194)</f>
        <v>0</v>
      </c>
      <c r="AR179" s="215" t="s">
        <v>84</v>
      </c>
      <c r="AT179" s="216" t="s">
        <v>73</v>
      </c>
      <c r="AU179" s="216" t="s">
        <v>82</v>
      </c>
      <c r="AY179" s="215" t="s">
        <v>129</v>
      </c>
      <c r="BK179" s="217">
        <f>SUM(BK180:BK194)</f>
        <v>0</v>
      </c>
    </row>
    <row r="180" spans="2:65" s="1" customFormat="1" ht="25.5" customHeight="1">
      <c r="B180" s="45"/>
      <c r="C180" s="220" t="s">
        <v>304</v>
      </c>
      <c r="D180" s="220" t="s">
        <v>133</v>
      </c>
      <c r="E180" s="221" t="s">
        <v>305</v>
      </c>
      <c r="F180" s="222" t="s">
        <v>306</v>
      </c>
      <c r="G180" s="223" t="s">
        <v>161</v>
      </c>
      <c r="H180" s="224">
        <v>120</v>
      </c>
      <c r="I180" s="225"/>
      <c r="J180" s="226">
        <f>ROUND(I180*H180,2)</f>
        <v>0</v>
      </c>
      <c r="K180" s="222" t="s">
        <v>162</v>
      </c>
      <c r="L180" s="71"/>
      <c r="M180" s="227" t="s">
        <v>30</v>
      </c>
      <c r="N180" s="228" t="s">
        <v>45</v>
      </c>
      <c r="O180" s="46"/>
      <c r="P180" s="229">
        <f>O180*H180</f>
        <v>0</v>
      </c>
      <c r="Q180" s="229">
        <v>0.00792</v>
      </c>
      <c r="R180" s="229">
        <f>Q180*H180</f>
        <v>0.9504</v>
      </c>
      <c r="S180" s="229">
        <v>0</v>
      </c>
      <c r="T180" s="230">
        <f>S180*H180</f>
        <v>0</v>
      </c>
      <c r="AR180" s="23" t="s">
        <v>137</v>
      </c>
      <c r="AT180" s="23" t="s">
        <v>133</v>
      </c>
      <c r="AU180" s="23" t="s">
        <v>84</v>
      </c>
      <c r="AY180" s="23" t="s">
        <v>129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23" t="s">
        <v>82</v>
      </c>
      <c r="BK180" s="231">
        <f>ROUND(I180*H180,2)</f>
        <v>0</v>
      </c>
      <c r="BL180" s="23" t="s">
        <v>137</v>
      </c>
      <c r="BM180" s="23" t="s">
        <v>307</v>
      </c>
    </row>
    <row r="181" spans="2:51" s="11" customFormat="1" ht="13.5">
      <c r="B181" s="232"/>
      <c r="C181" s="233"/>
      <c r="D181" s="234" t="s">
        <v>144</v>
      </c>
      <c r="E181" s="235" t="s">
        <v>30</v>
      </c>
      <c r="F181" s="236" t="s">
        <v>308</v>
      </c>
      <c r="G181" s="233"/>
      <c r="H181" s="235" t="s">
        <v>30</v>
      </c>
      <c r="I181" s="237"/>
      <c r="J181" s="233"/>
      <c r="K181" s="233"/>
      <c r="L181" s="238"/>
      <c r="M181" s="239"/>
      <c r="N181" s="240"/>
      <c r="O181" s="240"/>
      <c r="P181" s="240"/>
      <c r="Q181" s="240"/>
      <c r="R181" s="240"/>
      <c r="S181" s="240"/>
      <c r="T181" s="241"/>
      <c r="AT181" s="242" t="s">
        <v>144</v>
      </c>
      <c r="AU181" s="242" t="s">
        <v>84</v>
      </c>
      <c r="AV181" s="11" t="s">
        <v>82</v>
      </c>
      <c r="AW181" s="11" t="s">
        <v>37</v>
      </c>
      <c r="AX181" s="11" t="s">
        <v>74</v>
      </c>
      <c r="AY181" s="242" t="s">
        <v>129</v>
      </c>
    </row>
    <row r="182" spans="2:51" s="11" customFormat="1" ht="13.5">
      <c r="B182" s="232"/>
      <c r="C182" s="233"/>
      <c r="D182" s="234" t="s">
        <v>144</v>
      </c>
      <c r="E182" s="235" t="s">
        <v>30</v>
      </c>
      <c r="F182" s="236" t="s">
        <v>309</v>
      </c>
      <c r="G182" s="233"/>
      <c r="H182" s="235" t="s">
        <v>30</v>
      </c>
      <c r="I182" s="237"/>
      <c r="J182" s="233"/>
      <c r="K182" s="233"/>
      <c r="L182" s="238"/>
      <c r="M182" s="239"/>
      <c r="N182" s="240"/>
      <c r="O182" s="240"/>
      <c r="P182" s="240"/>
      <c r="Q182" s="240"/>
      <c r="R182" s="240"/>
      <c r="S182" s="240"/>
      <c r="T182" s="241"/>
      <c r="AT182" s="242" t="s">
        <v>144</v>
      </c>
      <c r="AU182" s="242" t="s">
        <v>84</v>
      </c>
      <c r="AV182" s="11" t="s">
        <v>82</v>
      </c>
      <c r="AW182" s="11" t="s">
        <v>37</v>
      </c>
      <c r="AX182" s="11" t="s">
        <v>74</v>
      </c>
      <c r="AY182" s="242" t="s">
        <v>129</v>
      </c>
    </row>
    <row r="183" spans="2:51" s="12" customFormat="1" ht="13.5">
      <c r="B183" s="243"/>
      <c r="C183" s="244"/>
      <c r="D183" s="234" t="s">
        <v>144</v>
      </c>
      <c r="E183" s="245" t="s">
        <v>30</v>
      </c>
      <c r="F183" s="246" t="s">
        <v>231</v>
      </c>
      <c r="G183" s="244"/>
      <c r="H183" s="247">
        <v>120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AT183" s="253" t="s">
        <v>144</v>
      </c>
      <c r="AU183" s="253" t="s">
        <v>84</v>
      </c>
      <c r="AV183" s="12" t="s">
        <v>84</v>
      </c>
      <c r="AW183" s="12" t="s">
        <v>37</v>
      </c>
      <c r="AX183" s="12" t="s">
        <v>82</v>
      </c>
      <c r="AY183" s="253" t="s">
        <v>129</v>
      </c>
    </row>
    <row r="184" spans="2:51" s="11" customFormat="1" ht="13.5">
      <c r="B184" s="232"/>
      <c r="C184" s="233"/>
      <c r="D184" s="234" t="s">
        <v>144</v>
      </c>
      <c r="E184" s="235" t="s">
        <v>30</v>
      </c>
      <c r="F184" s="236" t="s">
        <v>310</v>
      </c>
      <c r="G184" s="233"/>
      <c r="H184" s="235" t="s">
        <v>30</v>
      </c>
      <c r="I184" s="237"/>
      <c r="J184" s="233"/>
      <c r="K184" s="233"/>
      <c r="L184" s="238"/>
      <c r="M184" s="239"/>
      <c r="N184" s="240"/>
      <c r="O184" s="240"/>
      <c r="P184" s="240"/>
      <c r="Q184" s="240"/>
      <c r="R184" s="240"/>
      <c r="S184" s="240"/>
      <c r="T184" s="241"/>
      <c r="AT184" s="242" t="s">
        <v>144</v>
      </c>
      <c r="AU184" s="242" t="s">
        <v>84</v>
      </c>
      <c r="AV184" s="11" t="s">
        <v>82</v>
      </c>
      <c r="AW184" s="11" t="s">
        <v>37</v>
      </c>
      <c r="AX184" s="11" t="s">
        <v>74</v>
      </c>
      <c r="AY184" s="242" t="s">
        <v>129</v>
      </c>
    </row>
    <row r="185" spans="2:65" s="1" customFormat="1" ht="25.5" customHeight="1">
      <c r="B185" s="45"/>
      <c r="C185" s="220" t="s">
        <v>311</v>
      </c>
      <c r="D185" s="220" t="s">
        <v>133</v>
      </c>
      <c r="E185" s="221" t="s">
        <v>312</v>
      </c>
      <c r="F185" s="222" t="s">
        <v>313</v>
      </c>
      <c r="G185" s="223" t="s">
        <v>161</v>
      </c>
      <c r="H185" s="224">
        <v>120</v>
      </c>
      <c r="I185" s="225"/>
      <c r="J185" s="226">
        <f>ROUND(I185*H185,2)</f>
        <v>0</v>
      </c>
      <c r="K185" s="222" t="s">
        <v>162</v>
      </c>
      <c r="L185" s="71"/>
      <c r="M185" s="227" t="s">
        <v>30</v>
      </c>
      <c r="N185" s="228" t="s">
        <v>45</v>
      </c>
      <c r="O185" s="46"/>
      <c r="P185" s="229">
        <f>O185*H185</f>
        <v>0</v>
      </c>
      <c r="Q185" s="229">
        <v>0.00198</v>
      </c>
      <c r="R185" s="229">
        <f>Q185*H185</f>
        <v>0.2376</v>
      </c>
      <c r="S185" s="229">
        <v>0</v>
      </c>
      <c r="T185" s="230">
        <f>S185*H185</f>
        <v>0</v>
      </c>
      <c r="AR185" s="23" t="s">
        <v>137</v>
      </c>
      <c r="AT185" s="23" t="s">
        <v>133</v>
      </c>
      <c r="AU185" s="23" t="s">
        <v>84</v>
      </c>
      <c r="AY185" s="23" t="s">
        <v>129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23" t="s">
        <v>82</v>
      </c>
      <c r="BK185" s="231">
        <f>ROUND(I185*H185,2)</f>
        <v>0</v>
      </c>
      <c r="BL185" s="23" t="s">
        <v>137</v>
      </c>
      <c r="BM185" s="23" t="s">
        <v>314</v>
      </c>
    </row>
    <row r="186" spans="2:51" s="11" customFormat="1" ht="13.5">
      <c r="B186" s="232"/>
      <c r="C186" s="233"/>
      <c r="D186" s="234" t="s">
        <v>144</v>
      </c>
      <c r="E186" s="235" t="s">
        <v>30</v>
      </c>
      <c r="F186" s="236" t="s">
        <v>310</v>
      </c>
      <c r="G186" s="233"/>
      <c r="H186" s="235" t="s">
        <v>30</v>
      </c>
      <c r="I186" s="237"/>
      <c r="J186" s="233"/>
      <c r="K186" s="233"/>
      <c r="L186" s="238"/>
      <c r="M186" s="239"/>
      <c r="N186" s="240"/>
      <c r="O186" s="240"/>
      <c r="P186" s="240"/>
      <c r="Q186" s="240"/>
      <c r="R186" s="240"/>
      <c r="S186" s="240"/>
      <c r="T186" s="241"/>
      <c r="AT186" s="242" t="s">
        <v>144</v>
      </c>
      <c r="AU186" s="242" t="s">
        <v>84</v>
      </c>
      <c r="AV186" s="11" t="s">
        <v>82</v>
      </c>
      <c r="AW186" s="11" t="s">
        <v>37</v>
      </c>
      <c r="AX186" s="11" t="s">
        <v>74</v>
      </c>
      <c r="AY186" s="242" t="s">
        <v>129</v>
      </c>
    </row>
    <row r="187" spans="2:51" s="11" customFormat="1" ht="13.5">
      <c r="B187" s="232"/>
      <c r="C187" s="233"/>
      <c r="D187" s="234" t="s">
        <v>144</v>
      </c>
      <c r="E187" s="235" t="s">
        <v>30</v>
      </c>
      <c r="F187" s="236" t="s">
        <v>315</v>
      </c>
      <c r="G187" s="233"/>
      <c r="H187" s="235" t="s">
        <v>30</v>
      </c>
      <c r="I187" s="237"/>
      <c r="J187" s="233"/>
      <c r="K187" s="233"/>
      <c r="L187" s="238"/>
      <c r="M187" s="239"/>
      <c r="N187" s="240"/>
      <c r="O187" s="240"/>
      <c r="P187" s="240"/>
      <c r="Q187" s="240"/>
      <c r="R187" s="240"/>
      <c r="S187" s="240"/>
      <c r="T187" s="241"/>
      <c r="AT187" s="242" t="s">
        <v>144</v>
      </c>
      <c r="AU187" s="242" t="s">
        <v>84</v>
      </c>
      <c r="AV187" s="11" t="s">
        <v>82</v>
      </c>
      <c r="AW187" s="11" t="s">
        <v>37</v>
      </c>
      <c r="AX187" s="11" t="s">
        <v>74</v>
      </c>
      <c r="AY187" s="242" t="s">
        <v>129</v>
      </c>
    </row>
    <row r="188" spans="2:51" s="12" customFormat="1" ht="13.5">
      <c r="B188" s="243"/>
      <c r="C188" s="244"/>
      <c r="D188" s="234" t="s">
        <v>144</v>
      </c>
      <c r="E188" s="245" t="s">
        <v>30</v>
      </c>
      <c r="F188" s="246" t="s">
        <v>316</v>
      </c>
      <c r="G188" s="244"/>
      <c r="H188" s="247">
        <v>120</v>
      </c>
      <c r="I188" s="248"/>
      <c r="J188" s="244"/>
      <c r="K188" s="244"/>
      <c r="L188" s="249"/>
      <c r="M188" s="250"/>
      <c r="N188" s="251"/>
      <c r="O188" s="251"/>
      <c r="P188" s="251"/>
      <c r="Q188" s="251"/>
      <c r="R188" s="251"/>
      <c r="S188" s="251"/>
      <c r="T188" s="252"/>
      <c r="AT188" s="253" t="s">
        <v>144</v>
      </c>
      <c r="AU188" s="253" t="s">
        <v>84</v>
      </c>
      <c r="AV188" s="12" t="s">
        <v>84</v>
      </c>
      <c r="AW188" s="12" t="s">
        <v>37</v>
      </c>
      <c r="AX188" s="12" t="s">
        <v>82</v>
      </c>
      <c r="AY188" s="253" t="s">
        <v>129</v>
      </c>
    </row>
    <row r="189" spans="2:65" s="1" customFormat="1" ht="16.5" customHeight="1">
      <c r="B189" s="45"/>
      <c r="C189" s="220" t="s">
        <v>317</v>
      </c>
      <c r="D189" s="220" t="s">
        <v>133</v>
      </c>
      <c r="E189" s="221" t="s">
        <v>318</v>
      </c>
      <c r="F189" s="222" t="s">
        <v>319</v>
      </c>
      <c r="G189" s="223" t="s">
        <v>161</v>
      </c>
      <c r="H189" s="224">
        <v>120</v>
      </c>
      <c r="I189" s="225"/>
      <c r="J189" s="226">
        <f>ROUND(I189*H189,2)</f>
        <v>0</v>
      </c>
      <c r="K189" s="222" t="s">
        <v>162</v>
      </c>
      <c r="L189" s="71"/>
      <c r="M189" s="227" t="s">
        <v>30</v>
      </c>
      <c r="N189" s="228" t="s">
        <v>45</v>
      </c>
      <c r="O189" s="46"/>
      <c r="P189" s="229">
        <f>O189*H189</f>
        <v>0</v>
      </c>
      <c r="Q189" s="229">
        <v>0.0002</v>
      </c>
      <c r="R189" s="229">
        <f>Q189*H189</f>
        <v>0.024</v>
      </c>
      <c r="S189" s="229">
        <v>0</v>
      </c>
      <c r="T189" s="230">
        <f>S189*H189</f>
        <v>0</v>
      </c>
      <c r="AR189" s="23" t="s">
        <v>287</v>
      </c>
      <c r="AT189" s="23" t="s">
        <v>133</v>
      </c>
      <c r="AU189" s="23" t="s">
        <v>84</v>
      </c>
      <c r="AY189" s="23" t="s">
        <v>129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23" t="s">
        <v>82</v>
      </c>
      <c r="BK189" s="231">
        <f>ROUND(I189*H189,2)</f>
        <v>0</v>
      </c>
      <c r="BL189" s="23" t="s">
        <v>287</v>
      </c>
      <c r="BM189" s="23" t="s">
        <v>320</v>
      </c>
    </row>
    <row r="190" spans="2:51" s="11" customFormat="1" ht="13.5">
      <c r="B190" s="232"/>
      <c r="C190" s="233"/>
      <c r="D190" s="234" t="s">
        <v>144</v>
      </c>
      <c r="E190" s="235" t="s">
        <v>30</v>
      </c>
      <c r="F190" s="236" t="s">
        <v>308</v>
      </c>
      <c r="G190" s="233"/>
      <c r="H190" s="235" t="s">
        <v>30</v>
      </c>
      <c r="I190" s="237"/>
      <c r="J190" s="233"/>
      <c r="K190" s="233"/>
      <c r="L190" s="238"/>
      <c r="M190" s="239"/>
      <c r="N190" s="240"/>
      <c r="O190" s="240"/>
      <c r="P190" s="240"/>
      <c r="Q190" s="240"/>
      <c r="R190" s="240"/>
      <c r="S190" s="240"/>
      <c r="T190" s="241"/>
      <c r="AT190" s="242" t="s">
        <v>144</v>
      </c>
      <c r="AU190" s="242" t="s">
        <v>84</v>
      </c>
      <c r="AV190" s="11" t="s">
        <v>82</v>
      </c>
      <c r="AW190" s="11" t="s">
        <v>37</v>
      </c>
      <c r="AX190" s="11" t="s">
        <v>74</v>
      </c>
      <c r="AY190" s="242" t="s">
        <v>129</v>
      </c>
    </row>
    <row r="191" spans="2:51" s="11" customFormat="1" ht="13.5">
      <c r="B191" s="232"/>
      <c r="C191" s="233"/>
      <c r="D191" s="234" t="s">
        <v>144</v>
      </c>
      <c r="E191" s="235" t="s">
        <v>30</v>
      </c>
      <c r="F191" s="236" t="s">
        <v>309</v>
      </c>
      <c r="G191" s="233"/>
      <c r="H191" s="235" t="s">
        <v>30</v>
      </c>
      <c r="I191" s="237"/>
      <c r="J191" s="233"/>
      <c r="K191" s="233"/>
      <c r="L191" s="238"/>
      <c r="M191" s="239"/>
      <c r="N191" s="240"/>
      <c r="O191" s="240"/>
      <c r="P191" s="240"/>
      <c r="Q191" s="240"/>
      <c r="R191" s="240"/>
      <c r="S191" s="240"/>
      <c r="T191" s="241"/>
      <c r="AT191" s="242" t="s">
        <v>144</v>
      </c>
      <c r="AU191" s="242" t="s">
        <v>84</v>
      </c>
      <c r="AV191" s="11" t="s">
        <v>82</v>
      </c>
      <c r="AW191" s="11" t="s">
        <v>37</v>
      </c>
      <c r="AX191" s="11" t="s">
        <v>74</v>
      </c>
      <c r="AY191" s="242" t="s">
        <v>129</v>
      </c>
    </row>
    <row r="192" spans="2:51" s="12" customFormat="1" ht="13.5">
      <c r="B192" s="243"/>
      <c r="C192" s="244"/>
      <c r="D192" s="234" t="s">
        <v>144</v>
      </c>
      <c r="E192" s="245" t="s">
        <v>30</v>
      </c>
      <c r="F192" s="246" t="s">
        <v>231</v>
      </c>
      <c r="G192" s="244"/>
      <c r="H192" s="247">
        <v>120</v>
      </c>
      <c r="I192" s="248"/>
      <c r="J192" s="244"/>
      <c r="K192" s="244"/>
      <c r="L192" s="249"/>
      <c r="M192" s="250"/>
      <c r="N192" s="251"/>
      <c r="O192" s="251"/>
      <c r="P192" s="251"/>
      <c r="Q192" s="251"/>
      <c r="R192" s="251"/>
      <c r="S192" s="251"/>
      <c r="T192" s="252"/>
      <c r="AT192" s="253" t="s">
        <v>144</v>
      </c>
      <c r="AU192" s="253" t="s">
        <v>84</v>
      </c>
      <c r="AV192" s="12" t="s">
        <v>84</v>
      </c>
      <c r="AW192" s="12" t="s">
        <v>37</v>
      </c>
      <c r="AX192" s="12" t="s">
        <v>82</v>
      </c>
      <c r="AY192" s="253" t="s">
        <v>129</v>
      </c>
    </row>
    <row r="193" spans="2:65" s="1" customFormat="1" ht="16.5" customHeight="1">
      <c r="B193" s="45"/>
      <c r="C193" s="220" t="s">
        <v>321</v>
      </c>
      <c r="D193" s="220" t="s">
        <v>133</v>
      </c>
      <c r="E193" s="221" t="s">
        <v>322</v>
      </c>
      <c r="F193" s="222" t="s">
        <v>323</v>
      </c>
      <c r="G193" s="223" t="s">
        <v>161</v>
      </c>
      <c r="H193" s="224">
        <v>120</v>
      </c>
      <c r="I193" s="225"/>
      <c r="J193" s="226">
        <f>ROUND(I193*H193,2)</f>
        <v>0</v>
      </c>
      <c r="K193" s="222" t="s">
        <v>162</v>
      </c>
      <c r="L193" s="71"/>
      <c r="M193" s="227" t="s">
        <v>30</v>
      </c>
      <c r="N193" s="228" t="s">
        <v>45</v>
      </c>
      <c r="O193" s="46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AR193" s="23" t="s">
        <v>137</v>
      </c>
      <c r="AT193" s="23" t="s">
        <v>133</v>
      </c>
      <c r="AU193" s="23" t="s">
        <v>84</v>
      </c>
      <c r="AY193" s="23" t="s">
        <v>129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23" t="s">
        <v>82</v>
      </c>
      <c r="BK193" s="231">
        <f>ROUND(I193*H193,2)</f>
        <v>0</v>
      </c>
      <c r="BL193" s="23" t="s">
        <v>137</v>
      </c>
      <c r="BM193" s="23" t="s">
        <v>324</v>
      </c>
    </row>
    <row r="194" spans="2:65" s="1" customFormat="1" ht="25.5" customHeight="1">
      <c r="B194" s="45"/>
      <c r="C194" s="220" t="s">
        <v>325</v>
      </c>
      <c r="D194" s="220" t="s">
        <v>133</v>
      </c>
      <c r="E194" s="221" t="s">
        <v>326</v>
      </c>
      <c r="F194" s="222" t="s">
        <v>327</v>
      </c>
      <c r="G194" s="223" t="s">
        <v>251</v>
      </c>
      <c r="H194" s="224">
        <v>1.212</v>
      </c>
      <c r="I194" s="225"/>
      <c r="J194" s="226">
        <f>ROUND(I194*H194,2)</f>
        <v>0</v>
      </c>
      <c r="K194" s="222" t="s">
        <v>162</v>
      </c>
      <c r="L194" s="71"/>
      <c r="M194" s="227" t="s">
        <v>30</v>
      </c>
      <c r="N194" s="228" t="s">
        <v>45</v>
      </c>
      <c r="O194" s="46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AR194" s="23" t="s">
        <v>137</v>
      </c>
      <c r="AT194" s="23" t="s">
        <v>133</v>
      </c>
      <c r="AU194" s="23" t="s">
        <v>84</v>
      </c>
      <c r="AY194" s="23" t="s">
        <v>129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23" t="s">
        <v>82</v>
      </c>
      <c r="BK194" s="231">
        <f>ROUND(I194*H194,2)</f>
        <v>0</v>
      </c>
      <c r="BL194" s="23" t="s">
        <v>137</v>
      </c>
      <c r="BM194" s="23" t="s">
        <v>328</v>
      </c>
    </row>
    <row r="195" spans="2:63" s="10" customFormat="1" ht="29.85" customHeight="1">
      <c r="B195" s="204"/>
      <c r="C195" s="205"/>
      <c r="D195" s="206" t="s">
        <v>73</v>
      </c>
      <c r="E195" s="218" t="s">
        <v>329</v>
      </c>
      <c r="F195" s="218" t="s">
        <v>330</v>
      </c>
      <c r="G195" s="205"/>
      <c r="H195" s="205"/>
      <c r="I195" s="208"/>
      <c r="J195" s="219">
        <f>BK195</f>
        <v>0</v>
      </c>
      <c r="K195" s="205"/>
      <c r="L195" s="210"/>
      <c r="M195" s="211"/>
      <c r="N195" s="212"/>
      <c r="O195" s="212"/>
      <c r="P195" s="213">
        <f>SUM(P196:P208)</f>
        <v>0</v>
      </c>
      <c r="Q195" s="212"/>
      <c r="R195" s="213">
        <f>SUM(R196:R208)</f>
        <v>0.186298</v>
      </c>
      <c r="S195" s="212"/>
      <c r="T195" s="214">
        <f>SUM(T196:T208)</f>
        <v>0</v>
      </c>
      <c r="AR195" s="215" t="s">
        <v>84</v>
      </c>
      <c r="AT195" s="216" t="s">
        <v>73</v>
      </c>
      <c r="AU195" s="216" t="s">
        <v>82</v>
      </c>
      <c r="AY195" s="215" t="s">
        <v>129</v>
      </c>
      <c r="BK195" s="217">
        <f>SUM(BK196:BK208)</f>
        <v>0</v>
      </c>
    </row>
    <row r="196" spans="2:65" s="1" customFormat="1" ht="25.5" customHeight="1">
      <c r="B196" s="45"/>
      <c r="C196" s="220" t="s">
        <v>331</v>
      </c>
      <c r="D196" s="220" t="s">
        <v>133</v>
      </c>
      <c r="E196" s="221" t="s">
        <v>332</v>
      </c>
      <c r="F196" s="222" t="s">
        <v>333</v>
      </c>
      <c r="G196" s="223" t="s">
        <v>161</v>
      </c>
      <c r="H196" s="224">
        <v>380.2</v>
      </c>
      <c r="I196" s="225"/>
      <c r="J196" s="226">
        <f>ROUND(I196*H196,2)</f>
        <v>0</v>
      </c>
      <c r="K196" s="222" t="s">
        <v>162</v>
      </c>
      <c r="L196" s="71"/>
      <c r="M196" s="227" t="s">
        <v>30</v>
      </c>
      <c r="N196" s="228" t="s">
        <v>45</v>
      </c>
      <c r="O196" s="46"/>
      <c r="P196" s="229">
        <f>O196*H196</f>
        <v>0</v>
      </c>
      <c r="Q196" s="229">
        <v>0.00029</v>
      </c>
      <c r="R196" s="229">
        <f>Q196*H196</f>
        <v>0.110258</v>
      </c>
      <c r="S196" s="229">
        <v>0</v>
      </c>
      <c r="T196" s="230">
        <f>S196*H196</f>
        <v>0</v>
      </c>
      <c r="AR196" s="23" t="s">
        <v>287</v>
      </c>
      <c r="AT196" s="23" t="s">
        <v>133</v>
      </c>
      <c r="AU196" s="23" t="s">
        <v>84</v>
      </c>
      <c r="AY196" s="23" t="s">
        <v>129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23" t="s">
        <v>82</v>
      </c>
      <c r="BK196" s="231">
        <f>ROUND(I196*H196,2)</f>
        <v>0</v>
      </c>
      <c r="BL196" s="23" t="s">
        <v>287</v>
      </c>
      <c r="BM196" s="23" t="s">
        <v>334</v>
      </c>
    </row>
    <row r="197" spans="2:51" s="11" customFormat="1" ht="13.5">
      <c r="B197" s="232"/>
      <c r="C197" s="233"/>
      <c r="D197" s="234" t="s">
        <v>144</v>
      </c>
      <c r="E197" s="235" t="s">
        <v>30</v>
      </c>
      <c r="F197" s="236" t="s">
        <v>203</v>
      </c>
      <c r="G197" s="233"/>
      <c r="H197" s="235" t="s">
        <v>30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AT197" s="242" t="s">
        <v>144</v>
      </c>
      <c r="AU197" s="242" t="s">
        <v>84</v>
      </c>
      <c r="AV197" s="11" t="s">
        <v>82</v>
      </c>
      <c r="AW197" s="11" t="s">
        <v>37</v>
      </c>
      <c r="AX197" s="11" t="s">
        <v>74</v>
      </c>
      <c r="AY197" s="242" t="s">
        <v>129</v>
      </c>
    </row>
    <row r="198" spans="2:51" s="11" customFormat="1" ht="13.5">
      <c r="B198" s="232"/>
      <c r="C198" s="233"/>
      <c r="D198" s="234" t="s">
        <v>144</v>
      </c>
      <c r="E198" s="235" t="s">
        <v>30</v>
      </c>
      <c r="F198" s="236" t="s">
        <v>230</v>
      </c>
      <c r="G198" s="233"/>
      <c r="H198" s="235" t="s">
        <v>30</v>
      </c>
      <c r="I198" s="237"/>
      <c r="J198" s="233"/>
      <c r="K198" s="233"/>
      <c r="L198" s="238"/>
      <c r="M198" s="239"/>
      <c r="N198" s="240"/>
      <c r="O198" s="240"/>
      <c r="P198" s="240"/>
      <c r="Q198" s="240"/>
      <c r="R198" s="240"/>
      <c r="S198" s="240"/>
      <c r="T198" s="241"/>
      <c r="AT198" s="242" t="s">
        <v>144</v>
      </c>
      <c r="AU198" s="242" t="s">
        <v>84</v>
      </c>
      <c r="AV198" s="11" t="s">
        <v>82</v>
      </c>
      <c r="AW198" s="11" t="s">
        <v>37</v>
      </c>
      <c r="AX198" s="11" t="s">
        <v>74</v>
      </c>
      <c r="AY198" s="242" t="s">
        <v>129</v>
      </c>
    </row>
    <row r="199" spans="2:51" s="12" customFormat="1" ht="13.5">
      <c r="B199" s="243"/>
      <c r="C199" s="244"/>
      <c r="D199" s="234" t="s">
        <v>144</v>
      </c>
      <c r="E199" s="245" t="s">
        <v>30</v>
      </c>
      <c r="F199" s="246" t="s">
        <v>231</v>
      </c>
      <c r="G199" s="244"/>
      <c r="H199" s="247">
        <v>120</v>
      </c>
      <c r="I199" s="248"/>
      <c r="J199" s="244"/>
      <c r="K199" s="244"/>
      <c r="L199" s="249"/>
      <c r="M199" s="250"/>
      <c r="N199" s="251"/>
      <c r="O199" s="251"/>
      <c r="P199" s="251"/>
      <c r="Q199" s="251"/>
      <c r="R199" s="251"/>
      <c r="S199" s="251"/>
      <c r="T199" s="252"/>
      <c r="AT199" s="253" t="s">
        <v>144</v>
      </c>
      <c r="AU199" s="253" t="s">
        <v>84</v>
      </c>
      <c r="AV199" s="12" t="s">
        <v>84</v>
      </c>
      <c r="AW199" s="12" t="s">
        <v>37</v>
      </c>
      <c r="AX199" s="12" t="s">
        <v>74</v>
      </c>
      <c r="AY199" s="253" t="s">
        <v>129</v>
      </c>
    </row>
    <row r="200" spans="2:51" s="11" customFormat="1" ht="13.5">
      <c r="B200" s="232"/>
      <c r="C200" s="233"/>
      <c r="D200" s="234" t="s">
        <v>144</v>
      </c>
      <c r="E200" s="235" t="s">
        <v>30</v>
      </c>
      <c r="F200" s="236" t="s">
        <v>232</v>
      </c>
      <c r="G200" s="233"/>
      <c r="H200" s="235" t="s">
        <v>30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AT200" s="242" t="s">
        <v>144</v>
      </c>
      <c r="AU200" s="242" t="s">
        <v>84</v>
      </c>
      <c r="AV200" s="11" t="s">
        <v>82</v>
      </c>
      <c r="AW200" s="11" t="s">
        <v>37</v>
      </c>
      <c r="AX200" s="11" t="s">
        <v>74</v>
      </c>
      <c r="AY200" s="242" t="s">
        <v>129</v>
      </c>
    </row>
    <row r="201" spans="2:51" s="12" customFormat="1" ht="13.5">
      <c r="B201" s="243"/>
      <c r="C201" s="244"/>
      <c r="D201" s="234" t="s">
        <v>144</v>
      </c>
      <c r="E201" s="245" t="s">
        <v>30</v>
      </c>
      <c r="F201" s="246" t="s">
        <v>233</v>
      </c>
      <c r="G201" s="244"/>
      <c r="H201" s="247">
        <v>4.8</v>
      </c>
      <c r="I201" s="248"/>
      <c r="J201" s="244"/>
      <c r="K201" s="244"/>
      <c r="L201" s="249"/>
      <c r="M201" s="250"/>
      <c r="N201" s="251"/>
      <c r="O201" s="251"/>
      <c r="P201" s="251"/>
      <c r="Q201" s="251"/>
      <c r="R201" s="251"/>
      <c r="S201" s="251"/>
      <c r="T201" s="252"/>
      <c r="AT201" s="253" t="s">
        <v>144</v>
      </c>
      <c r="AU201" s="253" t="s">
        <v>84</v>
      </c>
      <c r="AV201" s="12" t="s">
        <v>84</v>
      </c>
      <c r="AW201" s="12" t="s">
        <v>37</v>
      </c>
      <c r="AX201" s="12" t="s">
        <v>74</v>
      </c>
      <c r="AY201" s="253" t="s">
        <v>129</v>
      </c>
    </row>
    <row r="202" spans="2:51" s="11" customFormat="1" ht="13.5">
      <c r="B202" s="232"/>
      <c r="C202" s="233"/>
      <c r="D202" s="234" t="s">
        <v>144</v>
      </c>
      <c r="E202" s="235" t="s">
        <v>30</v>
      </c>
      <c r="F202" s="236" t="s">
        <v>234</v>
      </c>
      <c r="G202" s="233"/>
      <c r="H202" s="235" t="s">
        <v>30</v>
      </c>
      <c r="I202" s="237"/>
      <c r="J202" s="233"/>
      <c r="K202" s="233"/>
      <c r="L202" s="238"/>
      <c r="M202" s="239"/>
      <c r="N202" s="240"/>
      <c r="O202" s="240"/>
      <c r="P202" s="240"/>
      <c r="Q202" s="240"/>
      <c r="R202" s="240"/>
      <c r="S202" s="240"/>
      <c r="T202" s="241"/>
      <c r="AT202" s="242" t="s">
        <v>144</v>
      </c>
      <c r="AU202" s="242" t="s">
        <v>84</v>
      </c>
      <c r="AV202" s="11" t="s">
        <v>82</v>
      </c>
      <c r="AW202" s="11" t="s">
        <v>37</v>
      </c>
      <c r="AX202" s="11" t="s">
        <v>74</v>
      </c>
      <c r="AY202" s="242" t="s">
        <v>129</v>
      </c>
    </row>
    <row r="203" spans="2:51" s="12" customFormat="1" ht="13.5">
      <c r="B203" s="243"/>
      <c r="C203" s="244"/>
      <c r="D203" s="234" t="s">
        <v>144</v>
      </c>
      <c r="E203" s="245" t="s">
        <v>30</v>
      </c>
      <c r="F203" s="246" t="s">
        <v>235</v>
      </c>
      <c r="G203" s="244"/>
      <c r="H203" s="247">
        <v>112.32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AT203" s="253" t="s">
        <v>144</v>
      </c>
      <c r="AU203" s="253" t="s">
        <v>84</v>
      </c>
      <c r="AV203" s="12" t="s">
        <v>84</v>
      </c>
      <c r="AW203" s="12" t="s">
        <v>37</v>
      </c>
      <c r="AX203" s="12" t="s">
        <v>74</v>
      </c>
      <c r="AY203" s="253" t="s">
        <v>129</v>
      </c>
    </row>
    <row r="204" spans="2:51" s="12" customFormat="1" ht="13.5">
      <c r="B204" s="243"/>
      <c r="C204" s="244"/>
      <c r="D204" s="234" t="s">
        <v>144</v>
      </c>
      <c r="E204" s="245" t="s">
        <v>30</v>
      </c>
      <c r="F204" s="246" t="s">
        <v>236</v>
      </c>
      <c r="G204" s="244"/>
      <c r="H204" s="247">
        <v>70.2</v>
      </c>
      <c r="I204" s="248"/>
      <c r="J204" s="244"/>
      <c r="K204" s="244"/>
      <c r="L204" s="249"/>
      <c r="M204" s="250"/>
      <c r="N204" s="251"/>
      <c r="O204" s="251"/>
      <c r="P204" s="251"/>
      <c r="Q204" s="251"/>
      <c r="R204" s="251"/>
      <c r="S204" s="251"/>
      <c r="T204" s="252"/>
      <c r="AT204" s="253" t="s">
        <v>144</v>
      </c>
      <c r="AU204" s="253" t="s">
        <v>84</v>
      </c>
      <c r="AV204" s="12" t="s">
        <v>84</v>
      </c>
      <c r="AW204" s="12" t="s">
        <v>37</v>
      </c>
      <c r="AX204" s="12" t="s">
        <v>74</v>
      </c>
      <c r="AY204" s="253" t="s">
        <v>129</v>
      </c>
    </row>
    <row r="205" spans="2:51" s="12" customFormat="1" ht="13.5">
      <c r="B205" s="243"/>
      <c r="C205" s="244"/>
      <c r="D205" s="234" t="s">
        <v>144</v>
      </c>
      <c r="E205" s="245" t="s">
        <v>30</v>
      </c>
      <c r="F205" s="246" t="s">
        <v>335</v>
      </c>
      <c r="G205" s="244"/>
      <c r="H205" s="247">
        <v>66.56</v>
      </c>
      <c r="I205" s="248"/>
      <c r="J205" s="244"/>
      <c r="K205" s="244"/>
      <c r="L205" s="249"/>
      <c r="M205" s="250"/>
      <c r="N205" s="251"/>
      <c r="O205" s="251"/>
      <c r="P205" s="251"/>
      <c r="Q205" s="251"/>
      <c r="R205" s="251"/>
      <c r="S205" s="251"/>
      <c r="T205" s="252"/>
      <c r="AT205" s="253" t="s">
        <v>144</v>
      </c>
      <c r="AU205" s="253" t="s">
        <v>84</v>
      </c>
      <c r="AV205" s="12" t="s">
        <v>84</v>
      </c>
      <c r="AW205" s="12" t="s">
        <v>37</v>
      </c>
      <c r="AX205" s="12" t="s">
        <v>74</v>
      </c>
      <c r="AY205" s="253" t="s">
        <v>129</v>
      </c>
    </row>
    <row r="206" spans="2:51" s="12" customFormat="1" ht="13.5">
      <c r="B206" s="243"/>
      <c r="C206" s="244"/>
      <c r="D206" s="234" t="s">
        <v>144</v>
      </c>
      <c r="E206" s="245" t="s">
        <v>30</v>
      </c>
      <c r="F206" s="246" t="s">
        <v>336</v>
      </c>
      <c r="G206" s="244"/>
      <c r="H206" s="247">
        <v>6.32</v>
      </c>
      <c r="I206" s="248"/>
      <c r="J206" s="244"/>
      <c r="K206" s="244"/>
      <c r="L206" s="249"/>
      <c r="M206" s="250"/>
      <c r="N206" s="251"/>
      <c r="O206" s="251"/>
      <c r="P206" s="251"/>
      <c r="Q206" s="251"/>
      <c r="R206" s="251"/>
      <c r="S206" s="251"/>
      <c r="T206" s="252"/>
      <c r="AT206" s="253" t="s">
        <v>144</v>
      </c>
      <c r="AU206" s="253" t="s">
        <v>84</v>
      </c>
      <c r="AV206" s="12" t="s">
        <v>84</v>
      </c>
      <c r="AW206" s="12" t="s">
        <v>37</v>
      </c>
      <c r="AX206" s="12" t="s">
        <v>74</v>
      </c>
      <c r="AY206" s="253" t="s">
        <v>129</v>
      </c>
    </row>
    <row r="207" spans="2:51" s="13" customFormat="1" ht="13.5">
      <c r="B207" s="254"/>
      <c r="C207" s="255"/>
      <c r="D207" s="234" t="s">
        <v>144</v>
      </c>
      <c r="E207" s="256" t="s">
        <v>30</v>
      </c>
      <c r="F207" s="257" t="s">
        <v>241</v>
      </c>
      <c r="G207" s="255"/>
      <c r="H207" s="258">
        <v>380.2</v>
      </c>
      <c r="I207" s="259"/>
      <c r="J207" s="255"/>
      <c r="K207" s="255"/>
      <c r="L207" s="260"/>
      <c r="M207" s="261"/>
      <c r="N207" s="262"/>
      <c r="O207" s="262"/>
      <c r="P207" s="262"/>
      <c r="Q207" s="262"/>
      <c r="R207" s="262"/>
      <c r="S207" s="262"/>
      <c r="T207" s="263"/>
      <c r="AT207" s="264" t="s">
        <v>144</v>
      </c>
      <c r="AU207" s="264" t="s">
        <v>84</v>
      </c>
      <c r="AV207" s="13" t="s">
        <v>137</v>
      </c>
      <c r="AW207" s="13" t="s">
        <v>37</v>
      </c>
      <c r="AX207" s="13" t="s">
        <v>82</v>
      </c>
      <c r="AY207" s="264" t="s">
        <v>129</v>
      </c>
    </row>
    <row r="208" spans="2:65" s="1" customFormat="1" ht="16.5" customHeight="1">
      <c r="B208" s="45"/>
      <c r="C208" s="220" t="s">
        <v>337</v>
      </c>
      <c r="D208" s="220" t="s">
        <v>133</v>
      </c>
      <c r="E208" s="221" t="s">
        <v>338</v>
      </c>
      <c r="F208" s="222" t="s">
        <v>339</v>
      </c>
      <c r="G208" s="223" t="s">
        <v>161</v>
      </c>
      <c r="H208" s="224">
        <v>380.2</v>
      </c>
      <c r="I208" s="225"/>
      <c r="J208" s="226">
        <f>ROUND(I208*H208,2)</f>
        <v>0</v>
      </c>
      <c r="K208" s="222" t="s">
        <v>162</v>
      </c>
      <c r="L208" s="71"/>
      <c r="M208" s="227" t="s">
        <v>30</v>
      </c>
      <c r="N208" s="275" t="s">
        <v>45</v>
      </c>
      <c r="O208" s="276"/>
      <c r="P208" s="277">
        <f>O208*H208</f>
        <v>0</v>
      </c>
      <c r="Q208" s="277">
        <v>0.0002</v>
      </c>
      <c r="R208" s="277">
        <f>Q208*H208</f>
        <v>0.07604</v>
      </c>
      <c r="S208" s="277">
        <v>0</v>
      </c>
      <c r="T208" s="278">
        <f>S208*H208</f>
        <v>0</v>
      </c>
      <c r="AR208" s="23" t="s">
        <v>287</v>
      </c>
      <c r="AT208" s="23" t="s">
        <v>133</v>
      </c>
      <c r="AU208" s="23" t="s">
        <v>84</v>
      </c>
      <c r="AY208" s="23" t="s">
        <v>129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23" t="s">
        <v>82</v>
      </c>
      <c r="BK208" s="231">
        <f>ROUND(I208*H208,2)</f>
        <v>0</v>
      </c>
      <c r="BL208" s="23" t="s">
        <v>287</v>
      </c>
      <c r="BM208" s="23" t="s">
        <v>340</v>
      </c>
    </row>
    <row r="209" spans="2:12" s="1" customFormat="1" ht="6.95" customHeight="1">
      <c r="B209" s="66"/>
      <c r="C209" s="67"/>
      <c r="D209" s="67"/>
      <c r="E209" s="67"/>
      <c r="F209" s="67"/>
      <c r="G209" s="67"/>
      <c r="H209" s="67"/>
      <c r="I209" s="165"/>
      <c r="J209" s="67"/>
      <c r="K209" s="67"/>
      <c r="L209" s="71"/>
    </row>
  </sheetData>
  <sheetProtection password="CC35" sheet="1" objects="1" scenarios="1" formatColumns="0" formatRows="0" autoFilter="0"/>
  <autoFilter ref="C88:K208"/>
  <mergeCells count="10">
    <mergeCell ref="E7:H7"/>
    <mergeCell ref="E9:H9"/>
    <mergeCell ref="E24:H24"/>
    <mergeCell ref="E45:H45"/>
    <mergeCell ref="E47:H47"/>
    <mergeCell ref="J51:J52"/>
    <mergeCell ref="E79:H79"/>
    <mergeCell ref="E81:H81"/>
    <mergeCell ref="G1:H1"/>
    <mergeCell ref="L2:V2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87</v>
      </c>
      <c r="G1" s="138" t="s">
        <v>88</v>
      </c>
      <c r="H1" s="138"/>
      <c r="I1" s="139"/>
      <c r="J1" s="138" t="s">
        <v>89</v>
      </c>
      <c r="K1" s="137" t="s">
        <v>90</v>
      </c>
      <c r="L1" s="138" t="s">
        <v>91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86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84</v>
      </c>
    </row>
    <row r="4" spans="2:46" ht="36.95" customHeight="1">
      <c r="B4" s="27"/>
      <c r="C4" s="28"/>
      <c r="D4" s="29" t="s">
        <v>92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B1613 Infrastruktura pro zájmové, neformální a celoživotní vzdělávání (SVL) - PD - Knihovna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93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341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30</v>
      </c>
      <c r="K11" s="50"/>
    </row>
    <row r="12" spans="2:11" s="1" customFormat="1" ht="14.4" customHeight="1">
      <c r="B12" s="45"/>
      <c r="C12" s="46"/>
      <c r="D12" s="39" t="s">
        <v>24</v>
      </c>
      <c r="E12" s="46"/>
      <c r="F12" s="34" t="s">
        <v>25</v>
      </c>
      <c r="G12" s="46"/>
      <c r="H12" s="46"/>
      <c r="I12" s="145" t="s">
        <v>26</v>
      </c>
      <c r="J12" s="146" t="str">
        <f>'Rekapitulace stavby'!AN8</f>
        <v>19. 5. 2017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28</v>
      </c>
      <c r="E14" s="46"/>
      <c r="F14" s="46"/>
      <c r="G14" s="46"/>
      <c r="H14" s="46"/>
      <c r="I14" s="145" t="s">
        <v>29</v>
      </c>
      <c r="J14" s="34" t="s">
        <v>30</v>
      </c>
      <c r="K14" s="50"/>
    </row>
    <row r="15" spans="2:11" s="1" customFormat="1" ht="18" customHeight="1">
      <c r="B15" s="45"/>
      <c r="C15" s="46"/>
      <c r="D15" s="46"/>
      <c r="E15" s="34" t="s">
        <v>31</v>
      </c>
      <c r="F15" s="46"/>
      <c r="G15" s="46"/>
      <c r="H15" s="46"/>
      <c r="I15" s="145" t="s">
        <v>32</v>
      </c>
      <c r="J15" s="34" t="s">
        <v>30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33</v>
      </c>
      <c r="E17" s="46"/>
      <c r="F17" s="46"/>
      <c r="G17" s="46"/>
      <c r="H17" s="46"/>
      <c r="I17" s="145" t="s">
        <v>29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32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35</v>
      </c>
      <c r="E20" s="46"/>
      <c r="F20" s="46"/>
      <c r="G20" s="46"/>
      <c r="H20" s="46"/>
      <c r="I20" s="145" t="s">
        <v>29</v>
      </c>
      <c r="J20" s="34" t="s">
        <v>30</v>
      </c>
      <c r="K20" s="50"/>
    </row>
    <row r="21" spans="2:11" s="1" customFormat="1" ht="18" customHeight="1">
      <c r="B21" s="45"/>
      <c r="C21" s="46"/>
      <c r="D21" s="46"/>
      <c r="E21" s="34" t="s">
        <v>36</v>
      </c>
      <c r="F21" s="46"/>
      <c r="G21" s="46"/>
      <c r="H21" s="46"/>
      <c r="I21" s="145" t="s">
        <v>32</v>
      </c>
      <c r="J21" s="34" t="s">
        <v>30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38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30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40</v>
      </c>
      <c r="E27" s="46"/>
      <c r="F27" s="46"/>
      <c r="G27" s="46"/>
      <c r="H27" s="46"/>
      <c r="I27" s="143"/>
      <c r="J27" s="154">
        <f>ROUND(J78,2)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42</v>
      </c>
      <c r="G29" s="46"/>
      <c r="H29" s="46"/>
      <c r="I29" s="155" t="s">
        <v>41</v>
      </c>
      <c r="J29" s="51" t="s">
        <v>43</v>
      </c>
      <c r="K29" s="50"/>
    </row>
    <row r="30" spans="2:11" s="1" customFormat="1" ht="14.4" customHeight="1">
      <c r="B30" s="45"/>
      <c r="C30" s="46"/>
      <c r="D30" s="54" t="s">
        <v>44</v>
      </c>
      <c r="E30" s="54" t="s">
        <v>45</v>
      </c>
      <c r="F30" s="156">
        <f>ROUND(SUM(BE78:BE89),2)</f>
        <v>0</v>
      </c>
      <c r="G30" s="46"/>
      <c r="H30" s="46"/>
      <c r="I30" s="157">
        <v>0.21</v>
      </c>
      <c r="J30" s="156">
        <f>ROUND(ROUND((SUM(BE78:BE89)),2)*I30,2)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46</v>
      </c>
      <c r="F31" s="156">
        <f>ROUND(SUM(BF78:BF89),2)</f>
        <v>0</v>
      </c>
      <c r="G31" s="46"/>
      <c r="H31" s="46"/>
      <c r="I31" s="157">
        <v>0.15</v>
      </c>
      <c r="J31" s="156">
        <f>ROUND(ROUND((SUM(BF78:BF89)),2)*I31,2)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47</v>
      </c>
      <c r="F32" s="156">
        <f>ROUND(SUM(BG78:BG89),2)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48</v>
      </c>
      <c r="F33" s="156">
        <f>ROUND(SUM(BH78:BH89),2)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49</v>
      </c>
      <c r="F34" s="156">
        <f>ROUND(SUM(BI78:BI89),2)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50</v>
      </c>
      <c r="E36" s="97"/>
      <c r="F36" s="97"/>
      <c r="G36" s="160" t="s">
        <v>51</v>
      </c>
      <c r="H36" s="161" t="s">
        <v>52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95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B1613 Infrastruktura pro zájmové, neformální a celoživotní vzdělávání (SVL) - PD - Knihovna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93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D - VRN + VON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24</v>
      </c>
      <c r="D49" s="46"/>
      <c r="E49" s="46"/>
      <c r="F49" s="34" t="str">
        <f>F12</f>
        <v>Litvínov</v>
      </c>
      <c r="G49" s="46"/>
      <c r="H49" s="46"/>
      <c r="I49" s="145" t="s">
        <v>26</v>
      </c>
      <c r="J49" s="146" t="str">
        <f>IF(J12="","",J12)</f>
        <v>19. 5. 2017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28</v>
      </c>
      <c r="D51" s="46"/>
      <c r="E51" s="46"/>
      <c r="F51" s="34" t="str">
        <f>E15</f>
        <v>Město Litvínov</v>
      </c>
      <c r="G51" s="46"/>
      <c r="H51" s="46"/>
      <c r="I51" s="145" t="s">
        <v>35</v>
      </c>
      <c r="J51" s="43" t="str">
        <f>E21</f>
        <v>BPO spol. s r.o.,Lidická 1239,36317 OSTROV</v>
      </c>
      <c r="K51" s="50"/>
    </row>
    <row r="52" spans="2:11" s="1" customFormat="1" ht="14.4" customHeight="1">
      <c r="B52" s="45"/>
      <c r="C52" s="39" t="s">
        <v>33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96</v>
      </c>
      <c r="D54" s="158"/>
      <c r="E54" s="158"/>
      <c r="F54" s="158"/>
      <c r="G54" s="158"/>
      <c r="H54" s="158"/>
      <c r="I54" s="172"/>
      <c r="J54" s="173" t="s">
        <v>97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98</v>
      </c>
      <c r="D56" s="46"/>
      <c r="E56" s="46"/>
      <c r="F56" s="46"/>
      <c r="G56" s="46"/>
      <c r="H56" s="46"/>
      <c r="I56" s="143"/>
      <c r="J56" s="154">
        <f>J78</f>
        <v>0</v>
      </c>
      <c r="K56" s="50"/>
      <c r="AU56" s="23" t="s">
        <v>99</v>
      </c>
    </row>
    <row r="57" spans="2:11" s="7" customFormat="1" ht="24.95" customHeight="1">
      <c r="B57" s="176"/>
      <c r="C57" s="177"/>
      <c r="D57" s="178" t="s">
        <v>342</v>
      </c>
      <c r="E57" s="179"/>
      <c r="F57" s="179"/>
      <c r="G57" s="179"/>
      <c r="H57" s="179"/>
      <c r="I57" s="180"/>
      <c r="J57" s="181">
        <f>J79</f>
        <v>0</v>
      </c>
      <c r="K57" s="182"/>
    </row>
    <row r="58" spans="2:11" s="7" customFormat="1" ht="24.95" customHeight="1">
      <c r="B58" s="176"/>
      <c r="C58" s="177"/>
      <c r="D58" s="178" t="s">
        <v>343</v>
      </c>
      <c r="E58" s="179"/>
      <c r="F58" s="179"/>
      <c r="G58" s="179"/>
      <c r="H58" s="179"/>
      <c r="I58" s="180"/>
      <c r="J58" s="181">
        <f>J82</f>
        <v>0</v>
      </c>
      <c r="K58" s="182"/>
    </row>
    <row r="59" spans="2:11" s="1" customFormat="1" ht="21.8" customHeight="1">
      <c r="B59" s="45"/>
      <c r="C59" s="46"/>
      <c r="D59" s="46"/>
      <c r="E59" s="46"/>
      <c r="F59" s="46"/>
      <c r="G59" s="46"/>
      <c r="H59" s="46"/>
      <c r="I59" s="143"/>
      <c r="J59" s="46"/>
      <c r="K59" s="50"/>
    </row>
    <row r="60" spans="2:11" s="1" customFormat="1" ht="6.95" customHeight="1">
      <c r="B60" s="66"/>
      <c r="C60" s="67"/>
      <c r="D60" s="67"/>
      <c r="E60" s="67"/>
      <c r="F60" s="67"/>
      <c r="G60" s="67"/>
      <c r="H60" s="67"/>
      <c r="I60" s="165"/>
      <c r="J60" s="67"/>
      <c r="K60" s="68"/>
    </row>
    <row r="64" spans="2:12" s="1" customFormat="1" ht="6.95" customHeight="1">
      <c r="B64" s="69"/>
      <c r="C64" s="70"/>
      <c r="D64" s="70"/>
      <c r="E64" s="70"/>
      <c r="F64" s="70"/>
      <c r="G64" s="70"/>
      <c r="H64" s="70"/>
      <c r="I64" s="168"/>
      <c r="J64" s="70"/>
      <c r="K64" s="70"/>
      <c r="L64" s="71"/>
    </row>
    <row r="65" spans="2:12" s="1" customFormat="1" ht="36.95" customHeight="1">
      <c r="B65" s="45"/>
      <c r="C65" s="72" t="s">
        <v>113</v>
      </c>
      <c r="D65" s="73"/>
      <c r="E65" s="73"/>
      <c r="F65" s="73"/>
      <c r="G65" s="73"/>
      <c r="H65" s="73"/>
      <c r="I65" s="190"/>
      <c r="J65" s="73"/>
      <c r="K65" s="73"/>
      <c r="L65" s="71"/>
    </row>
    <row r="66" spans="2:12" s="1" customFormat="1" ht="6.95" customHeight="1">
      <c r="B66" s="45"/>
      <c r="C66" s="73"/>
      <c r="D66" s="73"/>
      <c r="E66" s="73"/>
      <c r="F66" s="73"/>
      <c r="G66" s="73"/>
      <c r="H66" s="73"/>
      <c r="I66" s="190"/>
      <c r="J66" s="73"/>
      <c r="K66" s="73"/>
      <c r="L66" s="71"/>
    </row>
    <row r="67" spans="2:12" s="1" customFormat="1" ht="14.4" customHeight="1">
      <c r="B67" s="45"/>
      <c r="C67" s="75" t="s">
        <v>18</v>
      </c>
      <c r="D67" s="73"/>
      <c r="E67" s="73"/>
      <c r="F67" s="73"/>
      <c r="G67" s="73"/>
      <c r="H67" s="73"/>
      <c r="I67" s="190"/>
      <c r="J67" s="73"/>
      <c r="K67" s="73"/>
      <c r="L67" s="71"/>
    </row>
    <row r="68" spans="2:12" s="1" customFormat="1" ht="16.5" customHeight="1">
      <c r="B68" s="45"/>
      <c r="C68" s="73"/>
      <c r="D68" s="73"/>
      <c r="E68" s="191" t="str">
        <f>E7</f>
        <v>B1613 Infrastruktura pro zájmové, neformální a celoživotní vzdělávání (SVL) - PD - Knihovna</v>
      </c>
      <c r="F68" s="75"/>
      <c r="G68" s="75"/>
      <c r="H68" s="75"/>
      <c r="I68" s="190"/>
      <c r="J68" s="73"/>
      <c r="K68" s="73"/>
      <c r="L68" s="71"/>
    </row>
    <row r="69" spans="2:12" s="1" customFormat="1" ht="14.4" customHeight="1">
      <c r="B69" s="45"/>
      <c r="C69" s="75" t="s">
        <v>93</v>
      </c>
      <c r="D69" s="73"/>
      <c r="E69" s="73"/>
      <c r="F69" s="73"/>
      <c r="G69" s="73"/>
      <c r="H69" s="73"/>
      <c r="I69" s="190"/>
      <c r="J69" s="73"/>
      <c r="K69" s="73"/>
      <c r="L69" s="71"/>
    </row>
    <row r="70" spans="2:12" s="1" customFormat="1" ht="17.25" customHeight="1">
      <c r="B70" s="45"/>
      <c r="C70" s="73"/>
      <c r="D70" s="73"/>
      <c r="E70" s="81" t="str">
        <f>E9</f>
        <v>D - VRN + VON</v>
      </c>
      <c r="F70" s="73"/>
      <c r="G70" s="73"/>
      <c r="H70" s="73"/>
      <c r="I70" s="190"/>
      <c r="J70" s="73"/>
      <c r="K70" s="73"/>
      <c r="L70" s="71"/>
    </row>
    <row r="71" spans="2:12" s="1" customFormat="1" ht="6.95" customHeight="1">
      <c r="B71" s="45"/>
      <c r="C71" s="73"/>
      <c r="D71" s="73"/>
      <c r="E71" s="73"/>
      <c r="F71" s="73"/>
      <c r="G71" s="73"/>
      <c r="H71" s="73"/>
      <c r="I71" s="190"/>
      <c r="J71" s="73"/>
      <c r="K71" s="73"/>
      <c r="L71" s="71"/>
    </row>
    <row r="72" spans="2:12" s="1" customFormat="1" ht="18" customHeight="1">
      <c r="B72" s="45"/>
      <c r="C72" s="75" t="s">
        <v>24</v>
      </c>
      <c r="D72" s="73"/>
      <c r="E72" s="73"/>
      <c r="F72" s="192" t="str">
        <f>F12</f>
        <v>Litvínov</v>
      </c>
      <c r="G72" s="73"/>
      <c r="H72" s="73"/>
      <c r="I72" s="193" t="s">
        <v>26</v>
      </c>
      <c r="J72" s="84" t="str">
        <f>IF(J12="","",J12)</f>
        <v>19. 5. 2017</v>
      </c>
      <c r="K72" s="73"/>
      <c r="L72" s="71"/>
    </row>
    <row r="73" spans="2:12" s="1" customFormat="1" ht="6.95" customHeight="1">
      <c r="B73" s="45"/>
      <c r="C73" s="73"/>
      <c r="D73" s="73"/>
      <c r="E73" s="73"/>
      <c r="F73" s="73"/>
      <c r="G73" s="73"/>
      <c r="H73" s="73"/>
      <c r="I73" s="190"/>
      <c r="J73" s="73"/>
      <c r="K73" s="73"/>
      <c r="L73" s="71"/>
    </row>
    <row r="74" spans="2:12" s="1" customFormat="1" ht="13.5">
      <c r="B74" s="45"/>
      <c r="C74" s="75" t="s">
        <v>28</v>
      </c>
      <c r="D74" s="73"/>
      <c r="E74" s="73"/>
      <c r="F74" s="192" t="str">
        <f>E15</f>
        <v>Město Litvínov</v>
      </c>
      <c r="G74" s="73"/>
      <c r="H74" s="73"/>
      <c r="I74" s="193" t="s">
        <v>35</v>
      </c>
      <c r="J74" s="192" t="str">
        <f>E21</f>
        <v>BPO spol. s r.o.,Lidická 1239,36317 OSTROV</v>
      </c>
      <c r="K74" s="73"/>
      <c r="L74" s="71"/>
    </row>
    <row r="75" spans="2:12" s="1" customFormat="1" ht="14.4" customHeight="1">
      <c r="B75" s="45"/>
      <c r="C75" s="75" t="s">
        <v>33</v>
      </c>
      <c r="D75" s="73"/>
      <c r="E75" s="73"/>
      <c r="F75" s="192" t="str">
        <f>IF(E18="","",E18)</f>
        <v/>
      </c>
      <c r="G75" s="73"/>
      <c r="H75" s="73"/>
      <c r="I75" s="190"/>
      <c r="J75" s="73"/>
      <c r="K75" s="73"/>
      <c r="L75" s="71"/>
    </row>
    <row r="76" spans="2:12" s="1" customFormat="1" ht="10.3" customHeight="1">
      <c r="B76" s="45"/>
      <c r="C76" s="73"/>
      <c r="D76" s="73"/>
      <c r="E76" s="73"/>
      <c r="F76" s="73"/>
      <c r="G76" s="73"/>
      <c r="H76" s="73"/>
      <c r="I76" s="190"/>
      <c r="J76" s="73"/>
      <c r="K76" s="73"/>
      <c r="L76" s="71"/>
    </row>
    <row r="77" spans="2:20" s="9" customFormat="1" ht="29.25" customHeight="1">
      <c r="B77" s="194"/>
      <c r="C77" s="195" t="s">
        <v>114</v>
      </c>
      <c r="D77" s="196" t="s">
        <v>59</v>
      </c>
      <c r="E77" s="196" t="s">
        <v>55</v>
      </c>
      <c r="F77" s="196" t="s">
        <v>115</v>
      </c>
      <c r="G77" s="196" t="s">
        <v>116</v>
      </c>
      <c r="H77" s="196" t="s">
        <v>117</v>
      </c>
      <c r="I77" s="197" t="s">
        <v>118</v>
      </c>
      <c r="J77" s="196" t="s">
        <v>97</v>
      </c>
      <c r="K77" s="198" t="s">
        <v>119</v>
      </c>
      <c r="L77" s="199"/>
      <c r="M77" s="101" t="s">
        <v>120</v>
      </c>
      <c r="N77" s="102" t="s">
        <v>44</v>
      </c>
      <c r="O77" s="102" t="s">
        <v>121</v>
      </c>
      <c r="P77" s="102" t="s">
        <v>122</v>
      </c>
      <c r="Q77" s="102" t="s">
        <v>123</v>
      </c>
      <c r="R77" s="102" t="s">
        <v>124</v>
      </c>
      <c r="S77" s="102" t="s">
        <v>125</v>
      </c>
      <c r="T77" s="103" t="s">
        <v>126</v>
      </c>
    </row>
    <row r="78" spans="2:63" s="1" customFormat="1" ht="29.25" customHeight="1">
      <c r="B78" s="45"/>
      <c r="C78" s="107" t="s">
        <v>98</v>
      </c>
      <c r="D78" s="73"/>
      <c r="E78" s="73"/>
      <c r="F78" s="73"/>
      <c r="G78" s="73"/>
      <c r="H78" s="73"/>
      <c r="I78" s="190"/>
      <c r="J78" s="200">
        <f>BK78</f>
        <v>0</v>
      </c>
      <c r="K78" s="73"/>
      <c r="L78" s="71"/>
      <c r="M78" s="104"/>
      <c r="N78" s="105"/>
      <c r="O78" s="105"/>
      <c r="P78" s="201">
        <f>P79+P82</f>
        <v>0</v>
      </c>
      <c r="Q78" s="105"/>
      <c r="R78" s="201">
        <f>R79+R82</f>
        <v>0</v>
      </c>
      <c r="S78" s="105"/>
      <c r="T78" s="202">
        <f>T79+T82</f>
        <v>0</v>
      </c>
      <c r="AT78" s="23" t="s">
        <v>73</v>
      </c>
      <c r="AU78" s="23" t="s">
        <v>99</v>
      </c>
      <c r="BK78" s="203">
        <f>BK79+BK82</f>
        <v>0</v>
      </c>
    </row>
    <row r="79" spans="2:63" s="10" customFormat="1" ht="37.4" customHeight="1">
      <c r="B79" s="204"/>
      <c r="C79" s="205"/>
      <c r="D79" s="206" t="s">
        <v>73</v>
      </c>
      <c r="E79" s="207" t="s">
        <v>344</v>
      </c>
      <c r="F79" s="207" t="s">
        <v>345</v>
      </c>
      <c r="G79" s="205"/>
      <c r="H79" s="205"/>
      <c r="I79" s="208"/>
      <c r="J79" s="209">
        <f>BK79</f>
        <v>0</v>
      </c>
      <c r="K79" s="205"/>
      <c r="L79" s="210"/>
      <c r="M79" s="211"/>
      <c r="N79" s="212"/>
      <c r="O79" s="212"/>
      <c r="P79" s="213">
        <f>SUM(P80:P81)</f>
        <v>0</v>
      </c>
      <c r="Q79" s="212"/>
      <c r="R79" s="213">
        <f>SUM(R80:R81)</f>
        <v>0</v>
      </c>
      <c r="S79" s="212"/>
      <c r="T79" s="214">
        <f>SUM(T80:T81)</f>
        <v>0</v>
      </c>
      <c r="AR79" s="215" t="s">
        <v>346</v>
      </c>
      <c r="AT79" s="216" t="s">
        <v>73</v>
      </c>
      <c r="AU79" s="216" t="s">
        <v>74</v>
      </c>
      <c r="AY79" s="215" t="s">
        <v>129</v>
      </c>
      <c r="BK79" s="217">
        <f>SUM(BK80:BK81)</f>
        <v>0</v>
      </c>
    </row>
    <row r="80" spans="2:65" s="1" customFormat="1" ht="16.5" customHeight="1">
      <c r="B80" s="45"/>
      <c r="C80" s="220" t="s">
        <v>82</v>
      </c>
      <c r="D80" s="220" t="s">
        <v>133</v>
      </c>
      <c r="E80" s="221" t="s">
        <v>347</v>
      </c>
      <c r="F80" s="222" t="s">
        <v>348</v>
      </c>
      <c r="G80" s="223" t="s">
        <v>136</v>
      </c>
      <c r="H80" s="224">
        <v>1</v>
      </c>
      <c r="I80" s="225"/>
      <c r="J80" s="226">
        <f>ROUND(I80*H80,2)</f>
        <v>0</v>
      </c>
      <c r="K80" s="222" t="s">
        <v>30</v>
      </c>
      <c r="L80" s="71"/>
      <c r="M80" s="227" t="s">
        <v>30</v>
      </c>
      <c r="N80" s="228" t="s">
        <v>45</v>
      </c>
      <c r="O80" s="46"/>
      <c r="P80" s="229">
        <f>O80*H80</f>
        <v>0</v>
      </c>
      <c r="Q80" s="229">
        <v>0</v>
      </c>
      <c r="R80" s="229">
        <f>Q80*H80</f>
        <v>0</v>
      </c>
      <c r="S80" s="229">
        <v>0</v>
      </c>
      <c r="T80" s="230">
        <f>S80*H80</f>
        <v>0</v>
      </c>
      <c r="AR80" s="23" t="s">
        <v>137</v>
      </c>
      <c r="AT80" s="23" t="s">
        <v>133</v>
      </c>
      <c r="AU80" s="23" t="s">
        <v>82</v>
      </c>
      <c r="AY80" s="23" t="s">
        <v>129</v>
      </c>
      <c r="BE80" s="231">
        <f>IF(N80="základní",J80,0)</f>
        <v>0</v>
      </c>
      <c r="BF80" s="231">
        <f>IF(N80="snížená",J80,0)</f>
        <v>0</v>
      </c>
      <c r="BG80" s="231">
        <f>IF(N80="zákl. přenesená",J80,0)</f>
        <v>0</v>
      </c>
      <c r="BH80" s="231">
        <f>IF(N80="sníž. přenesená",J80,0)</f>
        <v>0</v>
      </c>
      <c r="BI80" s="231">
        <f>IF(N80="nulová",J80,0)</f>
        <v>0</v>
      </c>
      <c r="BJ80" s="23" t="s">
        <v>82</v>
      </c>
      <c r="BK80" s="231">
        <f>ROUND(I80*H80,2)</f>
        <v>0</v>
      </c>
      <c r="BL80" s="23" t="s">
        <v>137</v>
      </c>
      <c r="BM80" s="23" t="s">
        <v>349</v>
      </c>
    </row>
    <row r="81" spans="2:65" s="1" customFormat="1" ht="16.5" customHeight="1">
      <c r="B81" s="45"/>
      <c r="C81" s="220" t="s">
        <v>84</v>
      </c>
      <c r="D81" s="220" t="s">
        <v>133</v>
      </c>
      <c r="E81" s="221" t="s">
        <v>350</v>
      </c>
      <c r="F81" s="222" t="s">
        <v>351</v>
      </c>
      <c r="G81" s="223" t="s">
        <v>136</v>
      </c>
      <c r="H81" s="224">
        <v>1</v>
      </c>
      <c r="I81" s="225"/>
      <c r="J81" s="226">
        <f>ROUND(I81*H81,2)</f>
        <v>0</v>
      </c>
      <c r="K81" s="222" t="s">
        <v>30</v>
      </c>
      <c r="L81" s="71"/>
      <c r="M81" s="227" t="s">
        <v>30</v>
      </c>
      <c r="N81" s="228" t="s">
        <v>45</v>
      </c>
      <c r="O81" s="46"/>
      <c r="P81" s="229">
        <f>O81*H81</f>
        <v>0</v>
      </c>
      <c r="Q81" s="229">
        <v>0</v>
      </c>
      <c r="R81" s="229">
        <f>Q81*H81</f>
        <v>0</v>
      </c>
      <c r="S81" s="229">
        <v>0</v>
      </c>
      <c r="T81" s="230">
        <f>S81*H81</f>
        <v>0</v>
      </c>
      <c r="AR81" s="23" t="s">
        <v>137</v>
      </c>
      <c r="AT81" s="23" t="s">
        <v>133</v>
      </c>
      <c r="AU81" s="23" t="s">
        <v>82</v>
      </c>
      <c r="AY81" s="23" t="s">
        <v>129</v>
      </c>
      <c r="BE81" s="231">
        <f>IF(N81="základní",J81,0)</f>
        <v>0</v>
      </c>
      <c r="BF81" s="231">
        <f>IF(N81="snížená",J81,0)</f>
        <v>0</v>
      </c>
      <c r="BG81" s="231">
        <f>IF(N81="zákl. přenesená",J81,0)</f>
        <v>0</v>
      </c>
      <c r="BH81" s="231">
        <f>IF(N81="sníž. přenesená",J81,0)</f>
        <v>0</v>
      </c>
      <c r="BI81" s="231">
        <f>IF(N81="nulová",J81,0)</f>
        <v>0</v>
      </c>
      <c r="BJ81" s="23" t="s">
        <v>82</v>
      </c>
      <c r="BK81" s="231">
        <f>ROUND(I81*H81,2)</f>
        <v>0</v>
      </c>
      <c r="BL81" s="23" t="s">
        <v>137</v>
      </c>
      <c r="BM81" s="23" t="s">
        <v>352</v>
      </c>
    </row>
    <row r="82" spans="2:63" s="10" customFormat="1" ht="37.4" customHeight="1">
      <c r="B82" s="204"/>
      <c r="C82" s="205"/>
      <c r="D82" s="206" t="s">
        <v>73</v>
      </c>
      <c r="E82" s="207" t="s">
        <v>353</v>
      </c>
      <c r="F82" s="207" t="s">
        <v>354</v>
      </c>
      <c r="G82" s="205"/>
      <c r="H82" s="205"/>
      <c r="I82" s="208"/>
      <c r="J82" s="209">
        <f>BK82</f>
        <v>0</v>
      </c>
      <c r="K82" s="205"/>
      <c r="L82" s="210"/>
      <c r="M82" s="211"/>
      <c r="N82" s="212"/>
      <c r="O82" s="212"/>
      <c r="P82" s="213">
        <f>SUM(P83:P89)</f>
        <v>0</v>
      </c>
      <c r="Q82" s="212"/>
      <c r="R82" s="213">
        <f>SUM(R83:R89)</f>
        <v>0</v>
      </c>
      <c r="S82" s="212"/>
      <c r="T82" s="214">
        <f>SUM(T83:T89)</f>
        <v>0</v>
      </c>
      <c r="AR82" s="215" t="s">
        <v>137</v>
      </c>
      <c r="AT82" s="216" t="s">
        <v>73</v>
      </c>
      <c r="AU82" s="216" t="s">
        <v>74</v>
      </c>
      <c r="AY82" s="215" t="s">
        <v>129</v>
      </c>
      <c r="BK82" s="217">
        <f>SUM(BK83:BK89)</f>
        <v>0</v>
      </c>
    </row>
    <row r="83" spans="2:65" s="1" customFormat="1" ht="16.5" customHeight="1">
      <c r="B83" s="45"/>
      <c r="C83" s="220" t="s">
        <v>355</v>
      </c>
      <c r="D83" s="220" t="s">
        <v>133</v>
      </c>
      <c r="E83" s="221" t="s">
        <v>356</v>
      </c>
      <c r="F83" s="222" t="s">
        <v>357</v>
      </c>
      <c r="G83" s="223" t="s">
        <v>136</v>
      </c>
      <c r="H83" s="224">
        <v>1</v>
      </c>
      <c r="I83" s="225"/>
      <c r="J83" s="226">
        <f>ROUND(I83*H83,2)</f>
        <v>0</v>
      </c>
      <c r="K83" s="222" t="s">
        <v>30</v>
      </c>
      <c r="L83" s="71"/>
      <c r="M83" s="227" t="s">
        <v>30</v>
      </c>
      <c r="N83" s="228" t="s">
        <v>45</v>
      </c>
      <c r="O83" s="46"/>
      <c r="P83" s="229">
        <f>O83*H83</f>
        <v>0</v>
      </c>
      <c r="Q83" s="229">
        <v>0</v>
      </c>
      <c r="R83" s="229">
        <f>Q83*H83</f>
        <v>0</v>
      </c>
      <c r="S83" s="229">
        <v>0</v>
      </c>
      <c r="T83" s="230">
        <f>S83*H83</f>
        <v>0</v>
      </c>
      <c r="AR83" s="23" t="s">
        <v>358</v>
      </c>
      <c r="AT83" s="23" t="s">
        <v>133</v>
      </c>
      <c r="AU83" s="23" t="s">
        <v>82</v>
      </c>
      <c r="AY83" s="23" t="s">
        <v>129</v>
      </c>
      <c r="BE83" s="231">
        <f>IF(N83="základní",J83,0)</f>
        <v>0</v>
      </c>
      <c r="BF83" s="231">
        <f>IF(N83="snížená",J83,0)</f>
        <v>0</v>
      </c>
      <c r="BG83" s="231">
        <f>IF(N83="zákl. přenesená",J83,0)</f>
        <v>0</v>
      </c>
      <c r="BH83" s="231">
        <f>IF(N83="sníž. přenesená",J83,0)</f>
        <v>0</v>
      </c>
      <c r="BI83" s="231">
        <f>IF(N83="nulová",J83,0)</f>
        <v>0</v>
      </c>
      <c r="BJ83" s="23" t="s">
        <v>82</v>
      </c>
      <c r="BK83" s="231">
        <f>ROUND(I83*H83,2)</f>
        <v>0</v>
      </c>
      <c r="BL83" s="23" t="s">
        <v>358</v>
      </c>
      <c r="BM83" s="23" t="s">
        <v>359</v>
      </c>
    </row>
    <row r="84" spans="2:65" s="1" customFormat="1" ht="16.5" customHeight="1">
      <c r="B84" s="45"/>
      <c r="C84" s="220" t="s">
        <v>137</v>
      </c>
      <c r="D84" s="220" t="s">
        <v>133</v>
      </c>
      <c r="E84" s="221" t="s">
        <v>360</v>
      </c>
      <c r="F84" s="222" t="s">
        <v>361</v>
      </c>
      <c r="G84" s="223" t="s">
        <v>136</v>
      </c>
      <c r="H84" s="224">
        <v>1</v>
      </c>
      <c r="I84" s="225"/>
      <c r="J84" s="226">
        <f>ROUND(I84*H84,2)</f>
        <v>0</v>
      </c>
      <c r="K84" s="222" t="s">
        <v>30</v>
      </c>
      <c r="L84" s="71"/>
      <c r="M84" s="227" t="s">
        <v>30</v>
      </c>
      <c r="N84" s="228" t="s">
        <v>45</v>
      </c>
      <c r="O84" s="46"/>
      <c r="P84" s="229">
        <f>O84*H84</f>
        <v>0</v>
      </c>
      <c r="Q84" s="229">
        <v>0</v>
      </c>
      <c r="R84" s="229">
        <f>Q84*H84</f>
        <v>0</v>
      </c>
      <c r="S84" s="229">
        <v>0</v>
      </c>
      <c r="T84" s="230">
        <f>S84*H84</f>
        <v>0</v>
      </c>
      <c r="AR84" s="23" t="s">
        <v>358</v>
      </c>
      <c r="AT84" s="23" t="s">
        <v>133</v>
      </c>
      <c r="AU84" s="23" t="s">
        <v>82</v>
      </c>
      <c r="AY84" s="23" t="s">
        <v>129</v>
      </c>
      <c r="BE84" s="231">
        <f>IF(N84="základní",J84,0)</f>
        <v>0</v>
      </c>
      <c r="BF84" s="231">
        <f>IF(N84="snížená",J84,0)</f>
        <v>0</v>
      </c>
      <c r="BG84" s="231">
        <f>IF(N84="zákl. přenesená",J84,0)</f>
        <v>0</v>
      </c>
      <c r="BH84" s="231">
        <f>IF(N84="sníž. přenesená",J84,0)</f>
        <v>0</v>
      </c>
      <c r="BI84" s="231">
        <f>IF(N84="nulová",J84,0)</f>
        <v>0</v>
      </c>
      <c r="BJ84" s="23" t="s">
        <v>82</v>
      </c>
      <c r="BK84" s="231">
        <f>ROUND(I84*H84,2)</f>
        <v>0</v>
      </c>
      <c r="BL84" s="23" t="s">
        <v>358</v>
      </c>
      <c r="BM84" s="23" t="s">
        <v>362</v>
      </c>
    </row>
    <row r="85" spans="2:65" s="1" customFormat="1" ht="25.5" customHeight="1">
      <c r="B85" s="45"/>
      <c r="C85" s="220" t="s">
        <v>363</v>
      </c>
      <c r="D85" s="220" t="s">
        <v>133</v>
      </c>
      <c r="E85" s="221" t="s">
        <v>364</v>
      </c>
      <c r="F85" s="222" t="s">
        <v>365</v>
      </c>
      <c r="G85" s="223" t="s">
        <v>136</v>
      </c>
      <c r="H85" s="224">
        <v>1</v>
      </c>
      <c r="I85" s="225"/>
      <c r="J85" s="226">
        <f>ROUND(I85*H85,2)</f>
        <v>0</v>
      </c>
      <c r="K85" s="222" t="s">
        <v>30</v>
      </c>
      <c r="L85" s="71"/>
      <c r="M85" s="227" t="s">
        <v>30</v>
      </c>
      <c r="N85" s="228" t="s">
        <v>45</v>
      </c>
      <c r="O85" s="46"/>
      <c r="P85" s="229">
        <f>O85*H85</f>
        <v>0</v>
      </c>
      <c r="Q85" s="229">
        <v>0</v>
      </c>
      <c r="R85" s="229">
        <f>Q85*H85</f>
        <v>0</v>
      </c>
      <c r="S85" s="229">
        <v>0</v>
      </c>
      <c r="T85" s="230">
        <f>S85*H85</f>
        <v>0</v>
      </c>
      <c r="AR85" s="23" t="s">
        <v>358</v>
      </c>
      <c r="AT85" s="23" t="s">
        <v>133</v>
      </c>
      <c r="AU85" s="23" t="s">
        <v>82</v>
      </c>
      <c r="AY85" s="23" t="s">
        <v>129</v>
      </c>
      <c r="BE85" s="231">
        <f>IF(N85="základní",J85,0)</f>
        <v>0</v>
      </c>
      <c r="BF85" s="231">
        <f>IF(N85="snížená",J85,0)</f>
        <v>0</v>
      </c>
      <c r="BG85" s="231">
        <f>IF(N85="zákl. přenesená",J85,0)</f>
        <v>0</v>
      </c>
      <c r="BH85" s="231">
        <f>IF(N85="sníž. přenesená",J85,0)</f>
        <v>0</v>
      </c>
      <c r="BI85" s="231">
        <f>IF(N85="nulová",J85,0)</f>
        <v>0</v>
      </c>
      <c r="BJ85" s="23" t="s">
        <v>82</v>
      </c>
      <c r="BK85" s="231">
        <f>ROUND(I85*H85,2)</f>
        <v>0</v>
      </c>
      <c r="BL85" s="23" t="s">
        <v>358</v>
      </c>
      <c r="BM85" s="23" t="s">
        <v>366</v>
      </c>
    </row>
    <row r="86" spans="2:65" s="1" customFormat="1" ht="25.5" customHeight="1">
      <c r="B86" s="45"/>
      <c r="C86" s="220" t="s">
        <v>367</v>
      </c>
      <c r="D86" s="220" t="s">
        <v>133</v>
      </c>
      <c r="E86" s="221" t="s">
        <v>368</v>
      </c>
      <c r="F86" s="222" t="s">
        <v>369</v>
      </c>
      <c r="G86" s="223" t="s">
        <v>136</v>
      </c>
      <c r="H86" s="224">
        <v>1</v>
      </c>
      <c r="I86" s="225"/>
      <c r="J86" s="226">
        <f>ROUND(I86*H86,2)</f>
        <v>0</v>
      </c>
      <c r="K86" s="222" t="s">
        <v>30</v>
      </c>
      <c r="L86" s="71"/>
      <c r="M86" s="227" t="s">
        <v>30</v>
      </c>
      <c r="N86" s="228" t="s">
        <v>45</v>
      </c>
      <c r="O86" s="46"/>
      <c r="P86" s="229">
        <f>O86*H86</f>
        <v>0</v>
      </c>
      <c r="Q86" s="229">
        <v>0</v>
      </c>
      <c r="R86" s="229">
        <f>Q86*H86</f>
        <v>0</v>
      </c>
      <c r="S86" s="229">
        <v>0</v>
      </c>
      <c r="T86" s="230">
        <f>S86*H86</f>
        <v>0</v>
      </c>
      <c r="AR86" s="23" t="s">
        <v>358</v>
      </c>
      <c r="AT86" s="23" t="s">
        <v>133</v>
      </c>
      <c r="AU86" s="23" t="s">
        <v>82</v>
      </c>
      <c r="AY86" s="23" t="s">
        <v>129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23" t="s">
        <v>82</v>
      </c>
      <c r="BK86" s="231">
        <f>ROUND(I86*H86,2)</f>
        <v>0</v>
      </c>
      <c r="BL86" s="23" t="s">
        <v>358</v>
      </c>
      <c r="BM86" s="23" t="s">
        <v>370</v>
      </c>
    </row>
    <row r="87" spans="2:65" s="1" customFormat="1" ht="25.5" customHeight="1">
      <c r="B87" s="45"/>
      <c r="C87" s="220" t="s">
        <v>371</v>
      </c>
      <c r="D87" s="220" t="s">
        <v>133</v>
      </c>
      <c r="E87" s="221" t="s">
        <v>372</v>
      </c>
      <c r="F87" s="222" t="s">
        <v>373</v>
      </c>
      <c r="G87" s="223" t="s">
        <v>136</v>
      </c>
      <c r="H87" s="224">
        <v>1</v>
      </c>
      <c r="I87" s="225"/>
      <c r="J87" s="226">
        <f>ROUND(I87*H87,2)</f>
        <v>0</v>
      </c>
      <c r="K87" s="222" t="s">
        <v>30</v>
      </c>
      <c r="L87" s="71"/>
      <c r="M87" s="227" t="s">
        <v>30</v>
      </c>
      <c r="N87" s="228" t="s">
        <v>45</v>
      </c>
      <c r="O87" s="46"/>
      <c r="P87" s="229">
        <f>O87*H87</f>
        <v>0</v>
      </c>
      <c r="Q87" s="229">
        <v>0</v>
      </c>
      <c r="R87" s="229">
        <f>Q87*H87</f>
        <v>0</v>
      </c>
      <c r="S87" s="229">
        <v>0</v>
      </c>
      <c r="T87" s="230">
        <f>S87*H87</f>
        <v>0</v>
      </c>
      <c r="AR87" s="23" t="s">
        <v>358</v>
      </c>
      <c r="AT87" s="23" t="s">
        <v>133</v>
      </c>
      <c r="AU87" s="23" t="s">
        <v>82</v>
      </c>
      <c r="AY87" s="23" t="s">
        <v>129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23" t="s">
        <v>82</v>
      </c>
      <c r="BK87" s="231">
        <f>ROUND(I87*H87,2)</f>
        <v>0</v>
      </c>
      <c r="BL87" s="23" t="s">
        <v>358</v>
      </c>
      <c r="BM87" s="23" t="s">
        <v>374</v>
      </c>
    </row>
    <row r="88" spans="2:65" s="1" customFormat="1" ht="16.5" customHeight="1">
      <c r="B88" s="45"/>
      <c r="C88" s="220" t="s">
        <v>375</v>
      </c>
      <c r="D88" s="220" t="s">
        <v>133</v>
      </c>
      <c r="E88" s="221" t="s">
        <v>376</v>
      </c>
      <c r="F88" s="222" t="s">
        <v>377</v>
      </c>
      <c r="G88" s="223" t="s">
        <v>136</v>
      </c>
      <c r="H88" s="224">
        <v>1</v>
      </c>
      <c r="I88" s="225"/>
      <c r="J88" s="226">
        <f>ROUND(I88*H88,2)</f>
        <v>0</v>
      </c>
      <c r="K88" s="222" t="s">
        <v>30</v>
      </c>
      <c r="L88" s="71"/>
      <c r="M88" s="227" t="s">
        <v>30</v>
      </c>
      <c r="N88" s="228" t="s">
        <v>45</v>
      </c>
      <c r="O88" s="46"/>
      <c r="P88" s="229">
        <f>O88*H88</f>
        <v>0</v>
      </c>
      <c r="Q88" s="229">
        <v>0</v>
      </c>
      <c r="R88" s="229">
        <f>Q88*H88</f>
        <v>0</v>
      </c>
      <c r="S88" s="229">
        <v>0</v>
      </c>
      <c r="T88" s="230">
        <f>S88*H88</f>
        <v>0</v>
      </c>
      <c r="AR88" s="23" t="s">
        <v>358</v>
      </c>
      <c r="AT88" s="23" t="s">
        <v>133</v>
      </c>
      <c r="AU88" s="23" t="s">
        <v>82</v>
      </c>
      <c r="AY88" s="23" t="s">
        <v>129</v>
      </c>
      <c r="BE88" s="231">
        <f>IF(N88="základní",J88,0)</f>
        <v>0</v>
      </c>
      <c r="BF88" s="231">
        <f>IF(N88="snížená",J88,0)</f>
        <v>0</v>
      </c>
      <c r="BG88" s="231">
        <f>IF(N88="zákl. přenesená",J88,0)</f>
        <v>0</v>
      </c>
      <c r="BH88" s="231">
        <f>IF(N88="sníž. přenesená",J88,0)</f>
        <v>0</v>
      </c>
      <c r="BI88" s="231">
        <f>IF(N88="nulová",J88,0)</f>
        <v>0</v>
      </c>
      <c r="BJ88" s="23" t="s">
        <v>82</v>
      </c>
      <c r="BK88" s="231">
        <f>ROUND(I88*H88,2)</f>
        <v>0</v>
      </c>
      <c r="BL88" s="23" t="s">
        <v>358</v>
      </c>
      <c r="BM88" s="23" t="s">
        <v>378</v>
      </c>
    </row>
    <row r="89" spans="2:65" s="1" customFormat="1" ht="16.5" customHeight="1">
      <c r="B89" s="45"/>
      <c r="C89" s="220" t="s">
        <v>146</v>
      </c>
      <c r="D89" s="220" t="s">
        <v>133</v>
      </c>
      <c r="E89" s="221" t="s">
        <v>379</v>
      </c>
      <c r="F89" s="222" t="s">
        <v>380</v>
      </c>
      <c r="G89" s="223" t="s">
        <v>136</v>
      </c>
      <c r="H89" s="224">
        <v>1</v>
      </c>
      <c r="I89" s="225"/>
      <c r="J89" s="226">
        <f>ROUND(I89*H89,2)</f>
        <v>0</v>
      </c>
      <c r="K89" s="222" t="s">
        <v>30</v>
      </c>
      <c r="L89" s="71"/>
      <c r="M89" s="227" t="s">
        <v>30</v>
      </c>
      <c r="N89" s="275" t="s">
        <v>45</v>
      </c>
      <c r="O89" s="276"/>
      <c r="P89" s="277">
        <f>O89*H89</f>
        <v>0</v>
      </c>
      <c r="Q89" s="277">
        <v>0</v>
      </c>
      <c r="R89" s="277">
        <f>Q89*H89</f>
        <v>0</v>
      </c>
      <c r="S89" s="277">
        <v>0</v>
      </c>
      <c r="T89" s="278">
        <f>S89*H89</f>
        <v>0</v>
      </c>
      <c r="AR89" s="23" t="s">
        <v>358</v>
      </c>
      <c r="AT89" s="23" t="s">
        <v>133</v>
      </c>
      <c r="AU89" s="23" t="s">
        <v>82</v>
      </c>
      <c r="AY89" s="23" t="s">
        <v>129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23" t="s">
        <v>82</v>
      </c>
      <c r="BK89" s="231">
        <f>ROUND(I89*H89,2)</f>
        <v>0</v>
      </c>
      <c r="BL89" s="23" t="s">
        <v>358</v>
      </c>
      <c r="BM89" s="23" t="s">
        <v>381</v>
      </c>
    </row>
    <row r="90" spans="2:12" s="1" customFormat="1" ht="6.95" customHeight="1">
      <c r="B90" s="66"/>
      <c r="C90" s="67"/>
      <c r="D90" s="67"/>
      <c r="E90" s="67"/>
      <c r="F90" s="67"/>
      <c r="G90" s="67"/>
      <c r="H90" s="67"/>
      <c r="I90" s="165"/>
      <c r="J90" s="67"/>
      <c r="K90" s="67"/>
      <c r="L90" s="71"/>
    </row>
  </sheetData>
  <sheetProtection password="CC35" sheet="1" objects="1" scenarios="1" formatColumns="0" formatRows="0" autoFilter="0"/>
  <autoFilter ref="C77:K89"/>
  <mergeCells count="10">
    <mergeCell ref="E7:H7"/>
    <mergeCell ref="E9:H9"/>
    <mergeCell ref="E24:H24"/>
    <mergeCell ref="E45:H45"/>
    <mergeCell ref="E47:H47"/>
    <mergeCell ref="J51:J52"/>
    <mergeCell ref="E68:H68"/>
    <mergeCell ref="E70:H70"/>
    <mergeCell ref="G1:H1"/>
    <mergeCell ref="L2:V2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9" customWidth="1"/>
    <col min="2" max="2" width="1.66796875" style="279" customWidth="1"/>
    <col min="3" max="4" width="5" style="279" customWidth="1"/>
    <col min="5" max="5" width="11.66015625" style="279" customWidth="1"/>
    <col min="6" max="6" width="9.16015625" style="279" customWidth="1"/>
    <col min="7" max="7" width="5" style="279" customWidth="1"/>
    <col min="8" max="8" width="77.83203125" style="279" customWidth="1"/>
    <col min="9" max="10" width="20" style="279" customWidth="1"/>
    <col min="11" max="11" width="1.66796875" style="279" customWidth="1"/>
  </cols>
  <sheetData>
    <row r="1" ht="37.5" customHeight="1"/>
    <row r="2" spans="2:11" ht="7.5" customHeight="1">
      <c r="B2" s="280"/>
      <c r="C2" s="281"/>
      <c r="D2" s="281"/>
      <c r="E2" s="281"/>
      <c r="F2" s="281"/>
      <c r="G2" s="281"/>
      <c r="H2" s="281"/>
      <c r="I2" s="281"/>
      <c r="J2" s="281"/>
      <c r="K2" s="282"/>
    </row>
    <row r="3" spans="2:11" s="14" customFormat="1" ht="45" customHeight="1">
      <c r="B3" s="283"/>
      <c r="C3" s="284" t="s">
        <v>382</v>
      </c>
      <c r="D3" s="284"/>
      <c r="E3" s="284"/>
      <c r="F3" s="284"/>
      <c r="G3" s="284"/>
      <c r="H3" s="284"/>
      <c r="I3" s="284"/>
      <c r="J3" s="284"/>
      <c r="K3" s="285"/>
    </row>
    <row r="4" spans="2:11" ht="25.5" customHeight="1">
      <c r="B4" s="286"/>
      <c r="C4" s="287" t="s">
        <v>383</v>
      </c>
      <c r="D4" s="287"/>
      <c r="E4" s="287"/>
      <c r="F4" s="287"/>
      <c r="G4" s="287"/>
      <c r="H4" s="287"/>
      <c r="I4" s="287"/>
      <c r="J4" s="287"/>
      <c r="K4" s="288"/>
    </row>
    <row r="5" spans="2:11" ht="5.25" customHeight="1">
      <c r="B5" s="286"/>
      <c r="C5" s="289"/>
      <c r="D5" s="289"/>
      <c r="E5" s="289"/>
      <c r="F5" s="289"/>
      <c r="G5" s="289"/>
      <c r="H5" s="289"/>
      <c r="I5" s="289"/>
      <c r="J5" s="289"/>
      <c r="K5" s="288"/>
    </row>
    <row r="6" spans="2:11" ht="15" customHeight="1">
      <c r="B6" s="286"/>
      <c r="C6" s="290" t="s">
        <v>384</v>
      </c>
      <c r="D6" s="290"/>
      <c r="E6" s="290"/>
      <c r="F6" s="290"/>
      <c r="G6" s="290"/>
      <c r="H6" s="290"/>
      <c r="I6" s="290"/>
      <c r="J6" s="290"/>
      <c r="K6" s="288"/>
    </row>
    <row r="7" spans="2:11" ht="15" customHeight="1">
      <c r="B7" s="291"/>
      <c r="C7" s="290" t="s">
        <v>385</v>
      </c>
      <c r="D7" s="290"/>
      <c r="E7" s="290"/>
      <c r="F7" s="290"/>
      <c r="G7" s="290"/>
      <c r="H7" s="290"/>
      <c r="I7" s="290"/>
      <c r="J7" s="290"/>
      <c r="K7" s="288"/>
    </row>
    <row r="8" spans="2:11" ht="12.75" customHeight="1">
      <c r="B8" s="291"/>
      <c r="C8" s="290"/>
      <c r="D8" s="290"/>
      <c r="E8" s="290"/>
      <c r="F8" s="290"/>
      <c r="G8" s="290"/>
      <c r="H8" s="290"/>
      <c r="I8" s="290"/>
      <c r="J8" s="290"/>
      <c r="K8" s="288"/>
    </row>
    <row r="9" spans="2:11" ht="15" customHeight="1">
      <c r="B9" s="291"/>
      <c r="C9" s="290" t="s">
        <v>386</v>
      </c>
      <c r="D9" s="290"/>
      <c r="E9" s="290"/>
      <c r="F9" s="290"/>
      <c r="G9" s="290"/>
      <c r="H9" s="290"/>
      <c r="I9" s="290"/>
      <c r="J9" s="290"/>
      <c r="K9" s="288"/>
    </row>
    <row r="10" spans="2:11" ht="15" customHeight="1">
      <c r="B10" s="291"/>
      <c r="C10" s="290"/>
      <c r="D10" s="290" t="s">
        <v>387</v>
      </c>
      <c r="E10" s="290"/>
      <c r="F10" s="290"/>
      <c r="G10" s="290"/>
      <c r="H10" s="290"/>
      <c r="I10" s="290"/>
      <c r="J10" s="290"/>
      <c r="K10" s="288"/>
    </row>
    <row r="11" spans="2:11" ht="15" customHeight="1">
      <c r="B11" s="291"/>
      <c r="C11" s="292"/>
      <c r="D11" s="290" t="s">
        <v>388</v>
      </c>
      <c r="E11" s="290"/>
      <c r="F11" s="290"/>
      <c r="G11" s="290"/>
      <c r="H11" s="290"/>
      <c r="I11" s="290"/>
      <c r="J11" s="290"/>
      <c r="K11" s="288"/>
    </row>
    <row r="12" spans="2:11" ht="12.75" customHeight="1">
      <c r="B12" s="291"/>
      <c r="C12" s="292"/>
      <c r="D12" s="292"/>
      <c r="E12" s="292"/>
      <c r="F12" s="292"/>
      <c r="G12" s="292"/>
      <c r="H12" s="292"/>
      <c r="I12" s="292"/>
      <c r="J12" s="292"/>
      <c r="K12" s="288"/>
    </row>
    <row r="13" spans="2:11" ht="15" customHeight="1">
      <c r="B13" s="291"/>
      <c r="C13" s="292"/>
      <c r="D13" s="290" t="s">
        <v>389</v>
      </c>
      <c r="E13" s="290"/>
      <c r="F13" s="290"/>
      <c r="G13" s="290"/>
      <c r="H13" s="290"/>
      <c r="I13" s="290"/>
      <c r="J13" s="290"/>
      <c r="K13" s="288"/>
    </row>
    <row r="14" spans="2:11" ht="15" customHeight="1">
      <c r="B14" s="291"/>
      <c r="C14" s="292"/>
      <c r="D14" s="290" t="s">
        <v>390</v>
      </c>
      <c r="E14" s="290"/>
      <c r="F14" s="290"/>
      <c r="G14" s="290"/>
      <c r="H14" s="290"/>
      <c r="I14" s="290"/>
      <c r="J14" s="290"/>
      <c r="K14" s="288"/>
    </row>
    <row r="15" spans="2:11" ht="15" customHeight="1">
      <c r="B15" s="291"/>
      <c r="C15" s="292"/>
      <c r="D15" s="290" t="s">
        <v>391</v>
      </c>
      <c r="E15" s="290"/>
      <c r="F15" s="290"/>
      <c r="G15" s="290"/>
      <c r="H15" s="290"/>
      <c r="I15" s="290"/>
      <c r="J15" s="290"/>
      <c r="K15" s="288"/>
    </row>
    <row r="16" spans="2:11" ht="15" customHeight="1">
      <c r="B16" s="291"/>
      <c r="C16" s="292"/>
      <c r="D16" s="292"/>
      <c r="E16" s="293" t="s">
        <v>81</v>
      </c>
      <c r="F16" s="290" t="s">
        <v>392</v>
      </c>
      <c r="G16" s="290"/>
      <c r="H16" s="290"/>
      <c r="I16" s="290"/>
      <c r="J16" s="290"/>
      <c r="K16" s="288"/>
    </row>
    <row r="17" spans="2:11" ht="15" customHeight="1">
      <c r="B17" s="291"/>
      <c r="C17" s="292"/>
      <c r="D17" s="292"/>
      <c r="E17" s="293" t="s">
        <v>393</v>
      </c>
      <c r="F17" s="290" t="s">
        <v>394</v>
      </c>
      <c r="G17" s="290"/>
      <c r="H17" s="290"/>
      <c r="I17" s="290"/>
      <c r="J17" s="290"/>
      <c r="K17" s="288"/>
    </row>
    <row r="18" spans="2:11" ht="15" customHeight="1">
      <c r="B18" s="291"/>
      <c r="C18" s="292"/>
      <c r="D18" s="292"/>
      <c r="E18" s="293" t="s">
        <v>395</v>
      </c>
      <c r="F18" s="290" t="s">
        <v>396</v>
      </c>
      <c r="G18" s="290"/>
      <c r="H18" s="290"/>
      <c r="I18" s="290"/>
      <c r="J18" s="290"/>
      <c r="K18" s="288"/>
    </row>
    <row r="19" spans="2:11" ht="15" customHeight="1">
      <c r="B19" s="291"/>
      <c r="C19" s="292"/>
      <c r="D19" s="292"/>
      <c r="E19" s="293" t="s">
        <v>353</v>
      </c>
      <c r="F19" s="290" t="s">
        <v>397</v>
      </c>
      <c r="G19" s="290"/>
      <c r="H19" s="290"/>
      <c r="I19" s="290"/>
      <c r="J19" s="290"/>
      <c r="K19" s="288"/>
    </row>
    <row r="20" spans="2:11" ht="15" customHeight="1">
      <c r="B20" s="291"/>
      <c r="C20" s="292"/>
      <c r="D20" s="292"/>
      <c r="E20" s="293" t="s">
        <v>398</v>
      </c>
      <c r="F20" s="290" t="s">
        <v>399</v>
      </c>
      <c r="G20" s="290"/>
      <c r="H20" s="290"/>
      <c r="I20" s="290"/>
      <c r="J20" s="290"/>
      <c r="K20" s="288"/>
    </row>
    <row r="21" spans="2:11" ht="15" customHeight="1">
      <c r="B21" s="291"/>
      <c r="C21" s="292"/>
      <c r="D21" s="292"/>
      <c r="E21" s="293" t="s">
        <v>400</v>
      </c>
      <c r="F21" s="290" t="s">
        <v>401</v>
      </c>
      <c r="G21" s="290"/>
      <c r="H21" s="290"/>
      <c r="I21" s="290"/>
      <c r="J21" s="290"/>
      <c r="K21" s="288"/>
    </row>
    <row r="22" spans="2:11" ht="12.75" customHeight="1">
      <c r="B22" s="291"/>
      <c r="C22" s="292"/>
      <c r="D22" s="292"/>
      <c r="E22" s="292"/>
      <c r="F22" s="292"/>
      <c r="G22" s="292"/>
      <c r="H22" s="292"/>
      <c r="I22" s="292"/>
      <c r="J22" s="292"/>
      <c r="K22" s="288"/>
    </row>
    <row r="23" spans="2:11" ht="15" customHeight="1">
      <c r="B23" s="291"/>
      <c r="C23" s="290" t="s">
        <v>402</v>
      </c>
      <c r="D23" s="290"/>
      <c r="E23" s="290"/>
      <c r="F23" s="290"/>
      <c r="G23" s="290"/>
      <c r="H23" s="290"/>
      <c r="I23" s="290"/>
      <c r="J23" s="290"/>
      <c r="K23" s="288"/>
    </row>
    <row r="24" spans="2:11" ht="15" customHeight="1">
      <c r="B24" s="291"/>
      <c r="C24" s="290" t="s">
        <v>403</v>
      </c>
      <c r="D24" s="290"/>
      <c r="E24" s="290"/>
      <c r="F24" s="290"/>
      <c r="G24" s="290"/>
      <c r="H24" s="290"/>
      <c r="I24" s="290"/>
      <c r="J24" s="290"/>
      <c r="K24" s="288"/>
    </row>
    <row r="25" spans="2:11" ht="15" customHeight="1">
      <c r="B25" s="291"/>
      <c r="C25" s="290"/>
      <c r="D25" s="290" t="s">
        <v>404</v>
      </c>
      <c r="E25" s="290"/>
      <c r="F25" s="290"/>
      <c r="G25" s="290"/>
      <c r="H25" s="290"/>
      <c r="I25" s="290"/>
      <c r="J25" s="290"/>
      <c r="K25" s="288"/>
    </row>
    <row r="26" spans="2:11" ht="15" customHeight="1">
      <c r="B26" s="291"/>
      <c r="C26" s="292"/>
      <c r="D26" s="290" t="s">
        <v>405</v>
      </c>
      <c r="E26" s="290"/>
      <c r="F26" s="290"/>
      <c r="G26" s="290"/>
      <c r="H26" s="290"/>
      <c r="I26" s="290"/>
      <c r="J26" s="290"/>
      <c r="K26" s="288"/>
    </row>
    <row r="27" spans="2:11" ht="12.75" customHeight="1">
      <c r="B27" s="291"/>
      <c r="C27" s="292"/>
      <c r="D27" s="292"/>
      <c r="E27" s="292"/>
      <c r="F27" s="292"/>
      <c r="G27" s="292"/>
      <c r="H27" s="292"/>
      <c r="I27" s="292"/>
      <c r="J27" s="292"/>
      <c r="K27" s="288"/>
    </row>
    <row r="28" spans="2:11" ht="15" customHeight="1">
      <c r="B28" s="291"/>
      <c r="C28" s="292"/>
      <c r="D28" s="290" t="s">
        <v>406</v>
      </c>
      <c r="E28" s="290"/>
      <c r="F28" s="290"/>
      <c r="G28" s="290"/>
      <c r="H28" s="290"/>
      <c r="I28" s="290"/>
      <c r="J28" s="290"/>
      <c r="K28" s="288"/>
    </row>
    <row r="29" spans="2:11" ht="15" customHeight="1">
      <c r="B29" s="291"/>
      <c r="C29" s="292"/>
      <c r="D29" s="290" t="s">
        <v>407</v>
      </c>
      <c r="E29" s="290"/>
      <c r="F29" s="290"/>
      <c r="G29" s="290"/>
      <c r="H29" s="290"/>
      <c r="I29" s="290"/>
      <c r="J29" s="290"/>
      <c r="K29" s="288"/>
    </row>
    <row r="30" spans="2:11" ht="12.75" customHeight="1">
      <c r="B30" s="291"/>
      <c r="C30" s="292"/>
      <c r="D30" s="292"/>
      <c r="E30" s="292"/>
      <c r="F30" s="292"/>
      <c r="G30" s="292"/>
      <c r="H30" s="292"/>
      <c r="I30" s="292"/>
      <c r="J30" s="292"/>
      <c r="K30" s="288"/>
    </row>
    <row r="31" spans="2:11" ht="15" customHeight="1">
      <c r="B31" s="291"/>
      <c r="C31" s="292"/>
      <c r="D31" s="290" t="s">
        <v>408</v>
      </c>
      <c r="E31" s="290"/>
      <c r="F31" s="290"/>
      <c r="G31" s="290"/>
      <c r="H31" s="290"/>
      <c r="I31" s="290"/>
      <c r="J31" s="290"/>
      <c r="K31" s="288"/>
    </row>
    <row r="32" spans="2:11" ht="15" customHeight="1">
      <c r="B32" s="291"/>
      <c r="C32" s="292"/>
      <c r="D32" s="290" t="s">
        <v>409</v>
      </c>
      <c r="E32" s="290"/>
      <c r="F32" s="290"/>
      <c r="G32" s="290"/>
      <c r="H32" s="290"/>
      <c r="I32" s="290"/>
      <c r="J32" s="290"/>
      <c r="K32" s="288"/>
    </row>
    <row r="33" spans="2:11" ht="15" customHeight="1">
      <c r="B33" s="291"/>
      <c r="C33" s="292"/>
      <c r="D33" s="290" t="s">
        <v>410</v>
      </c>
      <c r="E33" s="290"/>
      <c r="F33" s="290"/>
      <c r="G33" s="290"/>
      <c r="H33" s="290"/>
      <c r="I33" s="290"/>
      <c r="J33" s="290"/>
      <c r="K33" s="288"/>
    </row>
    <row r="34" spans="2:11" ht="15" customHeight="1">
      <c r="B34" s="291"/>
      <c r="C34" s="292"/>
      <c r="D34" s="290"/>
      <c r="E34" s="294" t="s">
        <v>114</v>
      </c>
      <c r="F34" s="290"/>
      <c r="G34" s="290" t="s">
        <v>411</v>
      </c>
      <c r="H34" s="290"/>
      <c r="I34" s="290"/>
      <c r="J34" s="290"/>
      <c r="K34" s="288"/>
    </row>
    <row r="35" spans="2:11" ht="30.75" customHeight="1">
      <c r="B35" s="291"/>
      <c r="C35" s="292"/>
      <c r="D35" s="290"/>
      <c r="E35" s="294" t="s">
        <v>412</v>
      </c>
      <c r="F35" s="290"/>
      <c r="G35" s="290" t="s">
        <v>413</v>
      </c>
      <c r="H35" s="290"/>
      <c r="I35" s="290"/>
      <c r="J35" s="290"/>
      <c r="K35" s="288"/>
    </row>
    <row r="36" spans="2:11" ht="15" customHeight="1">
      <c r="B36" s="291"/>
      <c r="C36" s="292"/>
      <c r="D36" s="290"/>
      <c r="E36" s="294" t="s">
        <v>55</v>
      </c>
      <c r="F36" s="290"/>
      <c r="G36" s="290" t="s">
        <v>414</v>
      </c>
      <c r="H36" s="290"/>
      <c r="I36" s="290"/>
      <c r="J36" s="290"/>
      <c r="K36" s="288"/>
    </row>
    <row r="37" spans="2:11" ht="15" customHeight="1">
      <c r="B37" s="291"/>
      <c r="C37" s="292"/>
      <c r="D37" s="290"/>
      <c r="E37" s="294" t="s">
        <v>115</v>
      </c>
      <c r="F37" s="290"/>
      <c r="G37" s="290" t="s">
        <v>415</v>
      </c>
      <c r="H37" s="290"/>
      <c r="I37" s="290"/>
      <c r="J37" s="290"/>
      <c r="K37" s="288"/>
    </row>
    <row r="38" spans="2:11" ht="15" customHeight="1">
      <c r="B38" s="291"/>
      <c r="C38" s="292"/>
      <c r="D38" s="290"/>
      <c r="E38" s="294" t="s">
        <v>116</v>
      </c>
      <c r="F38" s="290"/>
      <c r="G38" s="290" t="s">
        <v>416</v>
      </c>
      <c r="H38" s="290"/>
      <c r="I38" s="290"/>
      <c r="J38" s="290"/>
      <c r="K38" s="288"/>
    </row>
    <row r="39" spans="2:11" ht="15" customHeight="1">
      <c r="B39" s="291"/>
      <c r="C39" s="292"/>
      <c r="D39" s="290"/>
      <c r="E39" s="294" t="s">
        <v>117</v>
      </c>
      <c r="F39" s="290"/>
      <c r="G39" s="290" t="s">
        <v>417</v>
      </c>
      <c r="H39" s="290"/>
      <c r="I39" s="290"/>
      <c r="J39" s="290"/>
      <c r="K39" s="288"/>
    </row>
    <row r="40" spans="2:11" ht="15" customHeight="1">
      <c r="B40" s="291"/>
      <c r="C40" s="292"/>
      <c r="D40" s="290"/>
      <c r="E40" s="294" t="s">
        <v>418</v>
      </c>
      <c r="F40" s="290"/>
      <c r="G40" s="290" t="s">
        <v>419</v>
      </c>
      <c r="H40" s="290"/>
      <c r="I40" s="290"/>
      <c r="J40" s="290"/>
      <c r="K40" s="288"/>
    </row>
    <row r="41" spans="2:11" ht="15" customHeight="1">
      <c r="B41" s="291"/>
      <c r="C41" s="292"/>
      <c r="D41" s="290"/>
      <c r="E41" s="294"/>
      <c r="F41" s="290"/>
      <c r="G41" s="290" t="s">
        <v>420</v>
      </c>
      <c r="H41" s="290"/>
      <c r="I41" s="290"/>
      <c r="J41" s="290"/>
      <c r="K41" s="288"/>
    </row>
    <row r="42" spans="2:11" ht="15" customHeight="1">
      <c r="B42" s="291"/>
      <c r="C42" s="292"/>
      <c r="D42" s="290"/>
      <c r="E42" s="294" t="s">
        <v>421</v>
      </c>
      <c r="F42" s="290"/>
      <c r="G42" s="290" t="s">
        <v>422</v>
      </c>
      <c r="H42" s="290"/>
      <c r="I42" s="290"/>
      <c r="J42" s="290"/>
      <c r="K42" s="288"/>
    </row>
    <row r="43" spans="2:11" ht="15" customHeight="1">
      <c r="B43" s="291"/>
      <c r="C43" s="292"/>
      <c r="D43" s="290"/>
      <c r="E43" s="294" t="s">
        <v>119</v>
      </c>
      <c r="F43" s="290"/>
      <c r="G43" s="290" t="s">
        <v>423</v>
      </c>
      <c r="H43" s="290"/>
      <c r="I43" s="290"/>
      <c r="J43" s="290"/>
      <c r="K43" s="288"/>
    </row>
    <row r="44" spans="2:11" ht="12.75" customHeight="1">
      <c r="B44" s="291"/>
      <c r="C44" s="292"/>
      <c r="D44" s="290"/>
      <c r="E44" s="290"/>
      <c r="F44" s="290"/>
      <c r="G44" s="290"/>
      <c r="H44" s="290"/>
      <c r="I44" s="290"/>
      <c r="J44" s="290"/>
      <c r="K44" s="288"/>
    </row>
    <row r="45" spans="2:11" ht="15" customHeight="1">
      <c r="B45" s="291"/>
      <c r="C45" s="292"/>
      <c r="D45" s="290" t="s">
        <v>424</v>
      </c>
      <c r="E45" s="290"/>
      <c r="F45" s="290"/>
      <c r="G45" s="290"/>
      <c r="H45" s="290"/>
      <c r="I45" s="290"/>
      <c r="J45" s="290"/>
      <c r="K45" s="288"/>
    </row>
    <row r="46" spans="2:11" ht="15" customHeight="1">
      <c r="B46" s="291"/>
      <c r="C46" s="292"/>
      <c r="D46" s="292"/>
      <c r="E46" s="290" t="s">
        <v>425</v>
      </c>
      <c r="F46" s="290"/>
      <c r="G46" s="290"/>
      <c r="H46" s="290"/>
      <c r="I46" s="290"/>
      <c r="J46" s="290"/>
      <c r="K46" s="288"/>
    </row>
    <row r="47" spans="2:11" ht="15" customHeight="1">
      <c r="B47" s="291"/>
      <c r="C47" s="292"/>
      <c r="D47" s="292"/>
      <c r="E47" s="290" t="s">
        <v>426</v>
      </c>
      <c r="F47" s="290"/>
      <c r="G47" s="290"/>
      <c r="H47" s="290"/>
      <c r="I47" s="290"/>
      <c r="J47" s="290"/>
      <c r="K47" s="288"/>
    </row>
    <row r="48" spans="2:11" ht="15" customHeight="1">
      <c r="B48" s="291"/>
      <c r="C48" s="292"/>
      <c r="D48" s="292"/>
      <c r="E48" s="290" t="s">
        <v>427</v>
      </c>
      <c r="F48" s="290"/>
      <c r="G48" s="290"/>
      <c r="H48" s="290"/>
      <c r="I48" s="290"/>
      <c r="J48" s="290"/>
      <c r="K48" s="288"/>
    </row>
    <row r="49" spans="2:11" ht="15" customHeight="1">
      <c r="B49" s="291"/>
      <c r="C49" s="292"/>
      <c r="D49" s="290" t="s">
        <v>428</v>
      </c>
      <c r="E49" s="290"/>
      <c r="F49" s="290"/>
      <c r="G49" s="290"/>
      <c r="H49" s="290"/>
      <c r="I49" s="290"/>
      <c r="J49" s="290"/>
      <c r="K49" s="288"/>
    </row>
    <row r="50" spans="2:11" ht="25.5" customHeight="1">
      <c r="B50" s="286"/>
      <c r="C50" s="287" t="s">
        <v>429</v>
      </c>
      <c r="D50" s="287"/>
      <c r="E50" s="287"/>
      <c r="F50" s="287"/>
      <c r="G50" s="287"/>
      <c r="H50" s="287"/>
      <c r="I50" s="287"/>
      <c r="J50" s="287"/>
      <c r="K50" s="288"/>
    </row>
    <row r="51" spans="2:11" ht="5.25" customHeight="1">
      <c r="B51" s="286"/>
      <c r="C51" s="289"/>
      <c r="D51" s="289"/>
      <c r="E51" s="289"/>
      <c r="F51" s="289"/>
      <c r="G51" s="289"/>
      <c r="H51" s="289"/>
      <c r="I51" s="289"/>
      <c r="J51" s="289"/>
      <c r="K51" s="288"/>
    </row>
    <row r="52" spans="2:11" ht="15" customHeight="1">
      <c r="B52" s="286"/>
      <c r="C52" s="290" t="s">
        <v>430</v>
      </c>
      <c r="D52" s="290"/>
      <c r="E52" s="290"/>
      <c r="F52" s="290"/>
      <c r="G52" s="290"/>
      <c r="H52" s="290"/>
      <c r="I52" s="290"/>
      <c r="J52" s="290"/>
      <c r="K52" s="288"/>
    </row>
    <row r="53" spans="2:11" ht="15" customHeight="1">
      <c r="B53" s="286"/>
      <c r="C53" s="290" t="s">
        <v>431</v>
      </c>
      <c r="D53" s="290"/>
      <c r="E53" s="290"/>
      <c r="F53" s="290"/>
      <c r="G53" s="290"/>
      <c r="H53" s="290"/>
      <c r="I53" s="290"/>
      <c r="J53" s="290"/>
      <c r="K53" s="288"/>
    </row>
    <row r="54" spans="2:11" ht="12.75" customHeight="1">
      <c r="B54" s="286"/>
      <c r="C54" s="290"/>
      <c r="D54" s="290"/>
      <c r="E54" s="290"/>
      <c r="F54" s="290"/>
      <c r="G54" s="290"/>
      <c r="H54" s="290"/>
      <c r="I54" s="290"/>
      <c r="J54" s="290"/>
      <c r="K54" s="288"/>
    </row>
    <row r="55" spans="2:11" ht="15" customHeight="1">
      <c r="B55" s="286"/>
      <c r="C55" s="290" t="s">
        <v>432</v>
      </c>
      <c r="D55" s="290"/>
      <c r="E55" s="290"/>
      <c r="F55" s="290"/>
      <c r="G55" s="290"/>
      <c r="H55" s="290"/>
      <c r="I55" s="290"/>
      <c r="J55" s="290"/>
      <c r="K55" s="288"/>
    </row>
    <row r="56" spans="2:11" ht="15" customHeight="1">
      <c r="B56" s="286"/>
      <c r="C56" s="292"/>
      <c r="D56" s="290" t="s">
        <v>433</v>
      </c>
      <c r="E56" s="290"/>
      <c r="F56" s="290"/>
      <c r="G56" s="290"/>
      <c r="H56" s="290"/>
      <c r="I56" s="290"/>
      <c r="J56" s="290"/>
      <c r="K56" s="288"/>
    </row>
    <row r="57" spans="2:11" ht="15" customHeight="1">
      <c r="B57" s="286"/>
      <c r="C57" s="292"/>
      <c r="D57" s="290" t="s">
        <v>434</v>
      </c>
      <c r="E57" s="290"/>
      <c r="F57" s="290"/>
      <c r="G57" s="290"/>
      <c r="H57" s="290"/>
      <c r="I57" s="290"/>
      <c r="J57" s="290"/>
      <c r="K57" s="288"/>
    </row>
    <row r="58" spans="2:11" ht="15" customHeight="1">
      <c r="B58" s="286"/>
      <c r="C58" s="292"/>
      <c r="D58" s="290" t="s">
        <v>435</v>
      </c>
      <c r="E58" s="290"/>
      <c r="F58" s="290"/>
      <c r="G58" s="290"/>
      <c r="H58" s="290"/>
      <c r="I58" s="290"/>
      <c r="J58" s="290"/>
      <c r="K58" s="288"/>
    </row>
    <row r="59" spans="2:11" ht="15" customHeight="1">
      <c r="B59" s="286"/>
      <c r="C59" s="292"/>
      <c r="D59" s="290" t="s">
        <v>436</v>
      </c>
      <c r="E59" s="290"/>
      <c r="F59" s="290"/>
      <c r="G59" s="290"/>
      <c r="H59" s="290"/>
      <c r="I59" s="290"/>
      <c r="J59" s="290"/>
      <c r="K59" s="288"/>
    </row>
    <row r="60" spans="2:11" ht="15" customHeight="1">
      <c r="B60" s="286"/>
      <c r="C60" s="292"/>
      <c r="D60" s="295" t="s">
        <v>437</v>
      </c>
      <c r="E60" s="295"/>
      <c r="F60" s="295"/>
      <c r="G60" s="295"/>
      <c r="H60" s="295"/>
      <c r="I60" s="295"/>
      <c r="J60" s="295"/>
      <c r="K60" s="288"/>
    </row>
    <row r="61" spans="2:11" ht="15" customHeight="1">
      <c r="B61" s="286"/>
      <c r="C61" s="292"/>
      <c r="D61" s="290" t="s">
        <v>438</v>
      </c>
      <c r="E61" s="290"/>
      <c r="F61" s="290"/>
      <c r="G61" s="290"/>
      <c r="H61" s="290"/>
      <c r="I61" s="290"/>
      <c r="J61" s="290"/>
      <c r="K61" s="288"/>
    </row>
    <row r="62" spans="2:11" ht="12.75" customHeight="1">
      <c r="B62" s="286"/>
      <c r="C62" s="292"/>
      <c r="D62" s="292"/>
      <c r="E62" s="296"/>
      <c r="F62" s="292"/>
      <c r="G62" s="292"/>
      <c r="H62" s="292"/>
      <c r="I62" s="292"/>
      <c r="J62" s="292"/>
      <c r="K62" s="288"/>
    </row>
    <row r="63" spans="2:11" ht="15" customHeight="1">
      <c r="B63" s="286"/>
      <c r="C63" s="292"/>
      <c r="D63" s="290" t="s">
        <v>439</v>
      </c>
      <c r="E63" s="290"/>
      <c r="F63" s="290"/>
      <c r="G63" s="290"/>
      <c r="H63" s="290"/>
      <c r="I63" s="290"/>
      <c r="J63" s="290"/>
      <c r="K63" s="288"/>
    </row>
    <row r="64" spans="2:11" ht="15" customHeight="1">
      <c r="B64" s="286"/>
      <c r="C64" s="292"/>
      <c r="D64" s="295" t="s">
        <v>440</v>
      </c>
      <c r="E64" s="295"/>
      <c r="F64" s="295"/>
      <c r="G64" s="295"/>
      <c r="H64" s="295"/>
      <c r="I64" s="295"/>
      <c r="J64" s="295"/>
      <c r="K64" s="288"/>
    </row>
    <row r="65" spans="2:11" ht="15" customHeight="1">
      <c r="B65" s="286"/>
      <c r="C65" s="292"/>
      <c r="D65" s="290" t="s">
        <v>441</v>
      </c>
      <c r="E65" s="290"/>
      <c r="F65" s="290"/>
      <c r="G65" s="290"/>
      <c r="H65" s="290"/>
      <c r="I65" s="290"/>
      <c r="J65" s="290"/>
      <c r="K65" s="288"/>
    </row>
    <row r="66" spans="2:11" ht="15" customHeight="1">
      <c r="B66" s="286"/>
      <c r="C66" s="292"/>
      <c r="D66" s="290" t="s">
        <v>442</v>
      </c>
      <c r="E66" s="290"/>
      <c r="F66" s="290"/>
      <c r="G66" s="290"/>
      <c r="H66" s="290"/>
      <c r="I66" s="290"/>
      <c r="J66" s="290"/>
      <c r="K66" s="288"/>
    </row>
    <row r="67" spans="2:11" ht="15" customHeight="1">
      <c r="B67" s="286"/>
      <c r="C67" s="292"/>
      <c r="D67" s="290" t="s">
        <v>443</v>
      </c>
      <c r="E67" s="290"/>
      <c r="F67" s="290"/>
      <c r="G67" s="290"/>
      <c r="H67" s="290"/>
      <c r="I67" s="290"/>
      <c r="J67" s="290"/>
      <c r="K67" s="288"/>
    </row>
    <row r="68" spans="2:11" ht="15" customHeight="1">
      <c r="B68" s="286"/>
      <c r="C68" s="292"/>
      <c r="D68" s="290" t="s">
        <v>444</v>
      </c>
      <c r="E68" s="290"/>
      <c r="F68" s="290"/>
      <c r="G68" s="290"/>
      <c r="H68" s="290"/>
      <c r="I68" s="290"/>
      <c r="J68" s="290"/>
      <c r="K68" s="288"/>
    </row>
    <row r="69" spans="2:11" ht="12.75" customHeight="1">
      <c r="B69" s="297"/>
      <c r="C69" s="298"/>
      <c r="D69" s="298"/>
      <c r="E69" s="298"/>
      <c r="F69" s="298"/>
      <c r="G69" s="298"/>
      <c r="H69" s="298"/>
      <c r="I69" s="298"/>
      <c r="J69" s="298"/>
      <c r="K69" s="299"/>
    </row>
    <row r="70" spans="2:11" ht="18.75" customHeight="1">
      <c r="B70" s="300"/>
      <c r="C70" s="300"/>
      <c r="D70" s="300"/>
      <c r="E70" s="300"/>
      <c r="F70" s="300"/>
      <c r="G70" s="300"/>
      <c r="H70" s="300"/>
      <c r="I70" s="300"/>
      <c r="J70" s="300"/>
      <c r="K70" s="301"/>
    </row>
    <row r="71" spans="2:11" ht="18.75" customHeight="1">
      <c r="B71" s="301"/>
      <c r="C71" s="301"/>
      <c r="D71" s="301"/>
      <c r="E71" s="301"/>
      <c r="F71" s="301"/>
      <c r="G71" s="301"/>
      <c r="H71" s="301"/>
      <c r="I71" s="301"/>
      <c r="J71" s="301"/>
      <c r="K71" s="301"/>
    </row>
    <row r="72" spans="2:11" ht="7.5" customHeight="1">
      <c r="B72" s="302"/>
      <c r="C72" s="303"/>
      <c r="D72" s="303"/>
      <c r="E72" s="303"/>
      <c r="F72" s="303"/>
      <c r="G72" s="303"/>
      <c r="H72" s="303"/>
      <c r="I72" s="303"/>
      <c r="J72" s="303"/>
      <c r="K72" s="304"/>
    </row>
    <row r="73" spans="2:11" ht="45" customHeight="1">
      <c r="B73" s="305"/>
      <c r="C73" s="306" t="s">
        <v>91</v>
      </c>
      <c r="D73" s="306"/>
      <c r="E73" s="306"/>
      <c r="F73" s="306"/>
      <c r="G73" s="306"/>
      <c r="H73" s="306"/>
      <c r="I73" s="306"/>
      <c r="J73" s="306"/>
      <c r="K73" s="307"/>
    </row>
    <row r="74" spans="2:11" ht="17.25" customHeight="1">
      <c r="B74" s="305"/>
      <c r="C74" s="308" t="s">
        <v>445</v>
      </c>
      <c r="D74" s="308"/>
      <c r="E74" s="308"/>
      <c r="F74" s="308" t="s">
        <v>446</v>
      </c>
      <c r="G74" s="309"/>
      <c r="H74" s="308" t="s">
        <v>115</v>
      </c>
      <c r="I74" s="308" t="s">
        <v>59</v>
      </c>
      <c r="J74" s="308" t="s">
        <v>447</v>
      </c>
      <c r="K74" s="307"/>
    </row>
    <row r="75" spans="2:11" ht="17.25" customHeight="1">
      <c r="B75" s="305"/>
      <c r="C75" s="310" t="s">
        <v>448</v>
      </c>
      <c r="D75" s="310"/>
      <c r="E75" s="310"/>
      <c r="F75" s="311" t="s">
        <v>449</v>
      </c>
      <c r="G75" s="312"/>
      <c r="H75" s="310"/>
      <c r="I75" s="310"/>
      <c r="J75" s="310" t="s">
        <v>450</v>
      </c>
      <c r="K75" s="307"/>
    </row>
    <row r="76" spans="2:11" ht="5.25" customHeight="1">
      <c r="B76" s="305"/>
      <c r="C76" s="313"/>
      <c r="D76" s="313"/>
      <c r="E76" s="313"/>
      <c r="F76" s="313"/>
      <c r="G76" s="314"/>
      <c r="H76" s="313"/>
      <c r="I76" s="313"/>
      <c r="J76" s="313"/>
      <c r="K76" s="307"/>
    </row>
    <row r="77" spans="2:11" ht="15" customHeight="1">
      <c r="B77" s="305"/>
      <c r="C77" s="294" t="s">
        <v>55</v>
      </c>
      <c r="D77" s="313"/>
      <c r="E77" s="313"/>
      <c r="F77" s="315" t="s">
        <v>79</v>
      </c>
      <c r="G77" s="314"/>
      <c r="H77" s="294" t="s">
        <v>451</v>
      </c>
      <c r="I77" s="294" t="s">
        <v>452</v>
      </c>
      <c r="J77" s="294">
        <v>20</v>
      </c>
      <c r="K77" s="307"/>
    </row>
    <row r="78" spans="2:11" ht="15" customHeight="1">
      <c r="B78" s="305"/>
      <c r="C78" s="294" t="s">
        <v>453</v>
      </c>
      <c r="D78" s="294"/>
      <c r="E78" s="294"/>
      <c r="F78" s="315" t="s">
        <v>79</v>
      </c>
      <c r="G78" s="314"/>
      <c r="H78" s="294" t="s">
        <v>454</v>
      </c>
      <c r="I78" s="294" t="s">
        <v>452</v>
      </c>
      <c r="J78" s="294">
        <v>120</v>
      </c>
      <c r="K78" s="307"/>
    </row>
    <row r="79" spans="2:11" ht="15" customHeight="1">
      <c r="B79" s="316"/>
      <c r="C79" s="294" t="s">
        <v>455</v>
      </c>
      <c r="D79" s="294"/>
      <c r="E79" s="294"/>
      <c r="F79" s="315" t="s">
        <v>456</v>
      </c>
      <c r="G79" s="314"/>
      <c r="H79" s="294" t="s">
        <v>457</v>
      </c>
      <c r="I79" s="294" t="s">
        <v>452</v>
      </c>
      <c r="J79" s="294">
        <v>50</v>
      </c>
      <c r="K79" s="307"/>
    </row>
    <row r="80" spans="2:11" ht="15" customHeight="1">
      <c r="B80" s="316"/>
      <c r="C80" s="294" t="s">
        <v>458</v>
      </c>
      <c r="D80" s="294"/>
      <c r="E80" s="294"/>
      <c r="F80" s="315" t="s">
        <v>79</v>
      </c>
      <c r="G80" s="314"/>
      <c r="H80" s="294" t="s">
        <v>459</v>
      </c>
      <c r="I80" s="294" t="s">
        <v>460</v>
      </c>
      <c r="J80" s="294"/>
      <c r="K80" s="307"/>
    </row>
    <row r="81" spans="2:11" ht="15" customHeight="1">
      <c r="B81" s="316"/>
      <c r="C81" s="317" t="s">
        <v>461</v>
      </c>
      <c r="D81" s="317"/>
      <c r="E81" s="317"/>
      <c r="F81" s="318" t="s">
        <v>456</v>
      </c>
      <c r="G81" s="317"/>
      <c r="H81" s="317" t="s">
        <v>462</v>
      </c>
      <c r="I81" s="317" t="s">
        <v>452</v>
      </c>
      <c r="J81" s="317">
        <v>15</v>
      </c>
      <c r="K81" s="307"/>
    </row>
    <row r="82" spans="2:11" ht="15" customHeight="1">
      <c r="B82" s="316"/>
      <c r="C82" s="317" t="s">
        <v>463</v>
      </c>
      <c r="D82" s="317"/>
      <c r="E82" s="317"/>
      <c r="F82" s="318" t="s">
        <v>456</v>
      </c>
      <c r="G82" s="317"/>
      <c r="H82" s="317" t="s">
        <v>464</v>
      </c>
      <c r="I82" s="317" t="s">
        <v>452</v>
      </c>
      <c r="J82" s="317">
        <v>15</v>
      </c>
      <c r="K82" s="307"/>
    </row>
    <row r="83" spans="2:11" ht="15" customHeight="1">
      <c r="B83" s="316"/>
      <c r="C83" s="317" t="s">
        <v>465</v>
      </c>
      <c r="D83" s="317"/>
      <c r="E83" s="317"/>
      <c r="F83" s="318" t="s">
        <v>456</v>
      </c>
      <c r="G83" s="317"/>
      <c r="H83" s="317" t="s">
        <v>466</v>
      </c>
      <c r="I83" s="317" t="s">
        <v>452</v>
      </c>
      <c r="J83" s="317">
        <v>20</v>
      </c>
      <c r="K83" s="307"/>
    </row>
    <row r="84" spans="2:11" ht="15" customHeight="1">
      <c r="B84" s="316"/>
      <c r="C84" s="317" t="s">
        <v>467</v>
      </c>
      <c r="D84" s="317"/>
      <c r="E84" s="317"/>
      <c r="F84" s="318" t="s">
        <v>456</v>
      </c>
      <c r="G84" s="317"/>
      <c r="H84" s="317" t="s">
        <v>468</v>
      </c>
      <c r="I84" s="317" t="s">
        <v>452</v>
      </c>
      <c r="J84" s="317">
        <v>20</v>
      </c>
      <c r="K84" s="307"/>
    </row>
    <row r="85" spans="2:11" ht="15" customHeight="1">
      <c r="B85" s="316"/>
      <c r="C85" s="294" t="s">
        <v>469</v>
      </c>
      <c r="D85" s="294"/>
      <c r="E85" s="294"/>
      <c r="F85" s="315" t="s">
        <v>456</v>
      </c>
      <c r="G85" s="314"/>
      <c r="H85" s="294" t="s">
        <v>470</v>
      </c>
      <c r="I85" s="294" t="s">
        <v>452</v>
      </c>
      <c r="J85" s="294">
        <v>50</v>
      </c>
      <c r="K85" s="307"/>
    </row>
    <row r="86" spans="2:11" ht="15" customHeight="1">
      <c r="B86" s="316"/>
      <c r="C86" s="294" t="s">
        <v>471</v>
      </c>
      <c r="D86" s="294"/>
      <c r="E86" s="294"/>
      <c r="F86" s="315" t="s">
        <v>456</v>
      </c>
      <c r="G86" s="314"/>
      <c r="H86" s="294" t="s">
        <v>472</v>
      </c>
      <c r="I86" s="294" t="s">
        <v>452</v>
      </c>
      <c r="J86" s="294">
        <v>20</v>
      </c>
      <c r="K86" s="307"/>
    </row>
    <row r="87" spans="2:11" ht="15" customHeight="1">
      <c r="B87" s="316"/>
      <c r="C87" s="294" t="s">
        <v>473</v>
      </c>
      <c r="D87" s="294"/>
      <c r="E87" s="294"/>
      <c r="F87" s="315" t="s">
        <v>456</v>
      </c>
      <c r="G87" s="314"/>
      <c r="H87" s="294" t="s">
        <v>474</v>
      </c>
      <c r="I87" s="294" t="s">
        <v>452</v>
      </c>
      <c r="J87" s="294">
        <v>20</v>
      </c>
      <c r="K87" s="307"/>
    </row>
    <row r="88" spans="2:11" ht="15" customHeight="1">
      <c r="B88" s="316"/>
      <c r="C88" s="294" t="s">
        <v>475</v>
      </c>
      <c r="D88" s="294"/>
      <c r="E88" s="294"/>
      <c r="F88" s="315" t="s">
        <v>456</v>
      </c>
      <c r="G88" s="314"/>
      <c r="H88" s="294" t="s">
        <v>476</v>
      </c>
      <c r="I88" s="294" t="s">
        <v>452</v>
      </c>
      <c r="J88" s="294">
        <v>50</v>
      </c>
      <c r="K88" s="307"/>
    </row>
    <row r="89" spans="2:11" ht="15" customHeight="1">
      <c r="B89" s="316"/>
      <c r="C89" s="294" t="s">
        <v>477</v>
      </c>
      <c r="D89" s="294"/>
      <c r="E89" s="294"/>
      <c r="F89" s="315" t="s">
        <v>456</v>
      </c>
      <c r="G89" s="314"/>
      <c r="H89" s="294" t="s">
        <v>477</v>
      </c>
      <c r="I89" s="294" t="s">
        <v>452</v>
      </c>
      <c r="J89" s="294">
        <v>50</v>
      </c>
      <c r="K89" s="307"/>
    </row>
    <row r="90" spans="2:11" ht="15" customHeight="1">
      <c r="B90" s="316"/>
      <c r="C90" s="294" t="s">
        <v>120</v>
      </c>
      <c r="D90" s="294"/>
      <c r="E90" s="294"/>
      <c r="F90" s="315" t="s">
        <v>456</v>
      </c>
      <c r="G90" s="314"/>
      <c r="H90" s="294" t="s">
        <v>478</v>
      </c>
      <c r="I90" s="294" t="s">
        <v>452</v>
      </c>
      <c r="J90" s="294">
        <v>255</v>
      </c>
      <c r="K90" s="307"/>
    </row>
    <row r="91" spans="2:11" ht="15" customHeight="1">
      <c r="B91" s="316"/>
      <c r="C91" s="294" t="s">
        <v>479</v>
      </c>
      <c r="D91" s="294"/>
      <c r="E91" s="294"/>
      <c r="F91" s="315" t="s">
        <v>79</v>
      </c>
      <c r="G91" s="314"/>
      <c r="H91" s="294" t="s">
        <v>480</v>
      </c>
      <c r="I91" s="294" t="s">
        <v>481</v>
      </c>
      <c r="J91" s="294"/>
      <c r="K91" s="307"/>
    </row>
    <row r="92" spans="2:11" ht="15" customHeight="1">
      <c r="B92" s="316"/>
      <c r="C92" s="294" t="s">
        <v>482</v>
      </c>
      <c r="D92" s="294"/>
      <c r="E92" s="294"/>
      <c r="F92" s="315" t="s">
        <v>79</v>
      </c>
      <c r="G92" s="314"/>
      <c r="H92" s="294" t="s">
        <v>483</v>
      </c>
      <c r="I92" s="294" t="s">
        <v>484</v>
      </c>
      <c r="J92" s="294"/>
      <c r="K92" s="307"/>
    </row>
    <row r="93" spans="2:11" ht="15" customHeight="1">
      <c r="B93" s="316"/>
      <c r="C93" s="294" t="s">
        <v>485</v>
      </c>
      <c r="D93" s="294"/>
      <c r="E93" s="294"/>
      <c r="F93" s="315" t="s">
        <v>79</v>
      </c>
      <c r="G93" s="314"/>
      <c r="H93" s="294" t="s">
        <v>485</v>
      </c>
      <c r="I93" s="294" t="s">
        <v>484</v>
      </c>
      <c r="J93" s="294"/>
      <c r="K93" s="307"/>
    </row>
    <row r="94" spans="2:11" ht="15" customHeight="1">
      <c r="B94" s="316"/>
      <c r="C94" s="294" t="s">
        <v>40</v>
      </c>
      <c r="D94" s="294"/>
      <c r="E94" s="294"/>
      <c r="F94" s="315" t="s">
        <v>79</v>
      </c>
      <c r="G94" s="314"/>
      <c r="H94" s="294" t="s">
        <v>486</v>
      </c>
      <c r="I94" s="294" t="s">
        <v>484</v>
      </c>
      <c r="J94" s="294"/>
      <c r="K94" s="307"/>
    </row>
    <row r="95" spans="2:11" ht="15" customHeight="1">
      <c r="B95" s="316"/>
      <c r="C95" s="294" t="s">
        <v>50</v>
      </c>
      <c r="D95" s="294"/>
      <c r="E95" s="294"/>
      <c r="F95" s="315" t="s">
        <v>79</v>
      </c>
      <c r="G95" s="314"/>
      <c r="H95" s="294" t="s">
        <v>487</v>
      </c>
      <c r="I95" s="294" t="s">
        <v>484</v>
      </c>
      <c r="J95" s="294"/>
      <c r="K95" s="307"/>
    </row>
    <row r="96" spans="2:11" ht="15" customHeight="1">
      <c r="B96" s="319"/>
      <c r="C96" s="320"/>
      <c r="D96" s="320"/>
      <c r="E96" s="320"/>
      <c r="F96" s="320"/>
      <c r="G96" s="320"/>
      <c r="H96" s="320"/>
      <c r="I96" s="320"/>
      <c r="J96" s="320"/>
      <c r="K96" s="321"/>
    </row>
    <row r="97" spans="2:11" ht="18.75" customHeight="1">
      <c r="B97" s="322"/>
      <c r="C97" s="323"/>
      <c r="D97" s="323"/>
      <c r="E97" s="323"/>
      <c r="F97" s="323"/>
      <c r="G97" s="323"/>
      <c r="H97" s="323"/>
      <c r="I97" s="323"/>
      <c r="J97" s="323"/>
      <c r="K97" s="322"/>
    </row>
    <row r="98" spans="2:11" ht="18.75" customHeight="1">
      <c r="B98" s="301"/>
      <c r="C98" s="301"/>
      <c r="D98" s="301"/>
      <c r="E98" s="301"/>
      <c r="F98" s="301"/>
      <c r="G98" s="301"/>
      <c r="H98" s="301"/>
      <c r="I98" s="301"/>
      <c r="J98" s="301"/>
      <c r="K98" s="301"/>
    </row>
    <row r="99" spans="2:11" ht="7.5" customHeight="1">
      <c r="B99" s="302"/>
      <c r="C99" s="303"/>
      <c r="D99" s="303"/>
      <c r="E99" s="303"/>
      <c r="F99" s="303"/>
      <c r="G99" s="303"/>
      <c r="H99" s="303"/>
      <c r="I99" s="303"/>
      <c r="J99" s="303"/>
      <c r="K99" s="304"/>
    </row>
    <row r="100" spans="2:11" ht="45" customHeight="1">
      <c r="B100" s="305"/>
      <c r="C100" s="306" t="s">
        <v>488</v>
      </c>
      <c r="D100" s="306"/>
      <c r="E100" s="306"/>
      <c r="F100" s="306"/>
      <c r="G100" s="306"/>
      <c r="H100" s="306"/>
      <c r="I100" s="306"/>
      <c r="J100" s="306"/>
      <c r="K100" s="307"/>
    </row>
    <row r="101" spans="2:11" ht="17.25" customHeight="1">
      <c r="B101" s="305"/>
      <c r="C101" s="308" t="s">
        <v>445</v>
      </c>
      <c r="D101" s="308"/>
      <c r="E101" s="308"/>
      <c r="F101" s="308" t="s">
        <v>446</v>
      </c>
      <c r="G101" s="309"/>
      <c r="H101" s="308" t="s">
        <v>115</v>
      </c>
      <c r="I101" s="308" t="s">
        <v>59</v>
      </c>
      <c r="J101" s="308" t="s">
        <v>447</v>
      </c>
      <c r="K101" s="307"/>
    </row>
    <row r="102" spans="2:11" ht="17.25" customHeight="1">
      <c r="B102" s="305"/>
      <c r="C102" s="310" t="s">
        <v>448</v>
      </c>
      <c r="D102" s="310"/>
      <c r="E102" s="310"/>
      <c r="F102" s="311" t="s">
        <v>449</v>
      </c>
      <c r="G102" s="312"/>
      <c r="H102" s="310"/>
      <c r="I102" s="310"/>
      <c r="J102" s="310" t="s">
        <v>450</v>
      </c>
      <c r="K102" s="307"/>
    </row>
    <row r="103" spans="2:11" ht="5.25" customHeight="1">
      <c r="B103" s="305"/>
      <c r="C103" s="308"/>
      <c r="D103" s="308"/>
      <c r="E103" s="308"/>
      <c r="F103" s="308"/>
      <c r="G103" s="324"/>
      <c r="H103" s="308"/>
      <c r="I103" s="308"/>
      <c r="J103" s="308"/>
      <c r="K103" s="307"/>
    </row>
    <row r="104" spans="2:11" ht="15" customHeight="1">
      <c r="B104" s="305"/>
      <c r="C104" s="294" t="s">
        <v>55</v>
      </c>
      <c r="D104" s="313"/>
      <c r="E104" s="313"/>
      <c r="F104" s="315" t="s">
        <v>79</v>
      </c>
      <c r="G104" s="324"/>
      <c r="H104" s="294" t="s">
        <v>489</v>
      </c>
      <c r="I104" s="294" t="s">
        <v>452</v>
      </c>
      <c r="J104" s="294">
        <v>20</v>
      </c>
      <c r="K104" s="307"/>
    </row>
    <row r="105" spans="2:11" ht="15" customHeight="1">
      <c r="B105" s="305"/>
      <c r="C105" s="294" t="s">
        <v>453</v>
      </c>
      <c r="D105" s="294"/>
      <c r="E105" s="294"/>
      <c r="F105" s="315" t="s">
        <v>79</v>
      </c>
      <c r="G105" s="294"/>
      <c r="H105" s="294" t="s">
        <v>489</v>
      </c>
      <c r="I105" s="294" t="s">
        <v>452</v>
      </c>
      <c r="J105" s="294">
        <v>120</v>
      </c>
      <c r="K105" s="307"/>
    </row>
    <row r="106" spans="2:11" ht="15" customHeight="1">
      <c r="B106" s="316"/>
      <c r="C106" s="294" t="s">
        <v>455</v>
      </c>
      <c r="D106" s="294"/>
      <c r="E106" s="294"/>
      <c r="F106" s="315" t="s">
        <v>456</v>
      </c>
      <c r="G106" s="294"/>
      <c r="H106" s="294" t="s">
        <v>489</v>
      </c>
      <c r="I106" s="294" t="s">
        <v>452</v>
      </c>
      <c r="J106" s="294">
        <v>50</v>
      </c>
      <c r="K106" s="307"/>
    </row>
    <row r="107" spans="2:11" ht="15" customHeight="1">
      <c r="B107" s="316"/>
      <c r="C107" s="294" t="s">
        <v>458</v>
      </c>
      <c r="D107" s="294"/>
      <c r="E107" s="294"/>
      <c r="F107" s="315" t="s">
        <v>79</v>
      </c>
      <c r="G107" s="294"/>
      <c r="H107" s="294" t="s">
        <v>489</v>
      </c>
      <c r="I107" s="294" t="s">
        <v>460</v>
      </c>
      <c r="J107" s="294"/>
      <c r="K107" s="307"/>
    </row>
    <row r="108" spans="2:11" ht="15" customHeight="1">
      <c r="B108" s="316"/>
      <c r="C108" s="294" t="s">
        <v>469</v>
      </c>
      <c r="D108" s="294"/>
      <c r="E108" s="294"/>
      <c r="F108" s="315" t="s">
        <v>456</v>
      </c>
      <c r="G108" s="294"/>
      <c r="H108" s="294" t="s">
        <v>489</v>
      </c>
      <c r="I108" s="294" t="s">
        <v>452</v>
      </c>
      <c r="J108" s="294">
        <v>50</v>
      </c>
      <c r="K108" s="307"/>
    </row>
    <row r="109" spans="2:11" ht="15" customHeight="1">
      <c r="B109" s="316"/>
      <c r="C109" s="294" t="s">
        <v>477</v>
      </c>
      <c r="D109" s="294"/>
      <c r="E109" s="294"/>
      <c r="F109" s="315" t="s">
        <v>456</v>
      </c>
      <c r="G109" s="294"/>
      <c r="H109" s="294" t="s">
        <v>489</v>
      </c>
      <c r="I109" s="294" t="s">
        <v>452</v>
      </c>
      <c r="J109" s="294">
        <v>50</v>
      </c>
      <c r="K109" s="307"/>
    </row>
    <row r="110" spans="2:11" ht="15" customHeight="1">
      <c r="B110" s="316"/>
      <c r="C110" s="294" t="s">
        <v>475</v>
      </c>
      <c r="D110" s="294"/>
      <c r="E110" s="294"/>
      <c r="F110" s="315" t="s">
        <v>456</v>
      </c>
      <c r="G110" s="294"/>
      <c r="H110" s="294" t="s">
        <v>489</v>
      </c>
      <c r="I110" s="294" t="s">
        <v>452</v>
      </c>
      <c r="J110" s="294">
        <v>50</v>
      </c>
      <c r="K110" s="307"/>
    </row>
    <row r="111" spans="2:11" ht="15" customHeight="1">
      <c r="B111" s="316"/>
      <c r="C111" s="294" t="s">
        <v>55</v>
      </c>
      <c r="D111" s="294"/>
      <c r="E111" s="294"/>
      <c r="F111" s="315" t="s">
        <v>79</v>
      </c>
      <c r="G111" s="294"/>
      <c r="H111" s="294" t="s">
        <v>490</v>
      </c>
      <c r="I111" s="294" t="s">
        <v>452</v>
      </c>
      <c r="J111" s="294">
        <v>20</v>
      </c>
      <c r="K111" s="307"/>
    </row>
    <row r="112" spans="2:11" ht="15" customHeight="1">
      <c r="B112" s="316"/>
      <c r="C112" s="294" t="s">
        <v>491</v>
      </c>
      <c r="D112" s="294"/>
      <c r="E112" s="294"/>
      <c r="F112" s="315" t="s">
        <v>79</v>
      </c>
      <c r="G112" s="294"/>
      <c r="H112" s="294" t="s">
        <v>492</v>
      </c>
      <c r="I112" s="294" t="s">
        <v>452</v>
      </c>
      <c r="J112" s="294">
        <v>120</v>
      </c>
      <c r="K112" s="307"/>
    </row>
    <row r="113" spans="2:11" ht="15" customHeight="1">
      <c r="B113" s="316"/>
      <c r="C113" s="294" t="s">
        <v>40</v>
      </c>
      <c r="D113" s="294"/>
      <c r="E113" s="294"/>
      <c r="F113" s="315" t="s">
        <v>79</v>
      </c>
      <c r="G113" s="294"/>
      <c r="H113" s="294" t="s">
        <v>493</v>
      </c>
      <c r="I113" s="294" t="s">
        <v>484</v>
      </c>
      <c r="J113" s="294"/>
      <c r="K113" s="307"/>
    </row>
    <row r="114" spans="2:11" ht="15" customHeight="1">
      <c r="B114" s="316"/>
      <c r="C114" s="294" t="s">
        <v>50</v>
      </c>
      <c r="D114" s="294"/>
      <c r="E114" s="294"/>
      <c r="F114" s="315" t="s">
        <v>79</v>
      </c>
      <c r="G114" s="294"/>
      <c r="H114" s="294" t="s">
        <v>494</v>
      </c>
      <c r="I114" s="294" t="s">
        <v>484</v>
      </c>
      <c r="J114" s="294"/>
      <c r="K114" s="307"/>
    </row>
    <row r="115" spans="2:11" ht="15" customHeight="1">
      <c r="B115" s="316"/>
      <c r="C115" s="294" t="s">
        <v>59</v>
      </c>
      <c r="D115" s="294"/>
      <c r="E115" s="294"/>
      <c r="F115" s="315" t="s">
        <v>79</v>
      </c>
      <c r="G115" s="294"/>
      <c r="H115" s="294" t="s">
        <v>495</v>
      </c>
      <c r="I115" s="294" t="s">
        <v>496</v>
      </c>
      <c r="J115" s="294"/>
      <c r="K115" s="307"/>
    </row>
    <row r="116" spans="2:11" ht="15" customHeight="1">
      <c r="B116" s="319"/>
      <c r="C116" s="325"/>
      <c r="D116" s="325"/>
      <c r="E116" s="325"/>
      <c r="F116" s="325"/>
      <c r="G116" s="325"/>
      <c r="H116" s="325"/>
      <c r="I116" s="325"/>
      <c r="J116" s="325"/>
      <c r="K116" s="321"/>
    </row>
    <row r="117" spans="2:11" ht="18.75" customHeight="1">
      <c r="B117" s="326"/>
      <c r="C117" s="290"/>
      <c r="D117" s="290"/>
      <c r="E117" s="290"/>
      <c r="F117" s="327"/>
      <c r="G117" s="290"/>
      <c r="H117" s="290"/>
      <c r="I117" s="290"/>
      <c r="J117" s="290"/>
      <c r="K117" s="326"/>
    </row>
    <row r="118" spans="2:11" ht="18.75" customHeight="1"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</row>
    <row r="119" spans="2:11" ht="7.5" customHeight="1">
      <c r="B119" s="328"/>
      <c r="C119" s="329"/>
      <c r="D119" s="329"/>
      <c r="E119" s="329"/>
      <c r="F119" s="329"/>
      <c r="G119" s="329"/>
      <c r="H119" s="329"/>
      <c r="I119" s="329"/>
      <c r="J119" s="329"/>
      <c r="K119" s="330"/>
    </row>
    <row r="120" spans="2:11" ht="45" customHeight="1">
      <c r="B120" s="331"/>
      <c r="C120" s="284" t="s">
        <v>497</v>
      </c>
      <c r="D120" s="284"/>
      <c r="E120" s="284"/>
      <c r="F120" s="284"/>
      <c r="G120" s="284"/>
      <c r="H120" s="284"/>
      <c r="I120" s="284"/>
      <c r="J120" s="284"/>
      <c r="K120" s="332"/>
    </row>
    <row r="121" spans="2:11" ht="17.25" customHeight="1">
      <c r="B121" s="333"/>
      <c r="C121" s="308" t="s">
        <v>445</v>
      </c>
      <c r="D121" s="308"/>
      <c r="E121" s="308"/>
      <c r="F121" s="308" t="s">
        <v>446</v>
      </c>
      <c r="G121" s="309"/>
      <c r="H121" s="308" t="s">
        <v>115</v>
      </c>
      <c r="I121" s="308" t="s">
        <v>59</v>
      </c>
      <c r="J121" s="308" t="s">
        <v>447</v>
      </c>
      <c r="K121" s="334"/>
    </row>
    <row r="122" spans="2:11" ht="17.25" customHeight="1">
      <c r="B122" s="333"/>
      <c r="C122" s="310" t="s">
        <v>448</v>
      </c>
      <c r="D122" s="310"/>
      <c r="E122" s="310"/>
      <c r="F122" s="311" t="s">
        <v>449</v>
      </c>
      <c r="G122" s="312"/>
      <c r="H122" s="310"/>
      <c r="I122" s="310"/>
      <c r="J122" s="310" t="s">
        <v>450</v>
      </c>
      <c r="K122" s="334"/>
    </row>
    <row r="123" spans="2:11" ht="5.25" customHeight="1">
      <c r="B123" s="335"/>
      <c r="C123" s="313"/>
      <c r="D123" s="313"/>
      <c r="E123" s="313"/>
      <c r="F123" s="313"/>
      <c r="G123" s="294"/>
      <c r="H123" s="313"/>
      <c r="I123" s="313"/>
      <c r="J123" s="313"/>
      <c r="K123" s="336"/>
    </row>
    <row r="124" spans="2:11" ht="15" customHeight="1">
      <c r="B124" s="335"/>
      <c r="C124" s="294" t="s">
        <v>453</v>
      </c>
      <c r="D124" s="313"/>
      <c r="E124" s="313"/>
      <c r="F124" s="315" t="s">
        <v>79</v>
      </c>
      <c r="G124" s="294"/>
      <c r="H124" s="294" t="s">
        <v>489</v>
      </c>
      <c r="I124" s="294" t="s">
        <v>452</v>
      </c>
      <c r="J124" s="294">
        <v>120</v>
      </c>
      <c r="K124" s="337"/>
    </row>
    <row r="125" spans="2:11" ht="15" customHeight="1">
      <c r="B125" s="335"/>
      <c r="C125" s="294" t="s">
        <v>498</v>
      </c>
      <c r="D125" s="294"/>
      <c r="E125" s="294"/>
      <c r="F125" s="315" t="s">
        <v>79</v>
      </c>
      <c r="G125" s="294"/>
      <c r="H125" s="294" t="s">
        <v>499</v>
      </c>
      <c r="I125" s="294" t="s">
        <v>452</v>
      </c>
      <c r="J125" s="294" t="s">
        <v>500</v>
      </c>
      <c r="K125" s="337"/>
    </row>
    <row r="126" spans="2:11" ht="15" customHeight="1">
      <c r="B126" s="335"/>
      <c r="C126" s="294" t="s">
        <v>400</v>
      </c>
      <c r="D126" s="294"/>
      <c r="E126" s="294"/>
      <c r="F126" s="315" t="s">
        <v>79</v>
      </c>
      <c r="G126" s="294"/>
      <c r="H126" s="294" t="s">
        <v>501</v>
      </c>
      <c r="I126" s="294" t="s">
        <v>452</v>
      </c>
      <c r="J126" s="294" t="s">
        <v>500</v>
      </c>
      <c r="K126" s="337"/>
    </row>
    <row r="127" spans="2:11" ht="15" customHeight="1">
      <c r="B127" s="335"/>
      <c r="C127" s="294" t="s">
        <v>461</v>
      </c>
      <c r="D127" s="294"/>
      <c r="E127" s="294"/>
      <c r="F127" s="315" t="s">
        <v>456</v>
      </c>
      <c r="G127" s="294"/>
      <c r="H127" s="294" t="s">
        <v>462</v>
      </c>
      <c r="I127" s="294" t="s">
        <v>452</v>
      </c>
      <c r="J127" s="294">
        <v>15</v>
      </c>
      <c r="K127" s="337"/>
    </row>
    <row r="128" spans="2:11" ht="15" customHeight="1">
      <c r="B128" s="335"/>
      <c r="C128" s="317" t="s">
        <v>463</v>
      </c>
      <c r="D128" s="317"/>
      <c r="E128" s="317"/>
      <c r="F128" s="318" t="s">
        <v>456</v>
      </c>
      <c r="G128" s="317"/>
      <c r="H128" s="317" t="s">
        <v>464</v>
      </c>
      <c r="I128" s="317" t="s">
        <v>452</v>
      </c>
      <c r="J128" s="317">
        <v>15</v>
      </c>
      <c r="K128" s="337"/>
    </row>
    <row r="129" spans="2:11" ht="15" customHeight="1">
      <c r="B129" s="335"/>
      <c r="C129" s="317" t="s">
        <v>465</v>
      </c>
      <c r="D129" s="317"/>
      <c r="E129" s="317"/>
      <c r="F129" s="318" t="s">
        <v>456</v>
      </c>
      <c r="G129" s="317"/>
      <c r="H129" s="317" t="s">
        <v>466</v>
      </c>
      <c r="I129" s="317" t="s">
        <v>452</v>
      </c>
      <c r="J129" s="317">
        <v>20</v>
      </c>
      <c r="K129" s="337"/>
    </row>
    <row r="130" spans="2:11" ht="15" customHeight="1">
      <c r="B130" s="335"/>
      <c r="C130" s="317" t="s">
        <v>467</v>
      </c>
      <c r="D130" s="317"/>
      <c r="E130" s="317"/>
      <c r="F130" s="318" t="s">
        <v>456</v>
      </c>
      <c r="G130" s="317"/>
      <c r="H130" s="317" t="s">
        <v>468</v>
      </c>
      <c r="I130" s="317" t="s">
        <v>452</v>
      </c>
      <c r="J130" s="317">
        <v>20</v>
      </c>
      <c r="K130" s="337"/>
    </row>
    <row r="131" spans="2:11" ht="15" customHeight="1">
      <c r="B131" s="335"/>
      <c r="C131" s="294" t="s">
        <v>455</v>
      </c>
      <c r="D131" s="294"/>
      <c r="E131" s="294"/>
      <c r="F131" s="315" t="s">
        <v>456</v>
      </c>
      <c r="G131" s="294"/>
      <c r="H131" s="294" t="s">
        <v>489</v>
      </c>
      <c r="I131" s="294" t="s">
        <v>452</v>
      </c>
      <c r="J131" s="294">
        <v>50</v>
      </c>
      <c r="K131" s="337"/>
    </row>
    <row r="132" spans="2:11" ht="15" customHeight="1">
      <c r="B132" s="335"/>
      <c r="C132" s="294" t="s">
        <v>469</v>
      </c>
      <c r="D132" s="294"/>
      <c r="E132" s="294"/>
      <c r="F132" s="315" t="s">
        <v>456</v>
      </c>
      <c r="G132" s="294"/>
      <c r="H132" s="294" t="s">
        <v>489</v>
      </c>
      <c r="I132" s="294" t="s">
        <v>452</v>
      </c>
      <c r="J132" s="294">
        <v>50</v>
      </c>
      <c r="K132" s="337"/>
    </row>
    <row r="133" spans="2:11" ht="15" customHeight="1">
      <c r="B133" s="335"/>
      <c r="C133" s="294" t="s">
        <v>475</v>
      </c>
      <c r="D133" s="294"/>
      <c r="E133" s="294"/>
      <c r="F133" s="315" t="s">
        <v>456</v>
      </c>
      <c r="G133" s="294"/>
      <c r="H133" s="294" t="s">
        <v>489</v>
      </c>
      <c r="I133" s="294" t="s">
        <v>452</v>
      </c>
      <c r="J133" s="294">
        <v>50</v>
      </c>
      <c r="K133" s="337"/>
    </row>
    <row r="134" spans="2:11" ht="15" customHeight="1">
      <c r="B134" s="335"/>
      <c r="C134" s="294" t="s">
        <v>477</v>
      </c>
      <c r="D134" s="294"/>
      <c r="E134" s="294"/>
      <c r="F134" s="315" t="s">
        <v>456</v>
      </c>
      <c r="G134" s="294"/>
      <c r="H134" s="294" t="s">
        <v>489</v>
      </c>
      <c r="I134" s="294" t="s">
        <v>452</v>
      </c>
      <c r="J134" s="294">
        <v>50</v>
      </c>
      <c r="K134" s="337"/>
    </row>
    <row r="135" spans="2:11" ht="15" customHeight="1">
      <c r="B135" s="335"/>
      <c r="C135" s="294" t="s">
        <v>120</v>
      </c>
      <c r="D135" s="294"/>
      <c r="E135" s="294"/>
      <c r="F135" s="315" t="s">
        <v>456</v>
      </c>
      <c r="G135" s="294"/>
      <c r="H135" s="294" t="s">
        <v>502</v>
      </c>
      <c r="I135" s="294" t="s">
        <v>452</v>
      </c>
      <c r="J135" s="294">
        <v>255</v>
      </c>
      <c r="K135" s="337"/>
    </row>
    <row r="136" spans="2:11" ht="15" customHeight="1">
      <c r="B136" s="335"/>
      <c r="C136" s="294" t="s">
        <v>479</v>
      </c>
      <c r="D136" s="294"/>
      <c r="E136" s="294"/>
      <c r="F136" s="315" t="s">
        <v>79</v>
      </c>
      <c r="G136" s="294"/>
      <c r="H136" s="294" t="s">
        <v>503</v>
      </c>
      <c r="I136" s="294" t="s">
        <v>481</v>
      </c>
      <c r="J136" s="294"/>
      <c r="K136" s="337"/>
    </row>
    <row r="137" spans="2:11" ht="15" customHeight="1">
      <c r="B137" s="335"/>
      <c r="C137" s="294" t="s">
        <v>482</v>
      </c>
      <c r="D137" s="294"/>
      <c r="E137" s="294"/>
      <c r="F137" s="315" t="s">
        <v>79</v>
      </c>
      <c r="G137" s="294"/>
      <c r="H137" s="294" t="s">
        <v>504</v>
      </c>
      <c r="I137" s="294" t="s">
        <v>484</v>
      </c>
      <c r="J137" s="294"/>
      <c r="K137" s="337"/>
    </row>
    <row r="138" spans="2:11" ht="15" customHeight="1">
      <c r="B138" s="335"/>
      <c r="C138" s="294" t="s">
        <v>485</v>
      </c>
      <c r="D138" s="294"/>
      <c r="E138" s="294"/>
      <c r="F138" s="315" t="s">
        <v>79</v>
      </c>
      <c r="G138" s="294"/>
      <c r="H138" s="294" t="s">
        <v>485</v>
      </c>
      <c r="I138" s="294" t="s">
        <v>484</v>
      </c>
      <c r="J138" s="294"/>
      <c r="K138" s="337"/>
    </row>
    <row r="139" spans="2:11" ht="15" customHeight="1">
      <c r="B139" s="335"/>
      <c r="C139" s="294" t="s">
        <v>40</v>
      </c>
      <c r="D139" s="294"/>
      <c r="E139" s="294"/>
      <c r="F139" s="315" t="s">
        <v>79</v>
      </c>
      <c r="G139" s="294"/>
      <c r="H139" s="294" t="s">
        <v>505</v>
      </c>
      <c r="I139" s="294" t="s">
        <v>484</v>
      </c>
      <c r="J139" s="294"/>
      <c r="K139" s="337"/>
    </row>
    <row r="140" spans="2:11" ht="15" customHeight="1">
      <c r="B140" s="335"/>
      <c r="C140" s="294" t="s">
        <v>506</v>
      </c>
      <c r="D140" s="294"/>
      <c r="E140" s="294"/>
      <c r="F140" s="315" t="s">
        <v>79</v>
      </c>
      <c r="G140" s="294"/>
      <c r="H140" s="294" t="s">
        <v>507</v>
      </c>
      <c r="I140" s="294" t="s">
        <v>484</v>
      </c>
      <c r="J140" s="294"/>
      <c r="K140" s="337"/>
    </row>
    <row r="141" spans="2:11" ht="15" customHeight="1">
      <c r="B141" s="338"/>
      <c r="C141" s="339"/>
      <c r="D141" s="339"/>
      <c r="E141" s="339"/>
      <c r="F141" s="339"/>
      <c r="G141" s="339"/>
      <c r="H141" s="339"/>
      <c r="I141" s="339"/>
      <c r="J141" s="339"/>
      <c r="K141" s="340"/>
    </row>
    <row r="142" spans="2:11" ht="18.75" customHeight="1">
      <c r="B142" s="290"/>
      <c r="C142" s="290"/>
      <c r="D142" s="290"/>
      <c r="E142" s="290"/>
      <c r="F142" s="327"/>
      <c r="G142" s="290"/>
      <c r="H142" s="290"/>
      <c r="I142" s="290"/>
      <c r="J142" s="290"/>
      <c r="K142" s="290"/>
    </row>
    <row r="143" spans="2:11" ht="18.75" customHeight="1">
      <c r="B143" s="301"/>
      <c r="C143" s="301"/>
      <c r="D143" s="301"/>
      <c r="E143" s="301"/>
      <c r="F143" s="301"/>
      <c r="G143" s="301"/>
      <c r="H143" s="301"/>
      <c r="I143" s="301"/>
      <c r="J143" s="301"/>
      <c r="K143" s="301"/>
    </row>
    <row r="144" spans="2:11" ht="7.5" customHeight="1">
      <c r="B144" s="302"/>
      <c r="C144" s="303"/>
      <c r="D144" s="303"/>
      <c r="E144" s="303"/>
      <c r="F144" s="303"/>
      <c r="G144" s="303"/>
      <c r="H144" s="303"/>
      <c r="I144" s="303"/>
      <c r="J144" s="303"/>
      <c r="K144" s="304"/>
    </row>
    <row r="145" spans="2:11" ht="45" customHeight="1">
      <c r="B145" s="305"/>
      <c r="C145" s="306" t="s">
        <v>508</v>
      </c>
      <c r="D145" s="306"/>
      <c r="E145" s="306"/>
      <c r="F145" s="306"/>
      <c r="G145" s="306"/>
      <c r="H145" s="306"/>
      <c r="I145" s="306"/>
      <c r="J145" s="306"/>
      <c r="K145" s="307"/>
    </row>
    <row r="146" spans="2:11" ht="17.25" customHeight="1">
      <c r="B146" s="305"/>
      <c r="C146" s="308" t="s">
        <v>445</v>
      </c>
      <c r="D146" s="308"/>
      <c r="E146" s="308"/>
      <c r="F146" s="308" t="s">
        <v>446</v>
      </c>
      <c r="G146" s="309"/>
      <c r="H146" s="308" t="s">
        <v>115</v>
      </c>
      <c r="I146" s="308" t="s">
        <v>59</v>
      </c>
      <c r="J146" s="308" t="s">
        <v>447</v>
      </c>
      <c r="K146" s="307"/>
    </row>
    <row r="147" spans="2:11" ht="17.25" customHeight="1">
      <c r="B147" s="305"/>
      <c r="C147" s="310" t="s">
        <v>448</v>
      </c>
      <c r="D147" s="310"/>
      <c r="E147" s="310"/>
      <c r="F147" s="311" t="s">
        <v>449</v>
      </c>
      <c r="G147" s="312"/>
      <c r="H147" s="310"/>
      <c r="I147" s="310"/>
      <c r="J147" s="310" t="s">
        <v>450</v>
      </c>
      <c r="K147" s="307"/>
    </row>
    <row r="148" spans="2:11" ht="5.25" customHeight="1">
      <c r="B148" s="316"/>
      <c r="C148" s="313"/>
      <c r="D148" s="313"/>
      <c r="E148" s="313"/>
      <c r="F148" s="313"/>
      <c r="G148" s="314"/>
      <c r="H148" s="313"/>
      <c r="I148" s="313"/>
      <c r="J148" s="313"/>
      <c r="K148" s="337"/>
    </row>
    <row r="149" spans="2:11" ht="15" customHeight="1">
      <c r="B149" s="316"/>
      <c r="C149" s="341" t="s">
        <v>453</v>
      </c>
      <c r="D149" s="294"/>
      <c r="E149" s="294"/>
      <c r="F149" s="342" t="s">
        <v>79</v>
      </c>
      <c r="G149" s="294"/>
      <c r="H149" s="341" t="s">
        <v>489</v>
      </c>
      <c r="I149" s="341" t="s">
        <v>452</v>
      </c>
      <c r="J149" s="341">
        <v>120</v>
      </c>
      <c r="K149" s="337"/>
    </row>
    <row r="150" spans="2:11" ht="15" customHeight="1">
      <c r="B150" s="316"/>
      <c r="C150" s="341" t="s">
        <v>498</v>
      </c>
      <c r="D150" s="294"/>
      <c r="E150" s="294"/>
      <c r="F150" s="342" t="s">
        <v>79</v>
      </c>
      <c r="G150" s="294"/>
      <c r="H150" s="341" t="s">
        <v>509</v>
      </c>
      <c r="I150" s="341" t="s">
        <v>452</v>
      </c>
      <c r="J150" s="341" t="s">
        <v>500</v>
      </c>
      <c r="K150" s="337"/>
    </row>
    <row r="151" spans="2:11" ht="15" customHeight="1">
      <c r="B151" s="316"/>
      <c r="C151" s="341" t="s">
        <v>400</v>
      </c>
      <c r="D151" s="294"/>
      <c r="E151" s="294"/>
      <c r="F151" s="342" t="s">
        <v>79</v>
      </c>
      <c r="G151" s="294"/>
      <c r="H151" s="341" t="s">
        <v>510</v>
      </c>
      <c r="I151" s="341" t="s">
        <v>452</v>
      </c>
      <c r="J151" s="341" t="s">
        <v>500</v>
      </c>
      <c r="K151" s="337"/>
    </row>
    <row r="152" spans="2:11" ht="15" customHeight="1">
      <c r="B152" s="316"/>
      <c r="C152" s="341" t="s">
        <v>455</v>
      </c>
      <c r="D152" s="294"/>
      <c r="E152" s="294"/>
      <c r="F152" s="342" t="s">
        <v>456</v>
      </c>
      <c r="G152" s="294"/>
      <c r="H152" s="341" t="s">
        <v>489</v>
      </c>
      <c r="I152" s="341" t="s">
        <v>452</v>
      </c>
      <c r="J152" s="341">
        <v>50</v>
      </c>
      <c r="K152" s="337"/>
    </row>
    <row r="153" spans="2:11" ht="15" customHeight="1">
      <c r="B153" s="316"/>
      <c r="C153" s="341" t="s">
        <v>458</v>
      </c>
      <c r="D153" s="294"/>
      <c r="E153" s="294"/>
      <c r="F153" s="342" t="s">
        <v>79</v>
      </c>
      <c r="G153" s="294"/>
      <c r="H153" s="341" t="s">
        <v>489</v>
      </c>
      <c r="I153" s="341" t="s">
        <v>460</v>
      </c>
      <c r="J153" s="341"/>
      <c r="K153" s="337"/>
    </row>
    <row r="154" spans="2:11" ht="15" customHeight="1">
      <c r="B154" s="316"/>
      <c r="C154" s="341" t="s">
        <v>469</v>
      </c>
      <c r="D154" s="294"/>
      <c r="E154" s="294"/>
      <c r="F154" s="342" t="s">
        <v>456</v>
      </c>
      <c r="G154" s="294"/>
      <c r="H154" s="341" t="s">
        <v>489</v>
      </c>
      <c r="I154" s="341" t="s">
        <v>452</v>
      </c>
      <c r="J154" s="341">
        <v>50</v>
      </c>
      <c r="K154" s="337"/>
    </row>
    <row r="155" spans="2:11" ht="15" customHeight="1">
      <c r="B155" s="316"/>
      <c r="C155" s="341" t="s">
        <v>477</v>
      </c>
      <c r="D155" s="294"/>
      <c r="E155" s="294"/>
      <c r="F155" s="342" t="s">
        <v>456</v>
      </c>
      <c r="G155" s="294"/>
      <c r="H155" s="341" t="s">
        <v>489</v>
      </c>
      <c r="I155" s="341" t="s">
        <v>452</v>
      </c>
      <c r="J155" s="341">
        <v>50</v>
      </c>
      <c r="K155" s="337"/>
    </row>
    <row r="156" spans="2:11" ht="15" customHeight="1">
      <c r="B156" s="316"/>
      <c r="C156" s="341" t="s">
        <v>475</v>
      </c>
      <c r="D156" s="294"/>
      <c r="E156" s="294"/>
      <c r="F156" s="342" t="s">
        <v>456</v>
      </c>
      <c r="G156" s="294"/>
      <c r="H156" s="341" t="s">
        <v>489</v>
      </c>
      <c r="I156" s="341" t="s">
        <v>452</v>
      </c>
      <c r="J156" s="341">
        <v>50</v>
      </c>
      <c r="K156" s="337"/>
    </row>
    <row r="157" spans="2:11" ht="15" customHeight="1">
      <c r="B157" s="316"/>
      <c r="C157" s="341" t="s">
        <v>96</v>
      </c>
      <c r="D157" s="294"/>
      <c r="E157" s="294"/>
      <c r="F157" s="342" t="s">
        <v>79</v>
      </c>
      <c r="G157" s="294"/>
      <c r="H157" s="341" t="s">
        <v>511</v>
      </c>
      <c r="I157" s="341" t="s">
        <v>452</v>
      </c>
      <c r="J157" s="341" t="s">
        <v>512</v>
      </c>
      <c r="K157" s="337"/>
    </row>
    <row r="158" spans="2:11" ht="15" customHeight="1">
      <c r="B158" s="316"/>
      <c r="C158" s="341" t="s">
        <v>513</v>
      </c>
      <c r="D158" s="294"/>
      <c r="E158" s="294"/>
      <c r="F158" s="342" t="s">
        <v>79</v>
      </c>
      <c r="G158" s="294"/>
      <c r="H158" s="341" t="s">
        <v>514</v>
      </c>
      <c r="I158" s="341" t="s">
        <v>484</v>
      </c>
      <c r="J158" s="341"/>
      <c r="K158" s="337"/>
    </row>
    <row r="159" spans="2:11" ht="15" customHeight="1">
      <c r="B159" s="343"/>
      <c r="C159" s="325"/>
      <c r="D159" s="325"/>
      <c r="E159" s="325"/>
      <c r="F159" s="325"/>
      <c r="G159" s="325"/>
      <c r="H159" s="325"/>
      <c r="I159" s="325"/>
      <c r="J159" s="325"/>
      <c r="K159" s="344"/>
    </row>
    <row r="160" spans="2:11" ht="18.75" customHeight="1">
      <c r="B160" s="290"/>
      <c r="C160" s="294"/>
      <c r="D160" s="294"/>
      <c r="E160" s="294"/>
      <c r="F160" s="315"/>
      <c r="G160" s="294"/>
      <c r="H160" s="294"/>
      <c r="I160" s="294"/>
      <c r="J160" s="294"/>
      <c r="K160" s="290"/>
    </row>
    <row r="161" spans="2:11" ht="18.75" customHeight="1">
      <c r="B161" s="301"/>
      <c r="C161" s="301"/>
      <c r="D161" s="301"/>
      <c r="E161" s="301"/>
      <c r="F161" s="301"/>
      <c r="G161" s="301"/>
      <c r="H161" s="301"/>
      <c r="I161" s="301"/>
      <c r="J161" s="301"/>
      <c r="K161" s="301"/>
    </row>
    <row r="162" spans="2:11" ht="7.5" customHeight="1">
      <c r="B162" s="280"/>
      <c r="C162" s="281"/>
      <c r="D162" s="281"/>
      <c r="E162" s="281"/>
      <c r="F162" s="281"/>
      <c r="G162" s="281"/>
      <c r="H162" s="281"/>
      <c r="I162" s="281"/>
      <c r="J162" s="281"/>
      <c r="K162" s="282"/>
    </row>
    <row r="163" spans="2:11" ht="45" customHeight="1">
      <c r="B163" s="283"/>
      <c r="C163" s="284" t="s">
        <v>515</v>
      </c>
      <c r="D163" s="284"/>
      <c r="E163" s="284"/>
      <c r="F163" s="284"/>
      <c r="G163" s="284"/>
      <c r="H163" s="284"/>
      <c r="I163" s="284"/>
      <c r="J163" s="284"/>
      <c r="K163" s="285"/>
    </row>
    <row r="164" spans="2:11" ht="17.25" customHeight="1">
      <c r="B164" s="283"/>
      <c r="C164" s="308" t="s">
        <v>445</v>
      </c>
      <c r="D164" s="308"/>
      <c r="E164" s="308"/>
      <c r="F164" s="308" t="s">
        <v>446</v>
      </c>
      <c r="G164" s="345"/>
      <c r="H164" s="346" t="s">
        <v>115</v>
      </c>
      <c r="I164" s="346" t="s">
        <v>59</v>
      </c>
      <c r="J164" s="308" t="s">
        <v>447</v>
      </c>
      <c r="K164" s="285"/>
    </row>
    <row r="165" spans="2:11" ht="17.25" customHeight="1">
      <c r="B165" s="286"/>
      <c r="C165" s="310" t="s">
        <v>448</v>
      </c>
      <c r="D165" s="310"/>
      <c r="E165" s="310"/>
      <c r="F165" s="311" t="s">
        <v>449</v>
      </c>
      <c r="G165" s="347"/>
      <c r="H165" s="348"/>
      <c r="I165" s="348"/>
      <c r="J165" s="310" t="s">
        <v>450</v>
      </c>
      <c r="K165" s="288"/>
    </row>
    <row r="166" spans="2:11" ht="5.25" customHeight="1">
      <c r="B166" s="316"/>
      <c r="C166" s="313"/>
      <c r="D166" s="313"/>
      <c r="E166" s="313"/>
      <c r="F166" s="313"/>
      <c r="G166" s="314"/>
      <c r="H166" s="313"/>
      <c r="I166" s="313"/>
      <c r="J166" s="313"/>
      <c r="K166" s="337"/>
    </row>
    <row r="167" spans="2:11" ht="15" customHeight="1">
      <c r="B167" s="316"/>
      <c r="C167" s="294" t="s">
        <v>453</v>
      </c>
      <c r="D167" s="294"/>
      <c r="E167" s="294"/>
      <c r="F167" s="315" t="s">
        <v>79</v>
      </c>
      <c r="G167" s="294"/>
      <c r="H167" s="294" t="s">
        <v>489</v>
      </c>
      <c r="I167" s="294" t="s">
        <v>452</v>
      </c>
      <c r="J167" s="294">
        <v>120</v>
      </c>
      <c r="K167" s="337"/>
    </row>
    <row r="168" spans="2:11" ht="15" customHeight="1">
      <c r="B168" s="316"/>
      <c r="C168" s="294" t="s">
        <v>498</v>
      </c>
      <c r="D168" s="294"/>
      <c r="E168" s="294"/>
      <c r="F168" s="315" t="s">
        <v>79</v>
      </c>
      <c r="G168" s="294"/>
      <c r="H168" s="294" t="s">
        <v>499</v>
      </c>
      <c r="I168" s="294" t="s">
        <v>452</v>
      </c>
      <c r="J168" s="294" t="s">
        <v>500</v>
      </c>
      <c r="K168" s="337"/>
    </row>
    <row r="169" spans="2:11" ht="15" customHeight="1">
      <c r="B169" s="316"/>
      <c r="C169" s="294" t="s">
        <v>400</v>
      </c>
      <c r="D169" s="294"/>
      <c r="E169" s="294"/>
      <c r="F169" s="315" t="s">
        <v>79</v>
      </c>
      <c r="G169" s="294"/>
      <c r="H169" s="294" t="s">
        <v>516</v>
      </c>
      <c r="I169" s="294" t="s">
        <v>452</v>
      </c>
      <c r="J169" s="294" t="s">
        <v>500</v>
      </c>
      <c r="K169" s="337"/>
    </row>
    <row r="170" spans="2:11" ht="15" customHeight="1">
      <c r="B170" s="316"/>
      <c r="C170" s="294" t="s">
        <v>455</v>
      </c>
      <c r="D170" s="294"/>
      <c r="E170" s="294"/>
      <c r="F170" s="315" t="s">
        <v>456</v>
      </c>
      <c r="G170" s="294"/>
      <c r="H170" s="294" t="s">
        <v>516</v>
      </c>
      <c r="I170" s="294" t="s">
        <v>452</v>
      </c>
      <c r="J170" s="294">
        <v>50</v>
      </c>
      <c r="K170" s="337"/>
    </row>
    <row r="171" spans="2:11" ht="15" customHeight="1">
      <c r="B171" s="316"/>
      <c r="C171" s="294" t="s">
        <v>458</v>
      </c>
      <c r="D171" s="294"/>
      <c r="E171" s="294"/>
      <c r="F171" s="315" t="s">
        <v>79</v>
      </c>
      <c r="G171" s="294"/>
      <c r="H171" s="294" t="s">
        <v>516</v>
      </c>
      <c r="I171" s="294" t="s">
        <v>460</v>
      </c>
      <c r="J171" s="294"/>
      <c r="K171" s="337"/>
    </row>
    <row r="172" spans="2:11" ht="15" customHeight="1">
      <c r="B172" s="316"/>
      <c r="C172" s="294" t="s">
        <v>469</v>
      </c>
      <c r="D172" s="294"/>
      <c r="E172" s="294"/>
      <c r="F172" s="315" t="s">
        <v>456</v>
      </c>
      <c r="G172" s="294"/>
      <c r="H172" s="294" t="s">
        <v>516</v>
      </c>
      <c r="I172" s="294" t="s">
        <v>452</v>
      </c>
      <c r="J172" s="294">
        <v>50</v>
      </c>
      <c r="K172" s="337"/>
    </row>
    <row r="173" spans="2:11" ht="15" customHeight="1">
      <c r="B173" s="316"/>
      <c r="C173" s="294" t="s">
        <v>477</v>
      </c>
      <c r="D173" s="294"/>
      <c r="E173" s="294"/>
      <c r="F173" s="315" t="s">
        <v>456</v>
      </c>
      <c r="G173" s="294"/>
      <c r="H173" s="294" t="s">
        <v>516</v>
      </c>
      <c r="I173" s="294" t="s">
        <v>452</v>
      </c>
      <c r="J173" s="294">
        <v>50</v>
      </c>
      <c r="K173" s="337"/>
    </row>
    <row r="174" spans="2:11" ht="15" customHeight="1">
      <c r="B174" s="316"/>
      <c r="C174" s="294" t="s">
        <v>475</v>
      </c>
      <c r="D174" s="294"/>
      <c r="E174" s="294"/>
      <c r="F174" s="315" t="s">
        <v>456</v>
      </c>
      <c r="G174" s="294"/>
      <c r="H174" s="294" t="s">
        <v>516</v>
      </c>
      <c r="I174" s="294" t="s">
        <v>452</v>
      </c>
      <c r="J174" s="294">
        <v>50</v>
      </c>
      <c r="K174" s="337"/>
    </row>
    <row r="175" spans="2:11" ht="15" customHeight="1">
      <c r="B175" s="316"/>
      <c r="C175" s="294" t="s">
        <v>114</v>
      </c>
      <c r="D175" s="294"/>
      <c r="E175" s="294"/>
      <c r="F175" s="315" t="s">
        <v>79</v>
      </c>
      <c r="G175" s="294"/>
      <c r="H175" s="294" t="s">
        <v>517</v>
      </c>
      <c r="I175" s="294" t="s">
        <v>518</v>
      </c>
      <c r="J175" s="294"/>
      <c r="K175" s="337"/>
    </row>
    <row r="176" spans="2:11" ht="15" customHeight="1">
      <c r="B176" s="316"/>
      <c r="C176" s="294" t="s">
        <v>59</v>
      </c>
      <c r="D176" s="294"/>
      <c r="E176" s="294"/>
      <c r="F176" s="315" t="s">
        <v>79</v>
      </c>
      <c r="G176" s="294"/>
      <c r="H176" s="294" t="s">
        <v>519</v>
      </c>
      <c r="I176" s="294" t="s">
        <v>520</v>
      </c>
      <c r="J176" s="294">
        <v>1</v>
      </c>
      <c r="K176" s="337"/>
    </row>
    <row r="177" spans="2:11" ht="15" customHeight="1">
      <c r="B177" s="316"/>
      <c r="C177" s="294" t="s">
        <v>55</v>
      </c>
      <c r="D177" s="294"/>
      <c r="E177" s="294"/>
      <c r="F177" s="315" t="s">
        <v>79</v>
      </c>
      <c r="G177" s="294"/>
      <c r="H177" s="294" t="s">
        <v>521</v>
      </c>
      <c r="I177" s="294" t="s">
        <v>452</v>
      </c>
      <c r="J177" s="294">
        <v>20</v>
      </c>
      <c r="K177" s="337"/>
    </row>
    <row r="178" spans="2:11" ht="15" customHeight="1">
      <c r="B178" s="316"/>
      <c r="C178" s="294" t="s">
        <v>115</v>
      </c>
      <c r="D178" s="294"/>
      <c r="E178" s="294"/>
      <c r="F178" s="315" t="s">
        <v>79</v>
      </c>
      <c r="G178" s="294"/>
      <c r="H178" s="294" t="s">
        <v>522</v>
      </c>
      <c r="I178" s="294" t="s">
        <v>452</v>
      </c>
      <c r="J178" s="294">
        <v>255</v>
      </c>
      <c r="K178" s="337"/>
    </row>
    <row r="179" spans="2:11" ht="15" customHeight="1">
      <c r="B179" s="316"/>
      <c r="C179" s="294" t="s">
        <v>116</v>
      </c>
      <c r="D179" s="294"/>
      <c r="E179" s="294"/>
      <c r="F179" s="315" t="s">
        <v>79</v>
      </c>
      <c r="G179" s="294"/>
      <c r="H179" s="294" t="s">
        <v>416</v>
      </c>
      <c r="I179" s="294" t="s">
        <v>452</v>
      </c>
      <c r="J179" s="294">
        <v>10</v>
      </c>
      <c r="K179" s="337"/>
    </row>
    <row r="180" spans="2:11" ht="15" customHeight="1">
      <c r="B180" s="316"/>
      <c r="C180" s="294" t="s">
        <v>117</v>
      </c>
      <c r="D180" s="294"/>
      <c r="E180" s="294"/>
      <c r="F180" s="315" t="s">
        <v>79</v>
      </c>
      <c r="G180" s="294"/>
      <c r="H180" s="294" t="s">
        <v>523</v>
      </c>
      <c r="I180" s="294" t="s">
        <v>484</v>
      </c>
      <c r="J180" s="294"/>
      <c r="K180" s="337"/>
    </row>
    <row r="181" spans="2:11" ht="15" customHeight="1">
      <c r="B181" s="316"/>
      <c r="C181" s="294" t="s">
        <v>524</v>
      </c>
      <c r="D181" s="294"/>
      <c r="E181" s="294"/>
      <c r="F181" s="315" t="s">
        <v>79</v>
      </c>
      <c r="G181" s="294"/>
      <c r="H181" s="294" t="s">
        <v>525</v>
      </c>
      <c r="I181" s="294" t="s">
        <v>484</v>
      </c>
      <c r="J181" s="294"/>
      <c r="K181" s="337"/>
    </row>
    <row r="182" spans="2:11" ht="15" customHeight="1">
      <c r="B182" s="316"/>
      <c r="C182" s="294" t="s">
        <v>513</v>
      </c>
      <c r="D182" s="294"/>
      <c r="E182" s="294"/>
      <c r="F182" s="315" t="s">
        <v>79</v>
      </c>
      <c r="G182" s="294"/>
      <c r="H182" s="294" t="s">
        <v>526</v>
      </c>
      <c r="I182" s="294" t="s">
        <v>484</v>
      </c>
      <c r="J182" s="294"/>
      <c r="K182" s="337"/>
    </row>
    <row r="183" spans="2:11" ht="15" customHeight="1">
      <c r="B183" s="316"/>
      <c r="C183" s="294" t="s">
        <v>119</v>
      </c>
      <c r="D183" s="294"/>
      <c r="E183" s="294"/>
      <c r="F183" s="315" t="s">
        <v>456</v>
      </c>
      <c r="G183" s="294"/>
      <c r="H183" s="294" t="s">
        <v>527</v>
      </c>
      <c r="I183" s="294" t="s">
        <v>452</v>
      </c>
      <c r="J183" s="294">
        <v>50</v>
      </c>
      <c r="K183" s="337"/>
    </row>
    <row r="184" spans="2:11" ht="15" customHeight="1">
      <c r="B184" s="316"/>
      <c r="C184" s="294" t="s">
        <v>528</v>
      </c>
      <c r="D184" s="294"/>
      <c r="E184" s="294"/>
      <c r="F184" s="315" t="s">
        <v>456</v>
      </c>
      <c r="G184" s="294"/>
      <c r="H184" s="294" t="s">
        <v>529</v>
      </c>
      <c r="I184" s="294" t="s">
        <v>530</v>
      </c>
      <c r="J184" s="294"/>
      <c r="K184" s="337"/>
    </row>
    <row r="185" spans="2:11" ht="15" customHeight="1">
      <c r="B185" s="316"/>
      <c r="C185" s="294" t="s">
        <v>531</v>
      </c>
      <c r="D185" s="294"/>
      <c r="E185" s="294"/>
      <c r="F185" s="315" t="s">
        <v>456</v>
      </c>
      <c r="G185" s="294"/>
      <c r="H185" s="294" t="s">
        <v>532</v>
      </c>
      <c r="I185" s="294" t="s">
        <v>530</v>
      </c>
      <c r="J185" s="294"/>
      <c r="K185" s="337"/>
    </row>
    <row r="186" spans="2:11" ht="15" customHeight="1">
      <c r="B186" s="316"/>
      <c r="C186" s="294" t="s">
        <v>533</v>
      </c>
      <c r="D186" s="294"/>
      <c r="E186" s="294"/>
      <c r="F186" s="315" t="s">
        <v>456</v>
      </c>
      <c r="G186" s="294"/>
      <c r="H186" s="294" t="s">
        <v>534</v>
      </c>
      <c r="I186" s="294" t="s">
        <v>530</v>
      </c>
      <c r="J186" s="294"/>
      <c r="K186" s="337"/>
    </row>
    <row r="187" spans="2:11" ht="15" customHeight="1">
      <c r="B187" s="316"/>
      <c r="C187" s="349" t="s">
        <v>535</v>
      </c>
      <c r="D187" s="294"/>
      <c r="E187" s="294"/>
      <c r="F187" s="315" t="s">
        <v>456</v>
      </c>
      <c r="G187" s="294"/>
      <c r="H187" s="294" t="s">
        <v>536</v>
      </c>
      <c r="I187" s="294" t="s">
        <v>537</v>
      </c>
      <c r="J187" s="350" t="s">
        <v>538</v>
      </c>
      <c r="K187" s="337"/>
    </row>
    <row r="188" spans="2:11" ht="15" customHeight="1">
      <c r="B188" s="316"/>
      <c r="C188" s="300" t="s">
        <v>44</v>
      </c>
      <c r="D188" s="294"/>
      <c r="E188" s="294"/>
      <c r="F188" s="315" t="s">
        <v>79</v>
      </c>
      <c r="G188" s="294"/>
      <c r="H188" s="290" t="s">
        <v>539</v>
      </c>
      <c r="I188" s="294" t="s">
        <v>540</v>
      </c>
      <c r="J188" s="294"/>
      <c r="K188" s="337"/>
    </row>
    <row r="189" spans="2:11" ht="15" customHeight="1">
      <c r="B189" s="316"/>
      <c r="C189" s="300" t="s">
        <v>541</v>
      </c>
      <c r="D189" s="294"/>
      <c r="E189" s="294"/>
      <c r="F189" s="315" t="s">
        <v>79</v>
      </c>
      <c r="G189" s="294"/>
      <c r="H189" s="294" t="s">
        <v>542</v>
      </c>
      <c r="I189" s="294" t="s">
        <v>484</v>
      </c>
      <c r="J189" s="294"/>
      <c r="K189" s="337"/>
    </row>
    <row r="190" spans="2:11" ht="15" customHeight="1">
      <c r="B190" s="316"/>
      <c r="C190" s="300" t="s">
        <v>543</v>
      </c>
      <c r="D190" s="294"/>
      <c r="E190" s="294"/>
      <c r="F190" s="315" t="s">
        <v>79</v>
      </c>
      <c r="G190" s="294"/>
      <c r="H190" s="294" t="s">
        <v>544</v>
      </c>
      <c r="I190" s="294" t="s">
        <v>484</v>
      </c>
      <c r="J190" s="294"/>
      <c r="K190" s="337"/>
    </row>
    <row r="191" spans="2:11" ht="15" customHeight="1">
      <c r="B191" s="316"/>
      <c r="C191" s="300" t="s">
        <v>545</v>
      </c>
      <c r="D191" s="294"/>
      <c r="E191" s="294"/>
      <c r="F191" s="315" t="s">
        <v>456</v>
      </c>
      <c r="G191" s="294"/>
      <c r="H191" s="294" t="s">
        <v>546</v>
      </c>
      <c r="I191" s="294" t="s">
        <v>484</v>
      </c>
      <c r="J191" s="294"/>
      <c r="K191" s="337"/>
    </row>
    <row r="192" spans="2:11" ht="15" customHeight="1">
      <c r="B192" s="343"/>
      <c r="C192" s="351"/>
      <c r="D192" s="325"/>
      <c r="E192" s="325"/>
      <c r="F192" s="325"/>
      <c r="G192" s="325"/>
      <c r="H192" s="325"/>
      <c r="I192" s="325"/>
      <c r="J192" s="325"/>
      <c r="K192" s="344"/>
    </row>
    <row r="193" spans="2:11" ht="18.75" customHeight="1">
      <c r="B193" s="290"/>
      <c r="C193" s="294"/>
      <c r="D193" s="294"/>
      <c r="E193" s="294"/>
      <c r="F193" s="315"/>
      <c r="G193" s="294"/>
      <c r="H193" s="294"/>
      <c r="I193" s="294"/>
      <c r="J193" s="294"/>
      <c r="K193" s="290"/>
    </row>
    <row r="194" spans="2:11" ht="18.75" customHeight="1">
      <c r="B194" s="290"/>
      <c r="C194" s="294"/>
      <c r="D194" s="294"/>
      <c r="E194" s="294"/>
      <c r="F194" s="315"/>
      <c r="G194" s="294"/>
      <c r="H194" s="294"/>
      <c r="I194" s="294"/>
      <c r="J194" s="294"/>
      <c r="K194" s="290"/>
    </row>
    <row r="195" spans="2:11" ht="18.75" customHeight="1">
      <c r="B195" s="301"/>
      <c r="C195" s="301"/>
      <c r="D195" s="301"/>
      <c r="E195" s="301"/>
      <c r="F195" s="301"/>
      <c r="G195" s="301"/>
      <c r="H195" s="301"/>
      <c r="I195" s="301"/>
      <c r="J195" s="301"/>
      <c r="K195" s="301"/>
    </row>
    <row r="196" spans="2:11" ht="13.5">
      <c r="B196" s="280"/>
      <c r="C196" s="281"/>
      <c r="D196" s="281"/>
      <c r="E196" s="281"/>
      <c r="F196" s="281"/>
      <c r="G196" s="281"/>
      <c r="H196" s="281"/>
      <c r="I196" s="281"/>
      <c r="J196" s="281"/>
      <c r="K196" s="282"/>
    </row>
    <row r="197" spans="2:11" ht="21">
      <c r="B197" s="283"/>
      <c r="C197" s="284" t="s">
        <v>547</v>
      </c>
      <c r="D197" s="284"/>
      <c r="E197" s="284"/>
      <c r="F197" s="284"/>
      <c r="G197" s="284"/>
      <c r="H197" s="284"/>
      <c r="I197" s="284"/>
      <c r="J197" s="284"/>
      <c r="K197" s="285"/>
    </row>
    <row r="198" spans="2:11" ht="25.5" customHeight="1">
      <c r="B198" s="283"/>
      <c r="C198" s="352" t="s">
        <v>548</v>
      </c>
      <c r="D198" s="352"/>
      <c r="E198" s="352"/>
      <c r="F198" s="352" t="s">
        <v>549</v>
      </c>
      <c r="G198" s="353"/>
      <c r="H198" s="352" t="s">
        <v>550</v>
      </c>
      <c r="I198" s="352"/>
      <c r="J198" s="352"/>
      <c r="K198" s="285"/>
    </row>
    <row r="199" spans="2:11" ht="5.25" customHeight="1">
      <c r="B199" s="316"/>
      <c r="C199" s="313"/>
      <c r="D199" s="313"/>
      <c r="E199" s="313"/>
      <c r="F199" s="313"/>
      <c r="G199" s="294"/>
      <c r="H199" s="313"/>
      <c r="I199" s="313"/>
      <c r="J199" s="313"/>
      <c r="K199" s="337"/>
    </row>
    <row r="200" spans="2:11" ht="15" customHeight="1">
      <c r="B200" s="316"/>
      <c r="C200" s="294" t="s">
        <v>540</v>
      </c>
      <c r="D200" s="294"/>
      <c r="E200" s="294"/>
      <c r="F200" s="315" t="s">
        <v>45</v>
      </c>
      <c r="G200" s="294"/>
      <c r="H200" s="294" t="s">
        <v>551</v>
      </c>
      <c r="I200" s="294"/>
      <c r="J200" s="294"/>
      <c r="K200" s="337"/>
    </row>
    <row r="201" spans="2:11" ht="15" customHeight="1">
      <c r="B201" s="316"/>
      <c r="C201" s="322"/>
      <c r="D201" s="294"/>
      <c r="E201" s="294"/>
      <c r="F201" s="315" t="s">
        <v>46</v>
      </c>
      <c r="G201" s="294"/>
      <c r="H201" s="294" t="s">
        <v>552</v>
      </c>
      <c r="I201" s="294"/>
      <c r="J201" s="294"/>
      <c r="K201" s="337"/>
    </row>
    <row r="202" spans="2:11" ht="15" customHeight="1">
      <c r="B202" s="316"/>
      <c r="C202" s="322"/>
      <c r="D202" s="294"/>
      <c r="E202" s="294"/>
      <c r="F202" s="315" t="s">
        <v>49</v>
      </c>
      <c r="G202" s="294"/>
      <c r="H202" s="294" t="s">
        <v>553</v>
      </c>
      <c r="I202" s="294"/>
      <c r="J202" s="294"/>
      <c r="K202" s="337"/>
    </row>
    <row r="203" spans="2:11" ht="15" customHeight="1">
      <c r="B203" s="316"/>
      <c r="C203" s="294"/>
      <c r="D203" s="294"/>
      <c r="E203" s="294"/>
      <c r="F203" s="315" t="s">
        <v>47</v>
      </c>
      <c r="G203" s="294"/>
      <c r="H203" s="294" t="s">
        <v>554</v>
      </c>
      <c r="I203" s="294"/>
      <c r="J203" s="294"/>
      <c r="K203" s="337"/>
    </row>
    <row r="204" spans="2:11" ht="15" customHeight="1">
      <c r="B204" s="316"/>
      <c r="C204" s="294"/>
      <c r="D204" s="294"/>
      <c r="E204" s="294"/>
      <c r="F204" s="315" t="s">
        <v>48</v>
      </c>
      <c r="G204" s="294"/>
      <c r="H204" s="294" t="s">
        <v>555</v>
      </c>
      <c r="I204" s="294"/>
      <c r="J204" s="294"/>
      <c r="K204" s="337"/>
    </row>
    <row r="205" spans="2:11" ht="15" customHeight="1">
      <c r="B205" s="316"/>
      <c r="C205" s="294"/>
      <c r="D205" s="294"/>
      <c r="E205" s="294"/>
      <c r="F205" s="315"/>
      <c r="G205" s="294"/>
      <c r="H205" s="294"/>
      <c r="I205" s="294"/>
      <c r="J205" s="294"/>
      <c r="K205" s="337"/>
    </row>
    <row r="206" spans="2:11" ht="15" customHeight="1">
      <c r="B206" s="316"/>
      <c r="C206" s="294" t="s">
        <v>496</v>
      </c>
      <c r="D206" s="294"/>
      <c r="E206" s="294"/>
      <c r="F206" s="315" t="s">
        <v>81</v>
      </c>
      <c r="G206" s="294"/>
      <c r="H206" s="294" t="s">
        <v>556</v>
      </c>
      <c r="I206" s="294"/>
      <c r="J206" s="294"/>
      <c r="K206" s="337"/>
    </row>
    <row r="207" spans="2:11" ht="15" customHeight="1">
      <c r="B207" s="316"/>
      <c r="C207" s="322"/>
      <c r="D207" s="294"/>
      <c r="E207" s="294"/>
      <c r="F207" s="315" t="s">
        <v>395</v>
      </c>
      <c r="G207" s="294"/>
      <c r="H207" s="294" t="s">
        <v>396</v>
      </c>
      <c r="I207" s="294"/>
      <c r="J207" s="294"/>
      <c r="K207" s="337"/>
    </row>
    <row r="208" spans="2:11" ht="15" customHeight="1">
      <c r="B208" s="316"/>
      <c r="C208" s="294"/>
      <c r="D208" s="294"/>
      <c r="E208" s="294"/>
      <c r="F208" s="315" t="s">
        <v>393</v>
      </c>
      <c r="G208" s="294"/>
      <c r="H208" s="294" t="s">
        <v>557</v>
      </c>
      <c r="I208" s="294"/>
      <c r="J208" s="294"/>
      <c r="K208" s="337"/>
    </row>
    <row r="209" spans="2:11" ht="15" customHeight="1">
      <c r="B209" s="354"/>
      <c r="C209" s="322"/>
      <c r="D209" s="322"/>
      <c r="E209" s="322"/>
      <c r="F209" s="315" t="s">
        <v>353</v>
      </c>
      <c r="G209" s="300"/>
      <c r="H209" s="341" t="s">
        <v>397</v>
      </c>
      <c r="I209" s="341"/>
      <c r="J209" s="341"/>
      <c r="K209" s="355"/>
    </row>
    <row r="210" spans="2:11" ht="15" customHeight="1">
      <c r="B210" s="354"/>
      <c r="C210" s="322"/>
      <c r="D210" s="322"/>
      <c r="E210" s="322"/>
      <c r="F210" s="315" t="s">
        <v>398</v>
      </c>
      <c r="G210" s="300"/>
      <c r="H210" s="341" t="s">
        <v>558</v>
      </c>
      <c r="I210" s="341"/>
      <c r="J210" s="341"/>
      <c r="K210" s="355"/>
    </row>
    <row r="211" spans="2:11" ht="15" customHeight="1">
      <c r="B211" s="354"/>
      <c r="C211" s="322"/>
      <c r="D211" s="322"/>
      <c r="E211" s="322"/>
      <c r="F211" s="356"/>
      <c r="G211" s="300"/>
      <c r="H211" s="357"/>
      <c r="I211" s="357"/>
      <c r="J211" s="357"/>
      <c r="K211" s="355"/>
    </row>
    <row r="212" spans="2:11" ht="15" customHeight="1">
      <c r="B212" s="354"/>
      <c r="C212" s="294" t="s">
        <v>520</v>
      </c>
      <c r="D212" s="322"/>
      <c r="E212" s="322"/>
      <c r="F212" s="315">
        <v>1</v>
      </c>
      <c r="G212" s="300"/>
      <c r="H212" s="341" t="s">
        <v>559</v>
      </c>
      <c r="I212" s="341"/>
      <c r="J212" s="341"/>
      <c r="K212" s="355"/>
    </row>
    <row r="213" spans="2:11" ht="15" customHeight="1">
      <c r="B213" s="354"/>
      <c r="C213" s="322"/>
      <c r="D213" s="322"/>
      <c r="E213" s="322"/>
      <c r="F213" s="315">
        <v>2</v>
      </c>
      <c r="G213" s="300"/>
      <c r="H213" s="341" t="s">
        <v>560</v>
      </c>
      <c r="I213" s="341"/>
      <c r="J213" s="341"/>
      <c r="K213" s="355"/>
    </row>
    <row r="214" spans="2:11" ht="15" customHeight="1">
      <c r="B214" s="354"/>
      <c r="C214" s="322"/>
      <c r="D214" s="322"/>
      <c r="E214" s="322"/>
      <c r="F214" s="315">
        <v>3</v>
      </c>
      <c r="G214" s="300"/>
      <c r="H214" s="341" t="s">
        <v>561</v>
      </c>
      <c r="I214" s="341"/>
      <c r="J214" s="341"/>
      <c r="K214" s="355"/>
    </row>
    <row r="215" spans="2:11" ht="15" customHeight="1">
      <c r="B215" s="354"/>
      <c r="C215" s="322"/>
      <c r="D215" s="322"/>
      <c r="E215" s="322"/>
      <c r="F215" s="315">
        <v>4</v>
      </c>
      <c r="G215" s="300"/>
      <c r="H215" s="341" t="s">
        <v>562</v>
      </c>
      <c r="I215" s="341"/>
      <c r="J215" s="341"/>
      <c r="K215" s="355"/>
    </row>
    <row r="216" spans="2:11" ht="12.75" customHeight="1">
      <c r="B216" s="358"/>
      <c r="C216" s="359"/>
      <c r="D216" s="359"/>
      <c r="E216" s="359"/>
      <c r="F216" s="359"/>
      <c r="G216" s="359"/>
      <c r="H216" s="359"/>
      <c r="I216" s="359"/>
      <c r="J216" s="359"/>
      <c r="K216" s="360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 Milos</dc:creator>
  <cp:keywords/>
  <dc:description/>
  <cp:lastModifiedBy>Kohout Milos</cp:lastModifiedBy>
  <dcterms:created xsi:type="dcterms:W3CDTF">2018-04-09T08:24:57Z</dcterms:created>
  <dcterms:modified xsi:type="dcterms:W3CDTF">2018-04-09T08:25:01Z</dcterms:modified>
  <cp:category/>
  <cp:version/>
  <cp:contentType/>
  <cp:contentStatus/>
</cp:coreProperties>
</file>