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Demolice mostku" sheetId="2" r:id="rId2"/>
    <sheet name="02 - Mostek" sheetId="3" r:id="rId3"/>
    <sheet name="03 - Příprava území" sheetId="4" r:id="rId4"/>
    <sheet name="04 - Oprava komunikace a ..." sheetId="5" r:id="rId5"/>
    <sheet name="05 - VO - samostatný rozp..." sheetId="6" r:id="rId6"/>
    <sheet name="06 - NUS" sheetId="7" r:id="rId7"/>
    <sheet name="SO 01 - Rekonstrukce koryta" sheetId="8" r:id="rId8"/>
    <sheet name="Pokyny pro vyplnění" sheetId="9" r:id="rId9"/>
  </sheets>
  <definedNames>
    <definedName name="_xlnm.Print_Area" localSheetId="0">'Rekapitulace stavby'!$D$4:$AO$33,'Rekapitulace stavby'!$C$39:$AQ$60</definedName>
    <definedName name="_xlnm._FilterDatabase" localSheetId="1" hidden="1">'01 - Demolice mostku'!$C$75:$K$92</definedName>
    <definedName name="_xlnm.Print_Area" localSheetId="1">'01 - Demolice mostku'!$C$4:$J$36,'01 - Demolice mostku'!$C$42:$J$57,'01 - Demolice mostku'!$C$63:$K$92</definedName>
    <definedName name="_xlnm._FilterDatabase" localSheetId="2" hidden="1">'02 - Mostek'!$C$78:$K$153</definedName>
    <definedName name="_xlnm.Print_Area" localSheetId="2">'02 - Mostek'!$C$4:$J$36,'02 - Mostek'!$C$42:$J$60,'02 - Mostek'!$C$66:$K$153</definedName>
    <definedName name="_xlnm._FilterDatabase" localSheetId="3" hidden="1">'03 - Příprava území'!$C$77:$K$123</definedName>
    <definedName name="_xlnm.Print_Area" localSheetId="3">'03 - Příprava území'!$C$4:$J$36,'03 - Příprava území'!$C$42:$J$59,'03 - Příprava území'!$C$65:$K$123</definedName>
    <definedName name="_xlnm._FilterDatabase" localSheetId="4" hidden="1">'04 - Oprava komunikace a ...'!$C$78:$K$157</definedName>
    <definedName name="_xlnm.Print_Area" localSheetId="4">'04 - Oprava komunikace a ...'!$C$4:$J$36,'04 - Oprava komunikace a ...'!$C$42:$J$60,'04 - Oprava komunikace a ...'!$C$66:$K$157</definedName>
    <definedName name="_xlnm._FilterDatabase" localSheetId="5" hidden="1">'05 - VO - samostatný rozp...'!$C$75:$K$77</definedName>
    <definedName name="_xlnm.Print_Area" localSheetId="5">'05 - VO - samostatný rozp...'!$C$4:$J$36,'05 - VO - samostatný rozp...'!$C$42:$J$57,'05 - VO - samostatný rozp...'!$C$63:$K$77</definedName>
    <definedName name="_xlnm._FilterDatabase" localSheetId="6" hidden="1">'06 - NUS'!$C$75:$K$99</definedName>
    <definedName name="_xlnm.Print_Area" localSheetId="6">'06 - NUS'!$C$4:$J$36,'06 - NUS'!$C$42:$J$57,'06 - NUS'!$C$63:$K$99</definedName>
    <definedName name="_xlnm._FilterDatabase" localSheetId="7" hidden="1">'SO 01 - Rekonstrukce koryta'!$C$91:$K$292</definedName>
    <definedName name="_xlnm.Print_Area" localSheetId="7">'SO 01 - Rekonstrukce koryta'!$C$4:$J$38,'SO 01 - Rekonstrukce koryta'!$C$44:$J$71,'SO 01 - Rekonstrukce koryta'!$C$77:$K$292</definedName>
    <definedName name="_xlnm.Print_Area" localSheetId="8">'Pokyny pro vyplnění'!$B$2:$K$69,'Pokyny pro vyplnění'!$B$72:$K$116,'Pokyny pro vyplnění'!$B$119:$K$188,'Pokyny pro vyplnění'!$B$196:$K$216</definedName>
    <definedName name="_xlnm.Print_Titles" localSheetId="0">'Rekapitulace stavby'!$49:$49</definedName>
    <definedName name="_xlnm.Print_Titles" localSheetId="1">'01 - Demolice mostku'!$75:$75</definedName>
    <definedName name="_xlnm.Print_Titles" localSheetId="2">'02 - Mostek'!$78:$78</definedName>
    <definedName name="_xlnm.Print_Titles" localSheetId="3">'03 - Příprava území'!$77:$77</definedName>
    <definedName name="_xlnm.Print_Titles" localSheetId="4">'04 - Oprava komunikace a ...'!$78:$78</definedName>
    <definedName name="_xlnm.Print_Titles" localSheetId="5">'05 - VO - samostatný rozp...'!$75:$75</definedName>
    <definedName name="_xlnm.Print_Titles" localSheetId="6">'06 - NUS'!$75:$75</definedName>
    <definedName name="_xlnm.Print_Titles" localSheetId="7">'SO 01 - Rekonstrukce koryta'!$91:$91</definedName>
  </definedNames>
  <calcPr fullCalcOnLoad="1"/>
</workbook>
</file>

<file path=xl/sharedStrings.xml><?xml version="1.0" encoding="utf-8"?>
<sst xmlns="http://schemas.openxmlformats.org/spreadsheetml/2006/main" count="5678" uniqueCount="1044">
  <si>
    <t>Export VZ</t>
  </si>
  <si>
    <t>List obsahuje:</t>
  </si>
  <si>
    <t>1) Rekapitulace stavby</t>
  </si>
  <si>
    <t>2) Rekapitulace objektů stavby a soupisů prací</t>
  </si>
  <si>
    <t>3.0</t>
  </si>
  <si>
    <t>ZAMOK</t>
  </si>
  <si>
    <t>False</t>
  </si>
  <si>
    <t>{96b4339b-0fc9-47c5-bfd3-6048f7813329}</t>
  </si>
  <si>
    <t>0,01</t>
  </si>
  <si>
    <t>21</t>
  </si>
  <si>
    <t>15</t>
  </si>
  <si>
    <t>REKAPITULACE STAVBY</t>
  </si>
  <si>
    <t>v ---  níže se nacházejí doplnkové a pomocné údaje k sestavám  --- v</t>
  </si>
  <si>
    <t>Návod na vyplnění</t>
  </si>
  <si>
    <t>0,001</t>
  </si>
  <si>
    <t>Kód:</t>
  </si>
  <si>
    <t>816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</si>
  <si>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</si>
  <si>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</si>
  <si>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K1710 Demolice a výstavba nového mostu přes Janovský potok a st. úpravy kom. v ul. K.H. Borovského v Litvínově, Janově</t>
  </si>
  <si>
    <t>KSO:</t>
  </si>
  <si>
    <t>821 19</t>
  </si>
  <si>
    <t>CC-CZ:</t>
  </si>
  <si>
    <t/>
  </si>
  <si>
    <t>Místo:</t>
  </si>
  <si>
    <t xml:space="preserve"> </t>
  </si>
  <si>
    <t>Datum:</t>
  </si>
  <si>
    <t>6. 9. 2018</t>
  </si>
  <si>
    <t>Zadavatel:</t>
  </si>
  <si>
    <t>IČ:</t>
  </si>
  <si>
    <t>00266027</t>
  </si>
  <si>
    <t>Město Litvínov, MÚ Litvínov</t>
  </si>
  <si>
    <t>DIČ:</t>
  </si>
  <si>
    <t>Uchazeč:</t>
  </si>
  <si>
    <t>Vyplň údaj</t>
  </si>
  <si>
    <t>Projektant:</t>
  </si>
  <si>
    <t>26190338</t>
  </si>
  <si>
    <t>ENIMA PRO, a.s.</t>
  </si>
  <si>
    <t>CZ26190338</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</si>
  <si>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</si>
  <si>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</si>
  <si>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</si>
  <si>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</si>
  <si>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</si>
  <si>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</si>
  <si>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</si>
  <si>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</si>
  <si>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</si>
  <si>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</si>
  <si>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</si>
  <si>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</si>
  <si>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</si>
  <si>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</si>
  <si>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</si>
  <si>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</si>
  <si>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</si>
  <si>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</si>
  <si>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</si>
  <si>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</si>
  <si>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</si>
  <si>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</si>
  <si>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</si>
  <si>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</si>
  <si>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</si>
  <si>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</si>
  <si>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</si>
  <si>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</si>
  <si>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</si>
  <si>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</si>
  <si>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</si>
  <si>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</si>
  <si>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</si>
  <si>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</si>
  <si>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</si>
  <si>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</si>
  <si>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</si>
  <si>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</si>
  <si>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</si>
  <si>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</si>
  <si>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</si>
  <si>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</si>
  <si>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</si>
  <si>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Demolice mostku</t>
  </si>
  <si>
    <t>STA</t>
  </si>
  <si>
    <t>1</t>
  </si>
  <si>
    <t>{dbd63483-4041-4bfb-90c2-e43943d46ecb}</t>
  </si>
  <si>
    <t>2</t>
  </si>
  <si>
    <t>02</t>
  </si>
  <si>
    <t>Mostek</t>
  </si>
  <si>
    <t>{4032717c-b9e5-446e-aec1-9b869c047b88}</t>
  </si>
  <si>
    <t>03</t>
  </si>
  <si>
    <t>Příprava území</t>
  </si>
  <si>
    <t>{5d69e027-c7b2-4e43-9527-b6f708ce8aad}</t>
  </si>
  <si>
    <t>04</t>
  </si>
  <si>
    <t>Oprava komunikace a odvodnění</t>
  </si>
  <si>
    <t>{bf8e04a4-a539-474c-9331-a27df9715424}</t>
  </si>
  <si>
    <t>05</t>
  </si>
  <si>
    <t>VO - samostatný rozpočet (SO 03)</t>
  </si>
  <si>
    <t>{5111f90e-e5c2-4b0f-899f-f27914f256d3}</t>
  </si>
  <si>
    <t>06</t>
  </si>
  <si>
    <t>NUS</t>
  </si>
  <si>
    <t>{fc354e38-80a0-4510-befd-bbd700e3d5bf}</t>
  </si>
  <si>
    <t>07</t>
  </si>
  <si>
    <t>Rekonstrukce koryta (POH)</t>
  </si>
  <si>
    <t>{a9b54506-66ed-431a-8289-ff7fcfb43b0b}</t>
  </si>
  <si>
    <t>SO 01</t>
  </si>
  <si>
    <t>Rekonstrukce koryta</t>
  </si>
  <si>
    <t>Soupis</t>
  </si>
  <si>
    <t>{f02dc502-4ff3-4218-a6bf-c8e0df4ba452}</t>
  </si>
  <si>
    <t>833 21 2</t>
  </si>
  <si>
    <t>1) Krycí list soupisu</t>
  </si>
  <si>
    <t>2) Rekapitulace</t>
  </si>
  <si>
    <t>3) Soupis prací</t>
  </si>
  <si>
    <t>Zpět na list:</t>
  </si>
  <si>
    <t>Rekapitulace stavby</t>
  </si>
  <si>
    <t>KRYCÍ LIST SOUPISU</t>
  </si>
  <si>
    <t>Objekt:</t>
  </si>
  <si>
    <t>01 - Demolice mostku</t>
  </si>
  <si>
    <t>REKAPITULACE ČLENĚNÍ SOUPISU PRACÍ</t>
  </si>
  <si>
    <t>Kód dílu - Popis</t>
  </si>
  <si>
    <t>Cena celkem [CZK]</t>
  </si>
  <si>
    <t>Náklady soupisu celkem</t>
  </si>
  <si>
    <t>-1</t>
  </si>
  <si>
    <t>SOUPIS PRACÍ</t>
  </si>
  <si>
    <t>PČ</t>
  </si>
  <si>
    <t>Popis</t>
  </si>
  <si>
    <t>MJ</t>
  </si>
  <si>
    <t>Množství</t>
  </si>
  <si>
    <t>J.cena [CZK]</t>
  </si>
  <si>
    <t>Cenová soustava</t>
  </si>
  <si>
    <t>Poznámka</t>
  </si>
  <si>
    <t>J. Nh [h]</t>
  </si>
  <si>
    <t>Nh celkem [h]</t>
  </si>
  <si>
    <t>J. hmotnost
[t]</t>
  </si>
  <si>
    <t>Hmotnost
celkem [t]</t>
  </si>
  <si>
    <t>J. suť [t]</t>
  </si>
  <si>
    <t>Suť Celkem [t]</t>
  </si>
  <si>
    <t>K</t>
  </si>
  <si>
    <t>962021112R00</t>
  </si>
  <si>
    <t>Bourání mostních zdí a pilířů z kamene</t>
  </si>
  <si>
    <t>m3</t>
  </si>
  <si>
    <t>4</t>
  </si>
  <si>
    <t>ROZPOCET</t>
  </si>
  <si>
    <t>PSC</t>
  </si>
  <si>
    <t>Poznámka k souboru cen:
962 Bourání mostního zdiva a pilířů</t>
  </si>
  <si>
    <t>VV</t>
  </si>
  <si>
    <t>2,8*5,3*0,75</t>
  </si>
  <si>
    <t>(5,3*0,5*2)*2</t>
  </si>
  <si>
    <t>Součet</t>
  </si>
  <si>
    <t>979012112R00</t>
  </si>
  <si>
    <t>Svislá doprava suti na výšku do 3,5 m</t>
  </si>
  <si>
    <t>t</t>
  </si>
  <si>
    <t>3</t>
  </si>
  <si>
    <t>979094111R00</t>
  </si>
  <si>
    <t>Nakládání nebo překládání vybouraných hmot</t>
  </si>
  <si>
    <t>6</t>
  </si>
  <si>
    <t>979082111R00</t>
  </si>
  <si>
    <t>Vnitrostaveništní doprava suti a vybouraných hmot do 10 m</t>
  </si>
  <si>
    <t>8</t>
  </si>
  <si>
    <t>Poznámka k souboru cen:
979 08-2 Vnitrostaveništní doprava suti a vybouraných hmot</t>
  </si>
  <si>
    <t>5</t>
  </si>
  <si>
    <t>979082121R00</t>
  </si>
  <si>
    <t>Vnitrostaveništní doprava suti a vybouraných hmot - příplatek k ceně za každých dalších 5 m</t>
  </si>
  <si>
    <t>10</t>
  </si>
  <si>
    <t>979083117R00</t>
  </si>
  <si>
    <t>Vodorovné přemístění suti na skládku do 6000 m</t>
  </si>
  <si>
    <t>12</t>
  </si>
  <si>
    <t>Poznámka k souboru cen:
979 08-31 Vodorovné přemístění suti
včetně naložení na dopravní prostředek a složení</t>
  </si>
  <si>
    <t>7</t>
  </si>
  <si>
    <t>979083191R00</t>
  </si>
  <si>
    <t>Příplatek za dalších započatých 1000 m nad 6000 m</t>
  </si>
  <si>
    <t>14</t>
  </si>
  <si>
    <t>979990001R00</t>
  </si>
  <si>
    <t>Poplatek za skládku stavební suti</t>
  </si>
  <si>
    <t>16</t>
  </si>
  <si>
    <t>Poznámka k souboru cen:
979 08-4 Poplatek za skládku</t>
  </si>
  <si>
    <t>9</t>
  </si>
  <si>
    <t>979093111R00</t>
  </si>
  <si>
    <t>Uložení suti na skládku bez zhutnění</t>
  </si>
  <si>
    <t>18</t>
  </si>
  <si>
    <t>02 - Mostek</t>
  </si>
  <si>
    <t>HSV - Práce a dodávky HSV</t>
  </si>
  <si>
    <t xml:space="preserve">    1 - Zemní práce</t>
  </si>
  <si>
    <t xml:space="preserve">    3 - Svislé a kompletní konstrukce</t>
  </si>
  <si>
    <t>213151121R00</t>
  </si>
  <si>
    <t>Montáž vsakovacích nádrží</t>
  </si>
  <si>
    <t>m2</t>
  </si>
  <si>
    <t>(2+2,36+2)*5,5</t>
  </si>
  <si>
    <t>460650015RT1</t>
  </si>
  <si>
    <t xml:space="preserve"> Podkladová vrstva
Zřízení (znovuzřízení), podkladové vrstvy ze štěrku, štěrkopísku nebo betonu (eventuálně hlinobetonu) včetně rozvozu všech hmot a jejich rozprostření.</t>
  </si>
  <si>
    <t>Poznámka k souboru cen:
460 65-001 Podkladová vrstva
Zřízení (znovuzřízení), podkladové vrstvy ze štěrku, štěrkopísku nebo betonu (eventuálně hlinobetonu) včetně rozvozu všech hmot a jejich rozprostření.</t>
  </si>
  <si>
    <t>58344197R</t>
  </si>
  <si>
    <t>štěrkodrť frakce 0,0 až 63,0 mm; třída A</t>
  </si>
  <si>
    <t>T</t>
  </si>
  <si>
    <t>69366198R</t>
  </si>
  <si>
    <t>geotextilie PP; funkce separační, ochranná, výztužná, filtrační; plošná hmotnost 300 g/m2; zpevněná oboustranně</t>
  </si>
  <si>
    <t>20</t>
  </si>
  <si>
    <t>(2+2,36+2)*5,5*1,15</t>
  </si>
  <si>
    <t>423121123R00</t>
  </si>
  <si>
    <t>Osazení prefa. nosníků z ŽB po částech hm. do 25 t</t>
  </si>
  <si>
    <t>kus</t>
  </si>
  <si>
    <t>30</t>
  </si>
  <si>
    <t>Poznámka k souboru cen:
423 12-111 Osazení mostních prefa.nosníků ze ŽB na ložiska</t>
  </si>
  <si>
    <t>59383457R</t>
  </si>
  <si>
    <t>propust - rám železobetonový; l = 1 480 mm; š = 2 000 mm; h = 2 320,0 mm; pro nadloží 1,00 až 7,00 m; čelní plochy pro oboustranné zmonolitnění; spojovaný; beton C 30/37; XF4</t>
  </si>
  <si>
    <t>32</t>
  </si>
  <si>
    <t>271571111R00</t>
  </si>
  <si>
    <t>Polštář základu ze štěrkopísku tříděného</t>
  </si>
  <si>
    <t>34</t>
  </si>
  <si>
    <t>0,2*5,5*3,36</t>
  </si>
  <si>
    <t>273354111R00</t>
  </si>
  <si>
    <t>Bednění základových desek zřízení</t>
  </si>
  <si>
    <t>36</t>
  </si>
  <si>
    <t>Poznámka k souboru cen:
273 35-4 Bednění základových desek</t>
  </si>
  <si>
    <t>0,3*(5,5+2,8+5,5+2,8)</t>
  </si>
  <si>
    <t>273354211R00</t>
  </si>
  <si>
    <t>Bednění základových desek odstranění</t>
  </si>
  <si>
    <t>38</t>
  </si>
  <si>
    <t>511321023R00</t>
  </si>
  <si>
    <t>Práh nebo deska z betonu železového C25/30</t>
  </si>
  <si>
    <t>40</t>
  </si>
  <si>
    <t>Poznámka k souboru cen:
511 32-1 Práh nebo deska pro uložení koleje ze železobetonu</t>
  </si>
  <si>
    <t>P</t>
  </si>
  <si>
    <t>Poznámka k položce:
Včetně zřízení kapes pro osazení kotevních háků pro upevnění kolejnic.</t>
  </si>
  <si>
    <t>5,5*(1+2,36+1)*0,3</t>
  </si>
  <si>
    <t>11</t>
  </si>
  <si>
    <t>42</t>
  </si>
  <si>
    <t>31316663R</t>
  </si>
  <si>
    <t>síť ocelová svařovaná mat. žebírk.dráty tvář. za studena; typ KY 49; pr.drátu 8,0/8,0 mm; rozměry oka 100/100 mm; l = 3000,0 mm; š = 2 000 mm</t>
  </si>
  <si>
    <t>44</t>
  </si>
  <si>
    <t>13</t>
  </si>
  <si>
    <t>992124153R00</t>
  </si>
  <si>
    <t>Vodorovný přesun most. dílců z ŽB do 5 km do 25 t</t>
  </si>
  <si>
    <t>46</t>
  </si>
  <si>
    <t>Poznámka k položce:
Včetně naložení mostních dílců v místě staveništní skládky a jejich vodorovného přemístění k místu montáže nebo k místu meziskládky při lomeném přemístění.</t>
  </si>
  <si>
    <t>992124193R00</t>
  </si>
  <si>
    <t>Příplatek za dalších 5 km přesun ŽB dílců do 25 t</t>
  </si>
  <si>
    <t>48</t>
  </si>
  <si>
    <t>998214195R00</t>
  </si>
  <si>
    <t>Přesun hmot, mosty montované, příplatek 5 km</t>
  </si>
  <si>
    <t>50</t>
  </si>
  <si>
    <t>Poznámka k souboru cen:
998 21-41 Přesun hmot pro mosty montované želbet.
Přesun hmot pro mosty montované z dílců železobetonových nebo předpjatých na novostavbách
Příplatek za zvětšený přesun přes vymezenou dopravní vzdálenost</t>
  </si>
  <si>
    <t>998214199R00</t>
  </si>
  <si>
    <t>Přesun hmot, mosty montované, přípl. dalších 5 km</t>
  </si>
  <si>
    <t>52</t>
  </si>
  <si>
    <t>17</t>
  </si>
  <si>
    <t>711391301R00</t>
  </si>
  <si>
    <t>Provedení izolace mostovek ostatní litým izolačním mastixem asfaltovým tl. 5 mm</t>
  </si>
  <si>
    <t>54</t>
  </si>
  <si>
    <t>(1,82+1,86+1,82+1,86)*5,5</t>
  </si>
  <si>
    <t>771101121R00</t>
  </si>
  <si>
    <t>provedení penetrace podkladu</t>
  </si>
  <si>
    <t>56</t>
  </si>
  <si>
    <t>Poznámka k souboru cen:
771 10 Příprava podkladu před kladením dlažeb</t>
  </si>
  <si>
    <t>19</t>
  </si>
  <si>
    <t>771101142R00</t>
  </si>
  <si>
    <t>hydroizolační stěrka dvouvrstvá</t>
  </si>
  <si>
    <t>58</t>
  </si>
  <si>
    <t>23521591.AR</t>
  </si>
  <si>
    <t>stěrka izolační dvousložková; cementová; odolnost proti vodě, chem. látkám; překlenutí trhlin do 1,50 mm; interier i exterier; tl. vrstvy 1,0 až 3,0 mm; trvale pružná</t>
  </si>
  <si>
    <t>kg</t>
  </si>
  <si>
    <t>60</t>
  </si>
  <si>
    <t>24696906.AR</t>
  </si>
  <si>
    <t>hmota penetrační vodou ředitelná; úprava savosti podkladu, pod stěrkové hmoty, adhezní můstek</t>
  </si>
  <si>
    <t>62</t>
  </si>
  <si>
    <t>22</t>
  </si>
  <si>
    <t>58583219R</t>
  </si>
  <si>
    <t>stěrka vyrovnávací opravná, ochranná; dvousložková; cementová, syntetické polymery; plnivo jemnozrnné písky; pro stěny, podlahy, beton; tl. vrstvy 3,0 až 4,0 mm</t>
  </si>
  <si>
    <t>64</t>
  </si>
  <si>
    <t>23</t>
  </si>
  <si>
    <t>998711201R00</t>
  </si>
  <si>
    <t>Přesun hmot pro izolace proti vodě, vlhkosti a plynům stanovený procentní sazbou (%) z ceny vodorovná dopravní vzdálenost do 50 m v objektech výšky do 6 m</t>
  </si>
  <si>
    <t>%</t>
  </si>
  <si>
    <t>66</t>
  </si>
  <si>
    <t>HSV</t>
  </si>
  <si>
    <t>Práce a dodávky HSV</t>
  </si>
  <si>
    <t>Zemní práce</t>
  </si>
  <si>
    <t>24</t>
  </si>
  <si>
    <t>122302201</t>
  </si>
  <si>
    <t>Odkopávky a prokopávky nezapažené pro silnice s přemístěním výkopku v příčných profilech na vzdálenost do 15 m nebo s naložením na dopravní prostředek v hornině tř. 4 do 100 m3</t>
  </si>
  <si>
    <t>CS ÚRS 2018 02</t>
  </si>
  <si>
    <t>1615714383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</si>
  <si>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</si>
  <si>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((2*3)/2)*5,5</t>
  </si>
  <si>
    <t>25</t>
  </si>
  <si>
    <t>122302209</t>
  </si>
  <si>
    <t>Odkopávky a prokopávky nezapažené pro silnice s přemístěním výkopku v příčných profilech na vzdálenost do 15 m nebo s naložením na dopravní prostředek v hornině tř. 4 Příplatek k cenám za lepivost horniny tř. 4</t>
  </si>
  <si>
    <t>-2055449818</t>
  </si>
  <si>
    <t>26</t>
  </si>
  <si>
    <t>161101102</t>
  </si>
  <si>
    <t>Svislé přemístění výkopku bez naložení do dopravní nádoby avšak s vyprázdněním dopravní nádoby na hromadu nebo do dopravního prostředku z horniny tř. 1 až 4, při hloubce výkopu přes 2,5 do 4 m</t>
  </si>
  <si>
    <t>939523419</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</si>
  <si>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</si>
  <si>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27</t>
  </si>
  <si>
    <t>162701105</t>
  </si>
  <si>
    <t>Vodorovné přemístění výkopku nebo sypaniny po suchu na obvyklém dopravním prostředku, bez naložení výkopku, avšak se složením bez rozhrnutí z horniny tř. 1 až 4 na vzdálenost přes 9 000 do 10 000 m</t>
  </si>
  <si>
    <t>1250461387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</si>
  <si>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</si>
  <si>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28</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</si>
  <si>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</si>
  <si>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</si>
  <si>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-267433043</t>
  </si>
  <si>
    <t>33*4 'Přepočtené koeficientem množství</t>
  </si>
  <si>
    <t>29</t>
  </si>
  <si>
    <t>174101103</t>
  </si>
  <si>
    <t>Zásyp sypaninou z jakékoliv horniny s uložením výkopku ve vrstvách se zhutněním zářezů se šikmými stěnami pro podzemní vedení a kolem objektů zřízených v těchto zářezech</t>
  </si>
  <si>
    <t>1868773925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</si>
  <si>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</si>
  <si>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Svislé a kompletní konstrukce</t>
  </si>
  <si>
    <t>317321117</t>
  </si>
  <si>
    <t>Římsy ze železového betonu C 25/30</t>
  </si>
  <si>
    <t>108091003</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</si>
  <si>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</si>
  <si>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(0,4*0,66*2,8)*2</t>
  </si>
  <si>
    <t>31</t>
  </si>
  <si>
    <t>317353121</t>
  </si>
  <si>
    <t>Bednění mostní římsy zřízení všech tvarů</t>
  </si>
  <si>
    <t>-2001297097</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</si>
  <si>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</si>
  <si>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(2*0,66*2,8)*2</t>
  </si>
  <si>
    <t>317353221</t>
  </si>
  <si>
    <t>Bednění mostní římsy odstranění všech tvarů</t>
  </si>
  <si>
    <t>-1495878135</t>
  </si>
  <si>
    <t>33</t>
  </si>
  <si>
    <t>317361116</t>
  </si>
  <si>
    <t>Výztuž mostních železobetonových říms z betonářské oceli 10 505 (R) nebo BSt 500</t>
  </si>
  <si>
    <t>-1456008209</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</si>
  <si>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</si>
  <si>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03 - Příprava území</t>
  </si>
  <si>
    <t>122302202R00</t>
  </si>
  <si>
    <t>Odkopávky a prokopávky pro silnice
s přemístěním výkopku v příčných profilech na vzdálenost do 15 m nebo s naložením na dopravní prostředek.
122 12-224 v hornině 4 přes 100 do 1 000 m3</t>
  </si>
  <si>
    <t>Poznámka k souboru cen:
122 12-22 Odkopávky a prokopávky pro silnice
s přemístěním výkopku v příčných profilech na vzdálenost do 15 m nebo s naložením na dopravní prostředek.
122 12-224 v hornině 4</t>
  </si>
  <si>
    <t>122302209R00</t>
  </si>
  <si>
    <t>Odkopávky a prokopávky pro silnice
s přemístěním výkopku v příčných profilech na vzdálenost do 15 m nebo s naložením na dopravní prostředek.
122 12-224 v hornině 4
122 12-2241 příplatek za lepivost horniny</t>
  </si>
  <si>
    <t>Poznámka k souboru cen:
122 12-22 Odkopávky a prokopávky pro silnice
s přemístěním výkopku v příčných profilech na vzdálenost do 15 m nebo s naložením na dopravní prostředek.
122 12-224 v hornině 4
122 12-2241 příplatek</t>
  </si>
  <si>
    <t>162201102R00</t>
  </si>
  <si>
    <t>Vodorovné přemístění výkopku
po suchu, bez ohledu na druh dopravního prostředku, bez naložení výkopku, avšak se složením bez rozhrnutí, z horniny 1 až 4, na vzdálenost přes 20 do 50 m</t>
  </si>
  <si>
    <t>Poznámka k souboru cen:
162 10 Vodorovné přemístění výkopku
po suchu, bez ohledu na druh dopravního prostředku, bez naložení výkopku, avšak se složením bez rozhrnutí,</t>
  </si>
  <si>
    <t>162701105R00</t>
  </si>
  <si>
    <t>Vodorovné přemístění výkopku
po suchu, bez ohledu na druh dopravního prostředku, bez naložení výkopku, avšak se složením bez rozhrnutí,z horniny 1 až 4, na vzdálenost přes 9 000 do 10 000 m</t>
  </si>
  <si>
    <t>162701109R00</t>
  </si>
  <si>
    <t>příplatek k ceně za každých dalších i započatých 1 000 m přes 10 000 m z horniny 1 až 4</t>
  </si>
  <si>
    <t>Poznámka k souboru cen:
162 10-9 příplatek k ceně za každých dalších i započatých 1 000 m přes 10 000 m</t>
  </si>
  <si>
    <t>211,365*4</t>
  </si>
  <si>
    <t>167101102R00</t>
  </si>
  <si>
    <t>Nakládání, skládání, překládání neulehlého výkopku
167 10-1 nakládání výkopku přes 100 m3, z horniny 1 až 4</t>
  </si>
  <si>
    <t>Poznámka k souboru cen:
167 10 Nakládání, skládání, překládání neulehlého výkopku
167 10-1 nakládání výkopku</t>
  </si>
  <si>
    <t>167101103R00</t>
  </si>
  <si>
    <t xml:space="preserve"> Nakládání, skládání, překládání neulehlého výkopku
167 10-3 skládání nebo překládání výkopku z horniny 1 až 4</t>
  </si>
  <si>
    <t>Poznámka k souboru cen:
167 10 Nakládání, skládání, překládání neulehlého výkopku
167 10-3 skládání nebo překládání výkopku</t>
  </si>
  <si>
    <t>199000002R00</t>
  </si>
  <si>
    <t>Poplatky za skládku horniny 1- 4</t>
  </si>
  <si>
    <t>Poznámka k souboru cen:
199 Poplatky za skládku</t>
  </si>
  <si>
    <t>132301111R00</t>
  </si>
  <si>
    <t>Hloubení zapažených i nezapažených rýh šířky do 600 mm s urovnáním dna do předepsaného profilu a spádu v hornině tř. 4 do 100 m3</t>
  </si>
  <si>
    <t>16,45*2</t>
  </si>
  <si>
    <t>132301119R00</t>
  </si>
  <si>
    <t>Příplatek za lepivost - hloubení rýh 60 cm v hor.4</t>
  </si>
  <si>
    <t>919735112R00</t>
  </si>
  <si>
    <t>Řezání stávajícího živičného krytu nebo podkladu hloubky přes 50 do 100 mm</t>
  </si>
  <si>
    <t>m</t>
  </si>
  <si>
    <t>3,5*4</t>
  </si>
  <si>
    <t>919735123R00</t>
  </si>
  <si>
    <t>Řezání stávajícího betonového krytu nebo podkladu hloubky přes 100 do 150 mm</t>
  </si>
  <si>
    <t>966006132R00</t>
  </si>
  <si>
    <t>Odstranění dopravních nebo orientačních značek se sloupkem s uložením hmot na vzdálenost do 20 m nebo s naložením na dopravní prostředek, se zásypem jam a jeho zhutněním s betonovou patkou</t>
  </si>
  <si>
    <t>966006215R00</t>
  </si>
  <si>
    <t>Odstranění svislých dopr. značek včetně demontáže
s odklizením materiálu na skládku na vzdálenost do 20 m nebo s naložením na dopravní prostředek sloupků z AL patek</t>
  </si>
  <si>
    <t>Poznámka k souboru cen:
966 00-62 Odstranění svislých dopr. značek včetně demontáže
s odklizením materiálu na skládku na vzdálenost do 20 m nebo s naložením na dopravní prostředek</t>
  </si>
  <si>
    <t>0,16*2+295,382</t>
  </si>
  <si>
    <t xml:space="preserve"> Uložení suti na skládku
s hrubým urovnáním bez zhutnění</t>
  </si>
  <si>
    <t>Poznámka k souboru cen:
979 09-31 Uložení suti na skládku
s hrubým urovnáním</t>
  </si>
  <si>
    <t>295,702*8 'Přepočtené koeficientem množství</t>
  </si>
  <si>
    <t>113107223</t>
  </si>
  <si>
    <t>Odstranění podkladů nebo krytů strojně plochy jednotlivě přes 200 m2 s přemístěním hmot na skládku na vzdálenost do 20 m nebo s naložením na dopravní prostředek z kameniva hrubého drceného, o tl. vrstvy přes 200 do 300 mm</t>
  </si>
  <si>
    <t>1251863880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</si>
  <si>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</si>
  <si>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113154254</t>
  </si>
  <si>
    <t>Frézování živičného podkladu nebo krytu s naložením na dopravní prostředek plochy přes 500 do 1 000 m2 s překážkami v trase pruhu šířky do 1 m, tloušťky vrstvy 100 mm</t>
  </si>
  <si>
    <t>1116229476</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</si>
  <si>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</si>
  <si>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04 - Oprava komunikace a odvodnění</t>
  </si>
  <si>
    <t xml:space="preserve">    4 - Vodorovné konstrukce</t>
  </si>
  <si>
    <t>119001201R00</t>
  </si>
  <si>
    <t xml:space="preserve"> Úprava zeminy vápnem
za účelem zlepšení mechanických vlastností, tloušťka vrstvy 150 ÷ 200 mm</t>
  </si>
  <si>
    <t>Poznámka k souboru cen:
119 00-12 Úprava zeminy vápnem
za účelem zlepšení mechanických vlastností,</t>
  </si>
  <si>
    <t>181201102R00</t>
  </si>
  <si>
    <t>Úprava pláně v násypech
vyrovnání výškových rozdílů, plochy vodorovné a plochy do sklonu 1 : 5, v hornině 1 až 4, se zhutněním</t>
  </si>
  <si>
    <t>Poznámka k souboru cen:
181 20 Úprava pláně v násypech
vyrovnání výškových rozdílů, plochy vodorovné a plochy do sklonu 1 : 5,</t>
  </si>
  <si>
    <t>181301102R00</t>
  </si>
  <si>
    <t xml:space="preserve"> Rozprostření a urovnání ornice v rovině
s případným nutným přemístěním hromad nebo dočasných skládek na místo potřeby ze vzdálenosti do 30 m, v rovině nebo ve svahu do 1 : 5, v souvislé ploše do 500 m2, tloušťka vrstvy přes 100 do 150 mm</t>
  </si>
  <si>
    <t>Poznámka k souboru cen:
181 30 Rozprostření a urovnání ornice v rovině
s případným nutným přemístěním hromad nebo dočasných skládek na místo potřeby ze vzdálenosti do 30 m, v rovině nebo ve svahu do 1 : 5,</t>
  </si>
  <si>
    <t>182303111R00</t>
  </si>
  <si>
    <t>Doplnění ornice tl. do 5 cm v rovině</t>
  </si>
  <si>
    <t>Poznámka k souboru cen:
182 30-31 Doplnění ornice
Doplnění ornice na travnatých plochách tloušťky do 5 cm, s přemístěním na vzdálenost do 3 m vodorovně</t>
  </si>
  <si>
    <t>10364200R</t>
  </si>
  <si>
    <t>ornice pro pozemkové úpravy</t>
  </si>
  <si>
    <t>58530120.AR</t>
  </si>
  <si>
    <t>vápno</t>
  </si>
  <si>
    <t>215901101RT5</t>
  </si>
  <si>
    <t>Zhutnění podloží pod násypy z rostlé horniny tř. 1 až 4 z hornin soudružných do 92 % PS a nesoudržných sypkých relativní ulehlosti I(d) do 0,8</t>
  </si>
  <si>
    <t>564851111R00</t>
  </si>
  <si>
    <t>Podklad ze štěrkodrti ŠD s rozprostřením a zhutněním, po zhutnění tl. 150 mm</t>
  </si>
  <si>
    <t>314+148</t>
  </si>
  <si>
    <t>564952111R00</t>
  </si>
  <si>
    <t>Podklad nebo kryt z mechanicky zpevněného kameniva (MZK)
s rozprostřením a zhutněním tloušťka po zhutnění 150 mm</t>
  </si>
  <si>
    <t>Poznámka k souboru cen:
564 9. Podklad nebo kryt z mechanicky zpevněného kameniva (MZK)
s rozprostřením a zhutněním</t>
  </si>
  <si>
    <t>565141211RT2</t>
  </si>
  <si>
    <t xml:space="preserve"> Podklad z kameniva obaleného asfaltem
s rozprostřením a zhutněním v pruhu šířky přes 3 m, třídy 1, tloušťka po zhutnění 60 mm</t>
  </si>
  <si>
    <t>Poznámka k souboru cen:
565 13-1 Podklad z kameniva obaleného asfaltem
s rozprostřením a zhutněním</t>
  </si>
  <si>
    <t>573211111R00</t>
  </si>
  <si>
    <t>Postřik živičný spojovací bez posypu kamenivem z asfaltu silničního, v množství od 0,5 do 0,7 kg/m2</t>
  </si>
  <si>
    <t>Poznámka k souboru cen:
573 2 Postřik živičný spojovací bez posypu kamenivem</t>
  </si>
  <si>
    <t>577132111RT2</t>
  </si>
  <si>
    <t>Beton asfaltový s rozprostřením a zhutněním v pruhu šířky přes 3 m, ACO 11+, tloušťky 40 mm, plochy od 201 do 1000 m2</t>
  </si>
  <si>
    <t>Poznámka k souboru cen:
577 13 Beton asfaltový s rozprostřením a zhutněním</t>
  </si>
  <si>
    <t>597121111R00</t>
  </si>
  <si>
    <t xml:space="preserve"> Montáž odvodňovacích trub betonových štěrbinových
zřízení podkladního betonu tl. 100 mm, položení lože ze suchého betonu tl. 30 mm, štěrbinových, trouba délky 4 m,</t>
  </si>
  <si>
    <t>Poznámka k souboru cen:
597 12-1 Montáž odvodňovacích trub betonových štěrbinových
zřízení podkladního betonu tl. 100 mm, položení lože ze suchého betonu tl. 30 mm,</t>
  </si>
  <si>
    <t>597121151R00</t>
  </si>
  <si>
    <t xml:space="preserve"> Montáž odvodňovacích trub betonových štěrbinových
zřízení podkladního betonu tl. 100 mm, položení lože ze suchého betonu tl. 30 mm, štěrbinových, vpusť,</t>
  </si>
  <si>
    <t>597121161R00</t>
  </si>
  <si>
    <t xml:space="preserve"> Montáž odvodňovacích trub betonových štěrbinových
zřízení podkladního betonu tl. 100 mm, položení lože ze suchého betonu tl. 30 mm, štěrbinových, čisticí kus,</t>
  </si>
  <si>
    <t>597761111R00</t>
  </si>
  <si>
    <t>Rigol dlážděný do lože z betonu prostého C -/7,5
tl. 100 mm, s vyplněním a zatřením spár cementovou maltou z betonových desek jakékoliv velikosti</t>
  </si>
  <si>
    <t>Poznámka k souboru cen:
597 16 Rigol dlážděný do lože z betonu prostého C -/7,5
tl. 100 mm, s vyplněním a zatřením spár cementovou maltou</t>
  </si>
  <si>
    <t>17,09</t>
  </si>
  <si>
    <t>32,48</t>
  </si>
  <si>
    <t>597069111R00</t>
  </si>
  <si>
    <t>příplatek za každých dalších 10 mm tloušťky lože nad 100 mm</t>
  </si>
  <si>
    <t>Poznámka k souboru cen:
597 16-9 příplatek</t>
  </si>
  <si>
    <t>59227002R</t>
  </si>
  <si>
    <t>deska žlabová beton; l = 497 mm; š = 80 mm; v = 247 mm; barva přírodní</t>
  </si>
  <si>
    <t>Začátek provozního součtu</t>
  </si>
  <si>
    <t xml:space="preserve">  l 54,75 2x vpusť : (55-0,5)*4*1,15</t>
  </si>
  <si>
    <t xml:space="preserve">  l 29,15 3x vpusť : (30-0,75)*4*1,15</t>
  </si>
  <si>
    <t xml:space="preserve">  Mezisoučet</t>
  </si>
  <si>
    <t>Konec provozního součtu</t>
  </si>
  <si>
    <t>251+135</t>
  </si>
  <si>
    <t>59227002T</t>
  </si>
  <si>
    <t>Deska žlabová betonová 80x247x497 mm přírodní</t>
  </si>
  <si>
    <t>59229001R</t>
  </si>
  <si>
    <t>trouba betonová mikroštěrbinová profil M; štěrbina přerušovaná; spád dna 0,5%; š = 220 mm; h = 260 mm; l = 1 000 mm; zatížení D400 kN</t>
  </si>
  <si>
    <t>59229003R</t>
  </si>
  <si>
    <t>trouba betonová mikroštěrbinová profil M; vpusťový komplet základní (pero, drážka); š = 220 mm; h = 260 mm; l = 1 000 mm; zatížení D400 kN</t>
  </si>
  <si>
    <t>59229006R</t>
  </si>
  <si>
    <t>trouba betonová mikroštěrbinová profil M; čisticí kus vrcholový (pero, pero); š = 220 mm; h = 260 mm; l = 1 000 mm; zatížení D400 kN</t>
  </si>
  <si>
    <t>871313121RT1</t>
  </si>
  <si>
    <t>Montáž trub z plastu, gumový kroužek, DN 150</t>
  </si>
  <si>
    <t>911131111R00</t>
  </si>
  <si>
    <t xml:space="preserve"> Osazení a montáž silničního zábradlí ocelového
s vykopáním nebo vyvrtáním jamek pro sloupky, s odstraněním výkopku na vzdálenost do 10 m
se sloupky ocelovými s jedním madlem</t>
  </si>
  <si>
    <t>911231111R00</t>
  </si>
  <si>
    <t xml:space="preserve"> Osazení a montáž silničního zábradlí ocelového
s vykopáním nebo vyvrtáním jamek pro sloupky, s odstraněním výkopku na vzdálenost do 10 m
se sloupky ocelovými se dvěma madly</t>
  </si>
  <si>
    <t>Poznámka k souboru cen:
911 13 Osazení a montáž silničního zábradlí ocelového
s vykopáním nebo vyvrtáním jamek pro sloupky, s odstraněním výkopku na vzdálenost do 10 m
se sloupky ocelovými</t>
  </si>
  <si>
    <t>911332111R00</t>
  </si>
  <si>
    <t>Osazení a montáž svodidla ocelového
s jednou pásnicí, s osazením sloupků, dodání spojovacího materiálu (šrouby, matice, podložky a podobně), úpravy pláně, převozů a přemístění soupravy pro beranění. se zaberaněním sloupků, při vzdálenosti 2 m</t>
  </si>
  <si>
    <t>Poznámka k souboru cen:
911 33 Osazení a montáž svodidla ocelového
s jednou pásnicí, s osazením sloupků, dodání spojovacího materiálu (šrouby, matice, podložky a podobně), úpravy pláně, převozů a přemístění soupravy pro beranění.</t>
  </si>
  <si>
    <t>914001111R00</t>
  </si>
  <si>
    <t>Osazení a montáž svislých dopravních značek - sloupek, do betonového základu</t>
  </si>
  <si>
    <t>Poznámka k souboru cen:
914 00-1 Osazení a montáž svislých dopravních značek</t>
  </si>
  <si>
    <t>914001125R00</t>
  </si>
  <si>
    <t>Osazení a montáž svislých dopravních značek - značka, na sloupek,sloup, konzolu nebo objekt</t>
  </si>
  <si>
    <t>917862111RT8</t>
  </si>
  <si>
    <t>917 71 Osazení silničního nebo chodníkového obrubníku
se zatřením lože, s vyplněním a zatřením spár cementovou maltou. S dodáním hmot pro lože tl. 80-100 mm.
917 71-1 včetně dodávky betonovéího obrubníku rozměru 1000/150/300 mm, stojatého, s boční opěrou z betonu prostého, do lože z betonu prostého C 12/15</t>
  </si>
  <si>
    <t>Poznámka k souboru cen:
917 71 Osazení silničního nebo chodníkového obrubníku
se zatřením lože, s vyplněním a zatřením spár cementovou maltou. S dodáním hmot pro lože tl. 80-100 mm.
917 71-1 včetně dodávky betonovéího obrubníku</t>
  </si>
  <si>
    <t>918101111R00</t>
  </si>
  <si>
    <t xml:space="preserve"> Lože pod obrubníky, krajníky nebo obruby
z dlažebních kostek z betonu prostého z betonu prostého C 12/15</t>
  </si>
  <si>
    <t>Poznámka k souboru cen:
918 10 Lože pod obrubníky, krajníky nebo obruby
z dlažebních kostek z betonu prostého</t>
  </si>
  <si>
    <t>140,25*0,5*0,3</t>
  </si>
  <si>
    <t>31171804.AR</t>
  </si>
  <si>
    <t>ampule pro chem.kotvu závrtná; pr.ampule 20 mm; p. otvoru pro ampuli 25 mm; průměr otvoru ve fix.materiálu 21-22 mm; průměr otvoru v betonu 25 mm; min.hloubka otvoru 170 mm; max.síla fixovaného materiálu 55 mm; min.síla zákl.materiálu 220 mm; použitelnost vhodné pro beton, použitelné pro kámen, plnou cihlu, plné betonové bloky</t>
  </si>
  <si>
    <t>68</t>
  </si>
  <si>
    <t>40444987.AR</t>
  </si>
  <si>
    <t>značka dopravní silniční svislá; upravující přednost P4; tvar trojúhelník; 900 mm; štít z pozink.plechu s dvoj.ohybem,retroref.folie I.tř.; záruka 7 let</t>
  </si>
  <si>
    <t>70</t>
  </si>
  <si>
    <t>40445023.AR</t>
  </si>
  <si>
    <t>značka dopravní silniční svislá; zákazová B1-B34; tvar kruh; 700 mm; štít z pozink.plechu s dvoj.ohybem,retroref.folie I.tř.; záruka 7 let</t>
  </si>
  <si>
    <t>72</t>
  </si>
  <si>
    <t>55346841R</t>
  </si>
  <si>
    <t>svodnice ocelová pozink; l = 4 300 mm; přímá</t>
  </si>
  <si>
    <t>74</t>
  </si>
  <si>
    <t>35</t>
  </si>
  <si>
    <t>55346864R</t>
  </si>
  <si>
    <t>sloupek silničního svodidla ocelový l = 1,90 m</t>
  </si>
  <si>
    <t>76</t>
  </si>
  <si>
    <t>55395100.AR</t>
  </si>
  <si>
    <t>zábradlí trubkové</t>
  </si>
  <si>
    <t>78</t>
  </si>
  <si>
    <t>37</t>
  </si>
  <si>
    <t>998225111R00</t>
  </si>
  <si>
    <t>Přesun hmot pro komunikace s krytem z kameniva, monolitickým betonovým nebo živičným dopravní vzdálenost do 200 m jakékoliv délky objektu</t>
  </si>
  <si>
    <t>82</t>
  </si>
  <si>
    <t>180404111</t>
  </si>
  <si>
    <t>Založení hřišťového trávníku výsevem na vrstvě ornice</t>
  </si>
  <si>
    <t>-2128090533</t>
  </si>
  <si>
    <t xml:space="preserve">Poznámka k souboru cen:
1. V ceně jsou započteny i náklady vyprofilování, přihnojení organickými hnojivy, pletí, válcování, zalévání, pokosení, naložení, odvoz shrabků a pokosené trávy na vzdálenost do 10 km s jejich složením a náklady na ošetřování trávníku do dvou měsíců po provedení výsevu.
2. V cenách nejsou započteny náklady na dodání travního semene, které se oceňuje ve specifikaci. Ztratné lze stanovit ve výši 5 %.
3. V cenách nejsou započteny náklady na dodání hnojiva, které se oceňuje ve specifikaci. Ztratné lze stanovit ve výši 8 %.
</t>
  </si>
  <si>
    <t>39</t>
  </si>
  <si>
    <t>M</t>
  </si>
  <si>
    <t>00572410</t>
  </si>
  <si>
    <t>osivo směs travní parková</t>
  </si>
  <si>
    <t>795795025</t>
  </si>
  <si>
    <t>7,87*0,03 'Přepočtené koeficientem množství</t>
  </si>
  <si>
    <t>Vodorovné konstrukce</t>
  </si>
  <si>
    <t>451572111</t>
  </si>
  <si>
    <t>Lože pod potrubí, stoky a drobné objekty v otevřeném výkopu z kameniva drobného těženého 0 až 4 mm</t>
  </si>
  <si>
    <t>538464728</t>
  </si>
  <si>
    <t xml:space="preserve">Poznámka k souboru cen:
1. Ceny -1111 a -1192 lze použít i pro zřízení sběrných vrstev nad drenážními trubkami.
2. V cenách -5111 a -1192 jsou započteny i náklady na prohození výkopku získaného při zemních pracích.
</t>
  </si>
  <si>
    <t>16,45*0,6*0,2</t>
  </si>
  <si>
    <t>05 - VO - samostatný rozpočet (SO 03)</t>
  </si>
  <si>
    <t>M21-001</t>
  </si>
  <si>
    <t>VO - samostatný rozpočet</t>
  </si>
  <si>
    <t>kpt</t>
  </si>
  <si>
    <t>06 - NUS</t>
  </si>
  <si>
    <t>005111020R</t>
  </si>
  <si>
    <t>Vytyčení stavby</t>
  </si>
  <si>
    <t>Soubor</t>
  </si>
  <si>
    <t>Poznámka k položce:
Geodetické zaměření rohů stavby, stabilizace bodů a sestavení laviček.; Vyhotovení protokolu o vytyčení stavby se seznamem souřadnic vytyčených bodů a jejich polohopisnými (S-JTSK) a výškopisnými (Bpv) hodnotami.</t>
  </si>
  <si>
    <t>005111021R</t>
  </si>
  <si>
    <t>Vytyčení inženýrských sítí</t>
  </si>
  <si>
    <t>Poznámka k položce:
Zaměření a vytýčení stávajících inženýrských sítí v místě stavby z hlediska jejich ochrany při provádění stavby.</t>
  </si>
  <si>
    <t>005121 R</t>
  </si>
  <si>
    <t>Zařízení staveniště</t>
  </si>
  <si>
    <t>Poznámka k položce:
Veškeré náklady spojené s vybudováním, provozem a odstraněním zařízení staveniště.</t>
  </si>
  <si>
    <t>005121030R</t>
  </si>
  <si>
    <t>Odstranění zařízení staveniště</t>
  </si>
  <si>
    <t>Poznámka k položce:
Odstranění objektů zařízení staveniště včetně přípojek energií a jejich odvoz. Položka zahrnuje i náklady na úpravu povrchů po odstranění zařízení staveniště a úklid ploch, na kterých bylo zařízení staveniště provozováno.</t>
  </si>
  <si>
    <t>005122010R</t>
  </si>
  <si>
    <t>Provoz objednatele</t>
  </si>
  <si>
    <t>Poznámka k položce:
Náklady na ztížené provádění stavebních prací v důsledku nepřerušeného provozu na staveništi nebo v případech nepřerušeného provozu v objektech v nichž se stavební práce provádí.</t>
  </si>
  <si>
    <t>004111010R</t>
  </si>
  <si>
    <t>Průzkumné práce</t>
  </si>
  <si>
    <t>Poznámka k položce:
Náklady na provedení průzkumů nebo doplnění stávajících průzkumů, pokud je obchodní podmínky vyžadují a tyto průzkumy nejsou v dostatečném rozsahu součástí projektové dokumentace. Jedná se zejména o Geologický – inženýrsko-geologický / radonový / hydrogeologický / pedologický průzkum, botanický a zoologický průzkum, stavební průzkum – umělecko historický / stavebně statický a případný průzkum výskytu nebezpečných látek – odpadu / munice / výbušnin apod.</t>
  </si>
  <si>
    <t>004111020R</t>
  </si>
  <si>
    <t>Vypracování projektové dokumentace</t>
  </si>
  <si>
    <t>Poznámka k položce:
Náklady spojené s vypracováním projektové dokumentace, většinou v obsahu a rozsahu projektové dokumentace pro provádění stavby, ale mohou zde být obsaženy i náklady na jiné stupně projektové dokumentace, pokud jsou součástí požadavků objednatele.</t>
  </si>
  <si>
    <t>00511 R</t>
  </si>
  <si>
    <t>Geodetické práce</t>
  </si>
  <si>
    <t>005211030R</t>
  </si>
  <si>
    <t>Dočasná dopravní opatření</t>
  </si>
  <si>
    <t>Poznámka k položce:
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</si>
  <si>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00523  R</t>
  </si>
  <si>
    <t>Zkoušky a revize</t>
  </si>
  <si>
    <t>Poznámka k položce:
Náklady zhotovitele, související s prováděním zkoušek a revizí předepsaných technickými normami nebo objednatelem a které jsou pro provedení díla nezbytné.</t>
  </si>
  <si>
    <t>005241010R</t>
  </si>
  <si>
    <t>Dokumentace skutečného provedení</t>
  </si>
  <si>
    <t>Poznámka k položce:
Náklady na vyhotovení dokumentace skutečného provedení stavby a její předání objednateli v požadované formě a požadovaném počtu.</t>
  </si>
  <si>
    <t>005241020R</t>
  </si>
  <si>
    <t>Geodetické zaměření skutečného provedení</t>
  </si>
  <si>
    <t>Poznámka k položce:
Náklady na provedení skutečného zaměření stavby v rozsahu nezbytném pro zápis změny do katastru nemovitostí.</t>
  </si>
  <si>
    <t>07 - Rekonstrukce koryta (POH)</t>
  </si>
  <si>
    <t>Soupis:</t>
  </si>
  <si>
    <t>SO 01 - Rekonstrukce koryta</t>
  </si>
  <si>
    <t>Janov u Litvínova</t>
  </si>
  <si>
    <t>998 - Přesun hmot</t>
  </si>
  <si>
    <t xml:space="preserve">    2 - Zakládání</t>
  </si>
  <si>
    <t xml:space="preserve">    6 - Úpravy povrchů, podlahy a osazování výplní</t>
  </si>
  <si>
    <t xml:space="preserve">    8 - Trubní vedení</t>
  </si>
  <si>
    <t xml:space="preserve">    9 - Ostatní konstrukce a práce, bourání</t>
  </si>
  <si>
    <t xml:space="preserve">    997 - Přesun sutě</t>
  </si>
  <si>
    <t>998</t>
  </si>
  <si>
    <t>Přesun hmot</t>
  </si>
  <si>
    <t>998212111</t>
  </si>
  <si>
    <t>Přesun hmot pro mosty zděné, betonové monolitické, spřažené ocelobetonové nebo kovové vodorovná dopravní vzdálenost do 100 m výška mostu do 20 m</t>
  </si>
  <si>
    <t>723316556</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</si>
  <si>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</si>
  <si>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111201101</t>
  </si>
  <si>
    <t>Odstranění křovin a stromů s odstraněním kořenů průměru kmene do 100 mm do sklonu terénu 1 : 5, při celkové ploše do 1 000 m2</t>
  </si>
  <si>
    <t>CS ÚRS 2017 02</t>
  </si>
  <si>
    <t>-190154551</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</si>
  <si>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</si>
  <si>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112201101</t>
  </si>
  <si>
    <t>Odstranění pařezů s jejich vykopáním, vytrháním nebo odstřelením, s přesekáním kořenů průměru přes 100 do 300 mm</t>
  </si>
  <si>
    <t>-1772517994</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</si>
  <si>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</si>
  <si>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114203202</t>
  </si>
  <si>
    <t>Očištění lomového kamene nebo betonových tvárnic získaných při rozebrání dlažeb, záhozů, rovnanin a soustřeďovacích staveb od malty</t>
  </si>
  <si>
    <t>1980650599</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</si>
  <si>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</si>
  <si>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Poznámka k položce:
Očištění betonových žlabů z původní konstrukce.</t>
  </si>
  <si>
    <t>(4*2,5*5*2,5)*0,5</t>
  </si>
  <si>
    <t>115001R01</t>
  </si>
  <si>
    <t>Převedení vody např. potrubím do DN 800 včetně jímkování (zřízení a odstranění, čerpání vody během výstavby)</t>
  </si>
  <si>
    <t>kpl</t>
  </si>
  <si>
    <t>-1794052394</t>
  </si>
  <si>
    <t>Poznámka k položce:
Převod vody bude realizován po cca 25 m. Pořízovací náklady (pronájem) jsou uvažovány pouze 1x pro prvních 25 m. Ve zbývající délce úseku  bude potrubí cca 3,5 x přeloženo.</t>
  </si>
  <si>
    <t>115001R02</t>
  </si>
  <si>
    <t>Přeložení potrubí do DN 800 včetně související přípravy a prací</t>
  </si>
  <si>
    <t>-1891717153</t>
  </si>
  <si>
    <t>119003218</t>
  </si>
  <si>
    <t>Pomocné konstrukce při zabezpečení výkopu svislé ocelové mobilní oplocení, výšky do 1 500 mm panely vyplněné dráty odstranění</t>
  </si>
  <si>
    <t>-1078806063</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</si>
  <si>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</si>
  <si>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124203101</t>
  </si>
  <si>
    <t>Vykopávky pro koryta vodotečí s přehozením výkopku na vzdálenost do 3 m nebo s naložením na dopravní prostředek v hornině tř. 3 do 1 000 m3</t>
  </si>
  <si>
    <t>1409024826</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</si>
  <si>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</si>
  <si>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Poznámka k položce:
Celkové výkopy bez výkopů pro základy a v krytém profilu.</t>
  </si>
  <si>
    <t>5*0,7*2,8</t>
  </si>
  <si>
    <t>4*0,7*2,8</t>
  </si>
  <si>
    <t>124203109</t>
  </si>
  <si>
    <t>Vykopávky pro koryta vodotečí s přehozením výkopku na vzdálenost do 3 m nebo s naložením na dopravní prostředek v hornině tř. 3 Příplatek k cenám za lepivost horniny tř. 3</t>
  </si>
  <si>
    <t>28487553</t>
  </si>
  <si>
    <t>124303101</t>
  </si>
  <si>
    <t>Vykopávky pro koryta vodotečí s přehozením výkopku na vzdálenost do 3 m nebo s naložením na dopravní prostředek v hornině tř. 4 do 1 000 m3</t>
  </si>
  <si>
    <t>-264027710</t>
  </si>
  <si>
    <t>124303109</t>
  </si>
  <si>
    <t>Vykopávky pro koryta vodotečí s přehozením výkopku na vzdálenost do 3 m nebo s naložením na dopravní prostředek v hornině tř. 4 Příplatek k cenám za lepivost horniny tř. 4</t>
  </si>
  <si>
    <t>524110774</t>
  </si>
  <si>
    <t>130901113</t>
  </si>
  <si>
    <t>Bourání konstrukcí v hloubených vykopávkách - ručně ze zdiva kamenného, pro jakýkoliv druh kamene na maltu cementovou</t>
  </si>
  <si>
    <t>2063600462</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</si>
  <si>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 </t>
  </si>
  <si>
    <t>Poznámka k položce:
Bourání degradovaných částí a zbytků základového zdiva v úsecích s doplněním základového zdiva.</t>
  </si>
  <si>
    <t>2,3*0,75*5</t>
  </si>
  <si>
    <t>2,3*0,75*4</t>
  </si>
  <si>
    <t>132301201</t>
  </si>
  <si>
    <t>Hloubení zapažených i nezapažených rýh šířky přes 600 do 2 000 mm s urovnáním dna do předepsaného profilu a spádu v hornině tř. 4 do 100 m3</t>
  </si>
  <si>
    <t>-187333460</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</si>
  <si>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</si>
  <si>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Poznámka k položce:
Výkopy pro prahy a stupně mimo úsek s doplněním základového zdiva (pouze první úsek).</t>
  </si>
  <si>
    <t>4*(0,5*2,5*1,2)</t>
  </si>
  <si>
    <t>132301209</t>
  </si>
  <si>
    <t>Hloubení zapažených i nezapažených rýh šířky přes 600 do 2 000 mm s urovnáním dna do předepsaného profilu a spádu v hornině tř. 4 Příplatek k cenám za lepivost horniny tř. 4</t>
  </si>
  <si>
    <t>-650819543</t>
  </si>
  <si>
    <t>132301401</t>
  </si>
  <si>
    <t>Hloubená vykopávka pod základy ručně s přehozením výkopku na vzdálenost 3 m nebo s naložením na ruční dopravní prostředek v hornině tř. 4</t>
  </si>
  <si>
    <t>1555079710</t>
  </si>
  <si>
    <t xml:space="preserve">Poznámka k souboru cen:
1. V ceně nejsou započteny náklady na podchycení základového zdiva. </t>
  </si>
  <si>
    <t>139711101</t>
  </si>
  <si>
    <t>Vykopávka v uzavřených prostorách s naložením výkopku na dopravní prostředek v hornině tř. 1 až 4</t>
  </si>
  <si>
    <t>-794499667</t>
  </si>
  <si>
    <t xml:space="preserve">Poznámka k souboru cen:
1. V cenách nejsou započteny náklady na podchycení stavebních konstrukcí a případné odvětrávání pracovního prostoru. </t>
  </si>
  <si>
    <t>Poznámka k položce:
Vykopávka ve dně krytého profilu.</t>
  </si>
  <si>
    <t>5*2,5*0,8+4*2,5*0,8</t>
  </si>
  <si>
    <t>139811101</t>
  </si>
  <si>
    <t>Vykopávka v uzavřených prostorách s naložením výkopku na dopravní prostředek v hornině tř. 5 až 7</t>
  </si>
  <si>
    <t>-1807891872</t>
  </si>
  <si>
    <t>Poznámka k položce:
Bourání konstrukcí ve dně krytého profilu.</t>
  </si>
  <si>
    <t>2*(1*0,5*5)+2*(1*0,5*4)</t>
  </si>
  <si>
    <t>161101101</t>
  </si>
  <si>
    <t>Svislé přemístění výkopku bez naložení do dopravní nádoby avšak s vyprázdněním dopravní nádoby na hromadu nebo do dopravního prostředku z horniny tř. 1 až 4, při hloubce výkopu přes 1 do 2,5 m</t>
  </si>
  <si>
    <t>-1797673212</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</si>
  <si>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</si>
  <si>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17,64+17,64+6</t>
  </si>
  <si>
    <t>161101151</t>
  </si>
  <si>
    <t>Svislé přemístění výkopku bez naložení do dopravní nádoby avšak s vyprázdněním dopravní nádoby na hromadu nebo do dopravního prostředku z horniny tř. 5 až 7, při hloubce výkopu přes 1 do 2,5 m</t>
  </si>
  <si>
    <t>1990509208</t>
  </si>
  <si>
    <t>161101601</t>
  </si>
  <si>
    <t>Vytažení výkopku těženého z prostoru pod základy nebo z pracovních šachet při podchycování základového zdiva, bez naložení, avšak s vyprázdněním nádoby na hromady nebo do dopravního prostředku z horniny tř. 1 až 4 z hloubky přes 1 do 2 m</t>
  </si>
  <si>
    <t>-1134482201</t>
  </si>
  <si>
    <t>161101651</t>
  </si>
  <si>
    <t>Vytažení výkopku těženého z prostoru pod základy nebo z pracovních šachet při podchycování základového zdiva, bez naložení, avšak s vyprázdněním nádoby na hromady nebo do dopravního prostředku z horniny tř. 5 až 7 z hloubky přes 1 do 2 m</t>
  </si>
  <si>
    <t>654684458</t>
  </si>
  <si>
    <t>15,25+9</t>
  </si>
  <si>
    <t>162201211</t>
  </si>
  <si>
    <t>Vodorovné přemístění výkopku nebo sypaniny stavebním kolečkem s naložením a vyprázdněním kolečka na hromady nebo do dopravního prostředku na vzdálenost do 10 m z horniny tř. 1 až 4</t>
  </si>
  <si>
    <t>628289081</t>
  </si>
  <si>
    <t>Poznámka k položce:
Vodorovná doprava vybouraných a vytěžených hmot z krytého profilu včetně dopravy materiálů do krytého profilu.</t>
  </si>
  <si>
    <t>162201219</t>
  </si>
  <si>
    <t>Vodorovné přemístění výkopku nebo sypaniny stavebním kolečkem s naložením a vyprázdněním kolečka na hromady nebo do dopravního prostředku na vzdálenost do 10 m z horniny Příplatek k ceně za každých dalších 10 m</t>
  </si>
  <si>
    <t>-1967372855</t>
  </si>
  <si>
    <t>162701R01</t>
  </si>
  <si>
    <t>Vodorovné přemístění výkopku/sypaniny na skládku vč. uložení (poplatku) dle platné legislativy</t>
  </si>
  <si>
    <t>1706082096</t>
  </si>
  <si>
    <t>162701R02</t>
  </si>
  <si>
    <t>Vodorovné přemístění vybouraného betonu a kamene na skládku vč. uložení (poplatku) dle platné legislativy</t>
  </si>
  <si>
    <t>1188517942</t>
  </si>
  <si>
    <t>15,25*1,8</t>
  </si>
  <si>
    <t>162701R04</t>
  </si>
  <si>
    <t>Vodorovné přemístění pařezů a větví na skládku vč. uložení (poplatku) dle platné legislativy</t>
  </si>
  <si>
    <t>-523332768</t>
  </si>
  <si>
    <t>10*0,25</t>
  </si>
  <si>
    <t>167101101</t>
  </si>
  <si>
    <t>Nakládání, skládání a překládání neulehlého výkopku nebo sypaniny nakládání, množství do 100 m3, z hornin tř. 1 až 4</t>
  </si>
  <si>
    <t>-170143037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</si>
  <si>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</si>
  <si>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Nakládání materiálu z KP je uvažováno 2x.</t>
  </si>
  <si>
    <t>181451123</t>
  </si>
  <si>
    <t>Založení trávníku na půdě předem připravené plochy přes 1000 m2 výsevem včetně utažení lučního na svahu přes 1:2 do 1:1</t>
  </si>
  <si>
    <t>-95631586</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</si>
  <si>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</si>
  <si>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005724720</t>
  </si>
  <si>
    <t>osivo směs travní krajinná - rovinná</t>
  </si>
  <si>
    <t>-953887558</t>
  </si>
  <si>
    <t>50*0,045</t>
  </si>
  <si>
    <t>181951102</t>
  </si>
  <si>
    <t>Úprava pláně vyrovnáním výškových rozdílů v hornině tř. 1 až 4 se zhutněním</t>
  </si>
  <si>
    <t>-489113578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</si>
  <si>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</si>
  <si>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Poznámka k položce:
Úprava dna koryta toku.</t>
  </si>
  <si>
    <t>182201101</t>
  </si>
  <si>
    <t>Svahování trvalých svahů do projektovaných profilů s potřebným přemístěním výkopku při svahování násypů v jakékoliv hornině</t>
  </si>
  <si>
    <t>-1817902344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</si>
  <si>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</si>
  <si>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182301131</t>
  </si>
  <si>
    <t>Rozprostření a urovnání ornice ve svahu sklonu přes 1:5 při souvislé ploše přes 500 m2, tl. vrstvy do 100 mm</t>
  </si>
  <si>
    <t>2048321880</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</si>
  <si>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</si>
  <si>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103641010</t>
  </si>
  <si>
    <t>zemina pro terénní úpravy -  ornice</t>
  </si>
  <si>
    <t>596335976</t>
  </si>
  <si>
    <t>50*0,1</t>
  </si>
  <si>
    <t>Zakládání</t>
  </si>
  <si>
    <t>213311113</t>
  </si>
  <si>
    <t>Polštáře zhutněné pod základy z kameniva hrubého drceného, frakce 16 - 63 mm</t>
  </si>
  <si>
    <t>322788869</t>
  </si>
  <si>
    <t xml:space="preserve">Poznámka k souboru cen:
1. Ceny jsou určeny pro jakoukoliv míru zhutnění. 2. V cenách jsou započteny i náklady na urovnání povrchu polštáře. </t>
  </si>
  <si>
    <t>4*(0,15*0,7*2,5)*4+0,1*2*2,5+0,1*4*2,5+0,15*5*0,75+(0,15*4*0,75)*2</t>
  </si>
  <si>
    <t>270210233</t>
  </si>
  <si>
    <t>Zdivo základové z lomového kamene na hloubku do 5 m, v prostoru zapaženém nebo nezapaženém s odstraněním napadávky, bez úpravy povrchu základové spáry, s dodáním všech hmot rubové z lomového kamene lomařsky upraveného, jednostranně lícované, tl. od 250 do 450 mm se zatřením spár, na maltu cementovou MC 25</t>
  </si>
  <si>
    <t>485215266</t>
  </si>
  <si>
    <t xml:space="preserve">Poznámka k souboru cen:
1. Objem se stanoví v m3 zdiva; objem dutin jednotlivě do 0,20 m3 se od celkového objemu neodečítá. </t>
  </si>
  <si>
    <t>2,3*0,75*5+2,3*0,75*4</t>
  </si>
  <si>
    <t>2*(4*0,75*1)+2*(5*0,75*1)</t>
  </si>
  <si>
    <t>274354111</t>
  </si>
  <si>
    <t>Bednění základových konstrukcí pasů, prahů, věnců a ostruh zřízení</t>
  </si>
  <si>
    <t>2122819341</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</si>
  <si>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</si>
  <si>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2,5*1,2*8</t>
  </si>
  <si>
    <t>274354211</t>
  </si>
  <si>
    <t>Bednění základových konstrukcí pasů, prahů, věnců a ostruh odstranění bednění</t>
  </si>
  <si>
    <t>1968537323</t>
  </si>
  <si>
    <t>317321118</t>
  </si>
  <si>
    <t>Římsy ze železového betonu C 30/37</t>
  </si>
  <si>
    <t>-1015368481</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</si>
  <si>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</si>
  <si>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Poznámka k položce:
Jedná se o parapet v koruně zdí.</t>
  </si>
  <si>
    <t>(4*0,75*0,2)*2+2*(5*0,75*0,2)</t>
  </si>
  <si>
    <t>756334987</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</si>
  <si>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</si>
  <si>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0,2*(0,75*2+4*2)+0,2*(0,75*2+5*2)</t>
  </si>
  <si>
    <t>-399262495</t>
  </si>
  <si>
    <t>41</t>
  </si>
  <si>
    <t>317361411</t>
  </si>
  <si>
    <t>Výztuž mostních železobetonových říms ze svařovaných sítí do 6 kg/m2</t>
  </si>
  <si>
    <t>949988949</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</si>
  <si>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</si>
  <si>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2,7*0,012</t>
  </si>
  <si>
    <t>321213345</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</si>
  <si>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</si>
  <si>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-973938965</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</si>
  <si>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</si>
  <si>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Poznámka k položce:
Zdění bude provedeno na cementovou maltu MC25.</t>
  </si>
  <si>
    <t>43</t>
  </si>
  <si>
    <t>338171123</t>
  </si>
  <si>
    <t>Osazování sloupků a vzpěr plotových ocelových trubkových nebo profilovaných výšky do 2,60 m se zabetonováním (tř. C 25/30) do 0,08 m3 do připravených jamek</t>
  </si>
  <si>
    <t>-248010989</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</si>
  <si>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</si>
  <si>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553422740</t>
  </si>
  <si>
    <t>vzpěra plotová 38x1,5 mm včetně krytky s uchem, 2500 mm</t>
  </si>
  <si>
    <t>59744612</t>
  </si>
  <si>
    <t>Poznámka k položce:
Podél pozemku 741 bude použit původní plot.</t>
  </si>
  <si>
    <t>45</t>
  </si>
  <si>
    <t>553422550</t>
  </si>
  <si>
    <t>sloupek plotový průběžný pozinkovaný a komaxitový 2500/38x1,5 mm</t>
  </si>
  <si>
    <t>2091985248</t>
  </si>
  <si>
    <t>348401130</t>
  </si>
  <si>
    <t>Osazení oplocení ze strojového pletiva s napínacími dráty do 15 st. sklonu svahu, výšky přes 1,6 do 2,0 m</t>
  </si>
  <si>
    <t>469009989</t>
  </si>
  <si>
    <t xml:space="preserve">Poznámka k souboru cen:
1. V cenách nejsou započteny náklady na dodávku pletiva a drátů, tyto se oceňují ve specifikaci. </t>
  </si>
  <si>
    <t>47</t>
  </si>
  <si>
    <t>313247680</t>
  </si>
  <si>
    <t>pletivo drátěné se čtvercovými oky zapletené pozinkované  50 x 2 x 2000 mm</t>
  </si>
  <si>
    <t>446477420</t>
  </si>
  <si>
    <t>348401350</t>
  </si>
  <si>
    <t>Osazení oplocení ze strojového pletiva rozvinutí, uchycení a napnutí drátu do 15 st. sklonu svahu napínacího</t>
  </si>
  <si>
    <t>1138718271</t>
  </si>
  <si>
    <t>49</t>
  </si>
  <si>
    <t>156153000</t>
  </si>
  <si>
    <t>drát kruhový napínací pozinkovaný D 2,80 mm bal. 78 m</t>
  </si>
  <si>
    <t>-1596526340</t>
  </si>
  <si>
    <t>348401360</t>
  </si>
  <si>
    <t>Osazení oplocení ze strojového pletiva rozvinutí, uchycení a napnutí drátu do 15 st. sklonu svahu přiháčkování pletiva k napínacímu drátu</t>
  </si>
  <si>
    <t>634505102</t>
  </si>
  <si>
    <t>51</t>
  </si>
  <si>
    <t>156153R01</t>
  </si>
  <si>
    <t xml:space="preserve">háček pro napínací drát pozinkovaný </t>
  </si>
  <si>
    <t>1937427674</t>
  </si>
  <si>
    <t>451311521</t>
  </si>
  <si>
    <t>Podklad z prostého betonu pod dlažbu pro prostředí s mrazovými cykly, ve vrstvě tl. přes 100 do 150 mm</t>
  </si>
  <si>
    <t>-395970846</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</si>
  <si>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</si>
  <si>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Poznámka k položce:
Tř. betonu C25/30 XF3.</t>
  </si>
  <si>
    <t>(5*2,4)+4*2,4</t>
  </si>
  <si>
    <t>53</t>
  </si>
  <si>
    <t>451561112</t>
  </si>
  <si>
    <t>Lože pod dlažby z kameniva drceného drobného, tl. vrstvy přes 100 do 150 mm</t>
  </si>
  <si>
    <t>-1390953321</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</si>
  <si>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</si>
  <si>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5*2,4+4*2,4</t>
  </si>
  <si>
    <t>452218142</t>
  </si>
  <si>
    <t>Zajišťovací práh z upraveného lomového kamene na dně a ve svahu melioračních kanálů, s patkami nebo bez patek s dlažbovitou úpravou viditelných ploch na cementovou maltu</t>
  </si>
  <si>
    <t>-1610340873</t>
  </si>
  <si>
    <t xml:space="preserve">Poznámka k souboru cen:
1. Do objemu prahu se započítává i objem základů nebo patek. </t>
  </si>
  <si>
    <t>4*(0,5*2,5*1)</t>
  </si>
  <si>
    <t>55</t>
  </si>
  <si>
    <t>457571214</t>
  </si>
  <si>
    <t>Filtrační vrstvy jakékoliv tloušťky a sklonu z hrubého těženého kameniva bez zhutnění, frakce od 16-63 do 32-63 mm</t>
  </si>
  <si>
    <t>1130307964</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</si>
  <si>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</si>
  <si>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0,5*(4+5)*2,4</t>
  </si>
  <si>
    <t>463211153</t>
  </si>
  <si>
    <t>Rovnanina z lomového kamene neupraveného pro podélné i příčné objekty objemu přes 3 m3 z kamene tříděného, s urovnáním líce a vyklínováním spár úlomky kamene hmotnost jednotlivých kamenů přes 200 do 500 kg</t>
  </si>
  <si>
    <t>1571867362</t>
  </si>
  <si>
    <t xml:space="preserve">Poznámka k souboru cen:
1. V cenách -1144, -1145, -1146, -1154, -1155, -1156 a - 1157 jsou započteny i náklady na uložení klestu a na vykopávku hlíny a její přemístění ze vzdálenosti do 20 m. </t>
  </si>
  <si>
    <t>Poznámka k položce:
V položce je uvažováno i rozmístění solitérních kamenů (čediče) podél základu, tzn. + 10 % celk. množství rovnaniny.</t>
  </si>
  <si>
    <t>4*2,4*0,6+5*2,4*0,6</t>
  </si>
  <si>
    <t>57</t>
  </si>
  <si>
    <t>463212R01</t>
  </si>
  <si>
    <t xml:space="preserve">Vyplnění spár a dutin rovnaniny z lomového kamene upraveného, tříděného jakékoliv tloušťky těženým kamenivem </t>
  </si>
  <si>
    <t>2059116985</t>
  </si>
  <si>
    <t>465513227</t>
  </si>
  <si>
    <t>Dlažba z lomového kamene lomařsky upraveného na cementovou maltu, s vyspárováním cementovou maltou, tl. kamene 250 mm</t>
  </si>
  <si>
    <t>-1240277205</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</si>
  <si>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</si>
  <si>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Úpravy povrchů, podlahy a osazování výplní</t>
  </si>
  <si>
    <t>59</t>
  </si>
  <si>
    <t>628635411</t>
  </si>
  <si>
    <t>Spárování zdiva z lomového kamene upraveného maltou cementovou hloubky vysekaných spár přes 30 do 70 mm</t>
  </si>
  <si>
    <t>103529219</t>
  </si>
  <si>
    <t xml:space="preserve">Poznámka k souboru cen:
1. V cenách jsou započteny i náklady na vysekání staré malty ze spár zdiva a vyčištění spár. 2. Náklady na spárování nového zdiva při jeho provádění se zvlášť neoceňují, protože jsou započteny v nákladech na zdění. 3. Spárování do hloubky spáry 30 mm se oceňuje cenami souboru cen 628 63-12.. Spárování zdiva opěrných zdí a valů části A05 katalogu 823-1 Plochy a úprava území.. </t>
  </si>
  <si>
    <t>Poznámka k položce:
Uvažováno spárování na 50 % z celkové plochy PB zdi.</t>
  </si>
  <si>
    <t>(2,3*5+2,3*4)*2</t>
  </si>
  <si>
    <t>629995101</t>
  </si>
  <si>
    <t>Očištění vnějších ploch tlakovou vodou omytím</t>
  </si>
  <si>
    <t>462060015</t>
  </si>
  <si>
    <t>Poznámka k položce:
Očištění zdí před započetím spárování tlakovou vodou s pracovním tlakem nad 200 barů.</t>
  </si>
  <si>
    <t>Trubní vedení</t>
  </si>
  <si>
    <t>Ostatní konstrukce a práce, bourání</t>
  </si>
  <si>
    <t>61</t>
  </si>
  <si>
    <t>962022491</t>
  </si>
  <si>
    <t>Bourání zdiva nadzákladového kamenného nebo smíšeného kamenného na maltu cementovou, objemu přes 1 m3</t>
  </si>
  <si>
    <t>61206870</t>
  </si>
  <si>
    <t xml:space="preserve">Poznámka k souboru cen:
1. Bourání pilířů o průřezu přes 0,36 m2 se oceňuje cenami -2390 a - 2391, popř. -2490 a - 2491 jako bourání zdiva kamenného nadzákladového. </t>
  </si>
  <si>
    <t>2,3*0,75*4+2,3*0,75*5</t>
  </si>
  <si>
    <t>966071711</t>
  </si>
  <si>
    <t>Bourání plotových sloupků a vzpěr ocelových trubkových nebo profilovaných výšky do 2,50 m zabetonovaných</t>
  </si>
  <si>
    <t>-119778393</t>
  </si>
  <si>
    <t>63</t>
  </si>
  <si>
    <t>973022R01</t>
  </si>
  <si>
    <t>Vysekání výklenků nebo kapes ve zdivu z kamene kapes, plochy přes 0,90 m2, hl. do 600 mm</t>
  </si>
  <si>
    <t>314280492</t>
  </si>
  <si>
    <t>Poznámka k položce:
Vysekání kapes pro zavázání zděných prahů v úseku s doplněním základového zdiva (pouze první úsek).</t>
  </si>
  <si>
    <t>997</t>
  </si>
  <si>
    <t>Přesun sutě</t>
  </si>
  <si>
    <t>997013831</t>
  </si>
  <si>
    <t>Poplatek za uložení stavebního odpadu na skládce (skládkovné) směsného stavebního a demoličního zatříděného do Katalogu odpadů pod kódem 170 904</t>
  </si>
  <si>
    <t>1916035130</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</si>
  <si>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</si>
  <si>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65</t>
  </si>
  <si>
    <t>997211511</t>
  </si>
  <si>
    <t>Vodorovná doprava suti nebo vybouraných hmot suti se složením a hrubým urovnáním, na vzdálenost do 1 km</t>
  </si>
  <si>
    <t>882829578</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</si>
  <si>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</si>
  <si>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997211519</t>
  </si>
  <si>
    <t>Vodorovná doprava suti nebo vybouraných hmot suti se složením a hrubým urovnáním, na vzdálenost Příplatek k ceně za každý další i započatý 1 km přes 1 km</t>
  </si>
  <si>
    <t>-1406425928</t>
  </si>
  <si>
    <t>45,883*13 'Přepočtené koeficientem množství</t>
  </si>
  <si>
    <t>67</t>
  </si>
  <si>
    <t>997211611</t>
  </si>
  <si>
    <t>Nakládání suti nebo vybouraných hmot na dopravní prostředky pro vodorovnou dopravu suti</t>
  </si>
  <si>
    <t>-38839302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</si>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</sst>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8"/>
      <color rgb="FF505050"/>
      <name val="Trebuchet MS"/>
      <family val="2"/>
    </font>
    <font>
      <sz val="8"/>
      <color rgb="FFFF000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8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28" fillId="0" borderId="0" xfId="0" applyNumberFormat="1" applyFont="1" applyAlignment="1" applyProtection="1">
      <alignment horizontal="right" vertical="center"/>
      <protection/>
    </xf>
    <xf numFmtId="0" fontId="6" fillId="0" borderId="4" xfId="0" applyFont="1" applyBorder="1" applyAlignment="1" applyProtection="1">
      <alignment vertical="center"/>
      <protection/>
    </xf>
    <xf numFmtId="0" fontId="10"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2" fillId="0" borderId="22" xfId="0" applyNumberFormat="1" applyFont="1" applyBorder="1" applyAlignment="1" applyProtection="1">
      <alignment vertical="center"/>
      <protection/>
    </xf>
    <xf numFmtId="4" fontId="32" fillId="0" borderId="23" xfId="0" applyNumberFormat="1" applyFont="1" applyBorder="1" applyAlignment="1" applyProtection="1">
      <alignment vertical="center"/>
      <protection/>
    </xf>
    <xf numFmtId="166" fontId="32" fillId="0" borderId="23" xfId="0" applyNumberFormat="1" applyFont="1" applyBorder="1" applyAlignment="1" applyProtection="1">
      <alignment vertical="center"/>
      <protection/>
    </xf>
    <xf numFmtId="4" fontId="32" fillId="0" borderId="24"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6" fillId="2" borderId="0" xfId="0" applyFont="1" applyFill="1" applyAlignment="1">
      <alignment vertical="center"/>
    </xf>
    <xf numFmtId="0" fontId="14" fillId="2" borderId="0" xfId="0" applyFont="1" applyFill="1" applyAlignment="1">
      <alignment horizontal="left" vertical="center"/>
    </xf>
    <xf numFmtId="0" fontId="33"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5" fillId="0" borderId="15" xfId="0" applyNumberFormat="1" applyFont="1" applyBorder="1" applyAlignment="1" applyProtection="1">
      <alignment/>
      <protection/>
    </xf>
    <xf numFmtId="166" fontId="35" fillId="0" borderId="16" xfId="0" applyNumberFormat="1" applyFont="1" applyBorder="1" applyAlignment="1" applyProtection="1">
      <alignment/>
      <protection/>
    </xf>
    <xf numFmtId="4" fontId="36"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17"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horizontal="left" vertical="center"/>
      <protection/>
    </xf>
    <xf numFmtId="0" fontId="7" fillId="0" borderId="0" xfId="0" applyFont="1" applyAlignment="1" applyProtection="1">
      <alignment horizontal="left" vertical="center" wrapText="1"/>
      <protection/>
    </xf>
    <xf numFmtId="167" fontId="7" fillId="0" borderId="0" xfId="0" applyNumberFormat="1" applyFont="1" applyAlignment="1" applyProtection="1">
      <alignment vertical="center"/>
      <protection/>
    </xf>
    <xf numFmtId="0" fontId="7" fillId="0" borderId="0" xfId="0" applyFont="1" applyAlignment="1" applyProtection="1">
      <alignment vertical="center"/>
      <protection locked="0"/>
    </xf>
    <xf numFmtId="0" fontId="7" fillId="0" borderId="4" xfId="0" applyFont="1" applyBorder="1" applyAlignment="1">
      <alignment vertical="center"/>
    </xf>
    <xf numFmtId="0" fontId="7" fillId="0" borderId="17"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0" xfId="0" applyFont="1" applyAlignment="1">
      <alignment horizontal="left" vertical="center"/>
    </xf>
    <xf numFmtId="0" fontId="8" fillId="0" borderId="4" xfId="0" applyFont="1" applyBorder="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center" wrapText="1"/>
      <protection/>
    </xf>
    <xf numFmtId="167" fontId="8" fillId="0" borderId="0" xfId="0" applyNumberFormat="1" applyFont="1" applyAlignment="1" applyProtection="1">
      <alignment vertical="center"/>
      <protection/>
    </xf>
    <xf numFmtId="0" fontId="8" fillId="0" borderId="0" xfId="0" applyFont="1" applyAlignment="1" applyProtection="1">
      <alignment vertical="center"/>
      <protection locked="0"/>
    </xf>
    <xf numFmtId="0" fontId="8" fillId="0" borderId="4" xfId="0" applyFont="1" applyBorder="1" applyAlignment="1">
      <alignment vertical="center"/>
    </xf>
    <xf numFmtId="0" fontId="8" fillId="0" borderId="17"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3" xfId="0" applyFont="1" applyBorder="1" applyAlignment="1" applyProtection="1">
      <alignment horizontal="left" vertical="center"/>
      <protection/>
    </xf>
    <xf numFmtId="0" fontId="9" fillId="0" borderId="23" xfId="0" applyFont="1" applyBorder="1" applyAlignment="1" applyProtection="1">
      <alignment vertical="center"/>
      <protection/>
    </xf>
    <xf numFmtId="0" fontId="9" fillId="0" borderId="23" xfId="0" applyFont="1" applyBorder="1" applyAlignment="1" applyProtection="1">
      <alignment vertical="center"/>
      <protection locked="0"/>
    </xf>
    <xf numFmtId="4" fontId="9" fillId="0" borderId="23" xfId="0" applyNumberFormat="1" applyFont="1" applyBorder="1" applyAlignment="1" applyProtection="1">
      <alignment vertical="center"/>
      <protection/>
    </xf>
    <xf numFmtId="0" fontId="9" fillId="0" borderId="5"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23" xfId="0" applyFont="1" applyBorder="1" applyAlignment="1" applyProtection="1">
      <alignment horizontal="left" vertical="center"/>
      <protection/>
    </xf>
    <xf numFmtId="0" fontId="10" fillId="0" borderId="23" xfId="0" applyFont="1" applyBorder="1" applyAlignment="1" applyProtection="1">
      <alignment vertical="center"/>
      <protection/>
    </xf>
    <xf numFmtId="0" fontId="10" fillId="0" borderId="23" xfId="0" applyFont="1" applyBorder="1" applyAlignment="1" applyProtection="1">
      <alignment vertical="center"/>
      <protection locked="0"/>
    </xf>
    <xf numFmtId="4" fontId="10" fillId="0" borderId="23" xfId="0" applyNumberFormat="1" applyFont="1" applyBorder="1" applyAlignment="1" applyProtection="1">
      <alignment vertical="center"/>
      <protection/>
    </xf>
    <xf numFmtId="0" fontId="10" fillId="0" borderId="5" xfId="0"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11" fillId="0" borderId="4" xfId="0" applyFont="1" applyBorder="1" applyAlignment="1" applyProtection="1">
      <alignment/>
      <protection/>
    </xf>
    <xf numFmtId="0" fontId="11" fillId="0" borderId="0" xfId="0" applyFont="1" applyAlignment="1" applyProtection="1">
      <alignment/>
      <protection/>
    </xf>
    <xf numFmtId="0" fontId="11" fillId="0" borderId="0" xfId="0" applyFont="1" applyAlignment="1" applyProtection="1">
      <alignment horizontal="left"/>
      <protection/>
    </xf>
    <xf numFmtId="0" fontId="9" fillId="0" borderId="0" xfId="0" applyFont="1" applyAlignment="1" applyProtection="1">
      <alignment horizontal="left"/>
      <protection/>
    </xf>
    <xf numFmtId="0" fontId="11" fillId="0" borderId="0" xfId="0" applyFont="1" applyAlignment="1" applyProtection="1">
      <alignment/>
      <protection locked="0"/>
    </xf>
    <xf numFmtId="4" fontId="9" fillId="0" borderId="0" xfId="0" applyNumberFormat="1" applyFont="1" applyAlignment="1" applyProtection="1">
      <alignment/>
      <protection/>
    </xf>
    <xf numFmtId="0" fontId="11" fillId="0" borderId="4" xfId="0" applyFont="1" applyBorder="1" applyAlignment="1">
      <alignment/>
    </xf>
    <xf numFmtId="0" fontId="11" fillId="0" borderId="17" xfId="0" applyFont="1" applyBorder="1" applyAlignment="1" applyProtection="1">
      <alignment/>
      <protection/>
    </xf>
    <xf numFmtId="0" fontId="11" fillId="0" borderId="0" xfId="0" applyFont="1" applyBorder="1" applyAlignment="1" applyProtection="1">
      <alignment/>
      <protection/>
    </xf>
    <xf numFmtId="166" fontId="11" fillId="0" borderId="0" xfId="0" applyNumberFormat="1" applyFont="1" applyBorder="1" applyAlignment="1" applyProtection="1">
      <alignment/>
      <protection/>
    </xf>
    <xf numFmtId="166" fontId="11" fillId="0" borderId="18" xfId="0" applyNumberFormat="1" applyFont="1" applyBorder="1" applyAlignment="1" applyProtection="1">
      <alignment/>
      <protection/>
    </xf>
    <xf numFmtId="0" fontId="11" fillId="0" borderId="0" xfId="0" applyFont="1" applyAlignment="1">
      <alignment horizontal="left"/>
    </xf>
    <xf numFmtId="0" fontId="11" fillId="0" borderId="0" xfId="0" applyFont="1" applyAlignment="1">
      <alignment horizontal="center"/>
    </xf>
    <xf numFmtId="4" fontId="11" fillId="0" borderId="0" xfId="0" applyNumberFormat="1" applyFont="1" applyAlignment="1">
      <alignment vertical="center"/>
    </xf>
    <xf numFmtId="0" fontId="10" fillId="0" borderId="0" xfId="0" applyFont="1" applyAlignment="1" applyProtection="1">
      <alignment horizontal="left"/>
      <protection/>
    </xf>
    <xf numFmtId="4" fontId="10" fillId="0" borderId="0" xfId="0" applyNumberFormat="1" applyFont="1" applyAlignment="1" applyProtection="1">
      <alignment/>
      <protection/>
    </xf>
    <xf numFmtId="0" fontId="38" fillId="0" borderId="0" xfId="0" applyFont="1" applyAlignment="1" applyProtection="1">
      <alignment vertical="top" wrapText="1"/>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8" fillId="0" borderId="22" xfId="0" applyFont="1" applyBorder="1" applyAlignment="1" applyProtection="1">
      <alignment vertical="center"/>
      <protection/>
    </xf>
    <xf numFmtId="0" fontId="8" fillId="0" borderId="23" xfId="0" applyFont="1" applyBorder="1" applyAlignment="1" applyProtection="1">
      <alignment vertical="center"/>
      <protection/>
    </xf>
    <xf numFmtId="0" fontId="8" fillId="0" borderId="24" xfId="0" applyFont="1" applyBorder="1" applyAlignment="1" applyProtection="1">
      <alignment vertical="center"/>
      <protection/>
    </xf>
    <xf numFmtId="0" fontId="0" fillId="0" borderId="0" xfId="0" applyProtection="1">
      <protection/>
    </xf>
    <xf numFmtId="0" fontId="0" fillId="0" borderId="4" xfId="0" applyBorder="1"/>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spans="2:71"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23</v>
      </c>
      <c r="AO7" s="29"/>
      <c r="AP7" s="29"/>
      <c r="AQ7" s="31"/>
      <c r="BE7" s="39"/>
      <c r="BS7" s="24" t="s">
        <v>8</v>
      </c>
    </row>
    <row r="8" spans="2:71" ht="14.4" customHeight="1">
      <c r="B8" s="28"/>
      <c r="C8" s="29"/>
      <c r="D8" s="40"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26</v>
      </c>
      <c r="AL8" s="29"/>
      <c r="AM8" s="29"/>
      <c r="AN8" s="41" t="s">
        <v>27</v>
      </c>
      <c r="AO8" s="29"/>
      <c r="AP8" s="29"/>
      <c r="AQ8" s="31"/>
      <c r="BE8" s="39"/>
      <c r="BS8" s="24" t="s">
        <v>8</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8</v>
      </c>
    </row>
    <row r="10" spans="2:71" ht="14.4" customHeight="1">
      <c r="B10" s="28"/>
      <c r="C10" s="29"/>
      <c r="D10" s="40" t="s">
        <v>28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29</v>
      </c>
      <c r="AL10" s="29"/>
      <c r="AM10" s="29"/>
      <c r="AN10" s="35" t="s">
        <v>30</v>
      </c>
      <c r="AO10" s="29"/>
      <c r="AP10" s="29"/>
      <c r="AQ10" s="31"/>
      <c r="BE10" s="39"/>
      <c r="BS10" s="24" t="s">
        <v>8</v>
      </c>
    </row>
    <row r="11" spans="2:71" ht="18.45" customHeight="1">
      <c r="B11" s="28"/>
      <c r="C11" s="29"/>
      <c r="D11" s="29"/>
      <c r="E11" s="35" t="s">
        <v>31</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32</v>
      </c>
      <c r="AL11" s="29"/>
      <c r="AM11" s="29"/>
      <c r="AN11" s="35" t="s">
        <v>23</v>
      </c>
      <c r="AO11" s="29"/>
      <c r="AP11" s="29"/>
      <c r="AQ11" s="31"/>
      <c r="BE11" s="39"/>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spans="2:71" ht="14.4" customHeight="1">
      <c r="B13" s="28"/>
      <c r="C13" s="29"/>
      <c r="D13" s="40"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29</v>
      </c>
      <c r="AL13" s="29"/>
      <c r="AM13" s="29"/>
      <c r="AN13" s="42" t="s">
        <v>34</v>
      </c>
      <c r="AO13" s="29"/>
      <c r="AP13" s="29"/>
      <c r="AQ13" s="31"/>
      <c r="BE13" s="39"/>
      <c r="BS13" s="24" t="s">
        <v>8</v>
      </c>
    </row>
    <row r="14" spans="2:71" ht="13.5">
      <c r="B14" s="28"/>
      <c r="C14" s="29"/>
      <c r="D14" s="29"/>
      <c r="E14" s="42" t="s">
        <v>34</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32</v>
      </c>
      <c r="AL14" s="29"/>
      <c r="AM14" s="29"/>
      <c r="AN14" s="42" t="s">
        <v>34</v>
      </c>
      <c r="AO14" s="29"/>
      <c r="AP14" s="29"/>
      <c r="AQ14" s="31"/>
      <c r="BE14" s="39"/>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29</v>
      </c>
      <c r="AL16" s="29"/>
      <c r="AM16" s="29"/>
      <c r="AN16" s="35" t="s">
        <v>36</v>
      </c>
      <c r="AO16" s="29"/>
      <c r="AP16" s="29"/>
      <c r="AQ16" s="31"/>
      <c r="BE16" s="39"/>
      <c r="BS16" s="24" t="s">
        <v>6</v>
      </c>
    </row>
    <row r="17" spans="2:71" ht="18.45" customHeight="1">
      <c r="B17" s="28"/>
      <c r="C17" s="29"/>
      <c r="D17" s="29"/>
      <c r="E17" s="35" t="s">
        <v>37</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32</v>
      </c>
      <c r="AL17" s="29"/>
      <c r="AM17" s="29"/>
      <c r="AN17" s="35" t="s">
        <v>38</v>
      </c>
      <c r="AO17" s="29"/>
      <c r="AP17" s="29"/>
      <c r="AQ17" s="31"/>
      <c r="BE17" s="39"/>
      <c r="BS17" s="24" t="s">
        <v>39</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40</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spans="2:71" ht="57" customHeight="1">
      <c r="B20" s="28"/>
      <c r="C20" s="29"/>
      <c r="D20" s="29"/>
      <c r="E20" s="44" t="s">
        <v>41</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pans="2:57" s="1" customFormat="1" ht="25.9" customHeight="1">
      <c r="B23" s="46"/>
      <c r="C23" s="47"/>
      <c r="D23" s="48" t="s">
        <v>42</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pans="2:57" s="1" customFormat="1" ht="13.5">
      <c r="B25" s="46"/>
      <c r="C25" s="47"/>
      <c r="D25" s="47"/>
      <c r="E25" s="47"/>
      <c r="F25" s="47"/>
      <c r="G25" s="47"/>
      <c r="H25" s="47"/>
      <c r="I25" s="47"/>
      <c r="J25" s="47"/>
      <c r="K25" s="47"/>
      <c r="L25" s="52" t="s">
        <v>43</v>
      </c>
      <c r="M25" s="52"/>
      <c r="N25" s="52"/>
      <c r="O25" s="52"/>
      <c r="P25" s="47"/>
      <c r="Q25" s="47"/>
      <c r="R25" s="47"/>
      <c r="S25" s="47"/>
      <c r="T25" s="47"/>
      <c r="U25" s="47"/>
      <c r="V25" s="47"/>
      <c r="W25" s="52" t="s">
        <v>44</v>
      </c>
      <c r="X25" s="52"/>
      <c r="Y25" s="52"/>
      <c r="Z25" s="52"/>
      <c r="AA25" s="52"/>
      <c r="AB25" s="52"/>
      <c r="AC25" s="52"/>
      <c r="AD25" s="52"/>
      <c r="AE25" s="52"/>
      <c r="AF25" s="47"/>
      <c r="AG25" s="47"/>
      <c r="AH25" s="47"/>
      <c r="AI25" s="47"/>
      <c r="AJ25" s="47"/>
      <c r="AK25" s="52" t="s">
        <v>45</v>
      </c>
      <c r="AL25" s="52"/>
      <c r="AM25" s="52"/>
      <c r="AN25" s="52"/>
      <c r="AO25" s="52"/>
      <c r="AP25" s="47"/>
      <c r="AQ25" s="51"/>
      <c r="BE25" s="39"/>
    </row>
    <row r="26" spans="2:57" s="2" customFormat="1" ht="14.4" customHeight="1">
      <c r="B26" s="53"/>
      <c r="C26" s="54"/>
      <c r="D26" s="55" t="s">
        <v>46</v>
      </c>
      <c r="E26" s="54"/>
      <c r="F26" s="55" t="s">
        <v>47</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pans="2:57" s="2" customFormat="1" ht="14.4" customHeight="1">
      <c r="B27" s="53"/>
      <c r="C27" s="54"/>
      <c r="D27" s="54"/>
      <c r="E27" s="54"/>
      <c r="F27" s="55" t="s">
        <v>48</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spans="2:57" s="2" customFormat="1" ht="14.4" customHeight="1" hidden="1">
      <c r="B28" s="53"/>
      <c r="C28" s="54"/>
      <c r="D28" s="54"/>
      <c r="E28" s="54"/>
      <c r="F28" s="55" t="s">
        <v>49</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spans="2:57" s="2" customFormat="1" ht="14.4" customHeight="1" hidden="1">
      <c r="B29" s="53"/>
      <c r="C29" s="54"/>
      <c r="D29" s="54"/>
      <c r="E29" s="54"/>
      <c r="F29" s="55" t="s">
        <v>50</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spans="2:57" s="2" customFormat="1" ht="14.4" customHeight="1" hidden="1">
      <c r="B30" s="53"/>
      <c r="C30" s="54"/>
      <c r="D30" s="54"/>
      <c r="E30" s="54"/>
      <c r="F30" s="55" t="s">
        <v>51</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pans="2:57" s="1" customFormat="1" ht="25.9" customHeight="1">
      <c r="B32" s="46"/>
      <c r="C32" s="59"/>
      <c r="D32" s="60" t="s">
        <v>52</v>
      </c>
      <c r="E32" s="61"/>
      <c r="F32" s="61"/>
      <c r="G32" s="61"/>
      <c r="H32" s="61"/>
      <c r="I32" s="61"/>
      <c r="J32" s="61"/>
      <c r="K32" s="61"/>
      <c r="L32" s="61"/>
      <c r="M32" s="61"/>
      <c r="N32" s="61"/>
      <c r="O32" s="61"/>
      <c r="P32" s="61"/>
      <c r="Q32" s="61"/>
      <c r="R32" s="61"/>
      <c r="S32" s="61"/>
      <c r="T32" s="62" t="s">
        <v>53</v>
      </c>
      <c r="U32" s="61"/>
      <c r="V32" s="61"/>
      <c r="W32" s="61"/>
      <c r="X32" s="63" t="s">
        <v>54</v>
      </c>
      <c r="Y32" s="61"/>
      <c r="Z32" s="61"/>
      <c r="AA32" s="61"/>
      <c r="AB32" s="61"/>
      <c r="AC32" s="61"/>
      <c r="AD32" s="61"/>
      <c r="AE32" s="61"/>
      <c r="AF32" s="61"/>
      <c r="AG32" s="61"/>
      <c r="AH32" s="61"/>
      <c r="AI32" s="61"/>
      <c r="AJ32" s="61"/>
      <c r="AK32" s="64">
        <f>SUM(AK23:AK30)</f>
        <v>0</v>
      </c>
      <c r="AL32" s="61"/>
      <c r="AM32" s="61"/>
      <c r="AN32" s="61"/>
      <c r="AO32" s="65"/>
      <c r="AP32" s="59"/>
      <c r="AQ32" s="66"/>
      <c r="BE32" s="39"/>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55</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816</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K1710 Demolice a výstavba nového mostu přes Janovský potok a st. úpravy kom. v ul. K.H. Borovského v Litvínově, Janově</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24</v>
      </c>
      <c r="D44" s="74"/>
      <c r="E44" s="74"/>
      <c r="F44" s="74"/>
      <c r="G44" s="74"/>
      <c r="H44" s="74"/>
      <c r="I44" s="74"/>
      <c r="J44" s="74"/>
      <c r="K44" s="74"/>
      <c r="L44" s="84" t="str">
        <f>IF(K8="","",K8)</f>
        <v xml:space="preserve"> </v>
      </c>
      <c r="M44" s="74"/>
      <c r="N44" s="74"/>
      <c r="O44" s="74"/>
      <c r="P44" s="74"/>
      <c r="Q44" s="74"/>
      <c r="R44" s="74"/>
      <c r="S44" s="74"/>
      <c r="T44" s="74"/>
      <c r="U44" s="74"/>
      <c r="V44" s="74"/>
      <c r="W44" s="74"/>
      <c r="X44" s="74"/>
      <c r="Y44" s="74"/>
      <c r="Z44" s="74"/>
      <c r="AA44" s="74"/>
      <c r="AB44" s="74"/>
      <c r="AC44" s="74"/>
      <c r="AD44" s="74"/>
      <c r="AE44" s="74"/>
      <c r="AF44" s="74"/>
      <c r="AG44" s="74"/>
      <c r="AH44" s="74"/>
      <c r="AI44" s="76" t="s">
        <v>26</v>
      </c>
      <c r="AJ44" s="74"/>
      <c r="AK44" s="74"/>
      <c r="AL44" s="74"/>
      <c r="AM44" s="85" t="str">
        <f>IF(AN8="","",AN8)</f>
        <v>6. 9. 2018</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28</v>
      </c>
      <c r="D46" s="74"/>
      <c r="E46" s="74"/>
      <c r="F46" s="74"/>
      <c r="G46" s="74"/>
      <c r="H46" s="74"/>
      <c r="I46" s="74"/>
      <c r="J46" s="74"/>
      <c r="K46" s="74"/>
      <c r="L46" s="77" t="str">
        <f>IF(E11="","",E11)</f>
        <v>Město Litvínov, MÚ Litvínov</v>
      </c>
      <c r="M46" s="74"/>
      <c r="N46" s="74"/>
      <c r="O46" s="74"/>
      <c r="P46" s="74"/>
      <c r="Q46" s="74"/>
      <c r="R46" s="74"/>
      <c r="S46" s="74"/>
      <c r="T46" s="74"/>
      <c r="U46" s="74"/>
      <c r="V46" s="74"/>
      <c r="W46" s="74"/>
      <c r="X46" s="74"/>
      <c r="Y46" s="74"/>
      <c r="Z46" s="74"/>
      <c r="AA46" s="74"/>
      <c r="AB46" s="74"/>
      <c r="AC46" s="74"/>
      <c r="AD46" s="74"/>
      <c r="AE46" s="74"/>
      <c r="AF46" s="74"/>
      <c r="AG46" s="74"/>
      <c r="AH46" s="74"/>
      <c r="AI46" s="76" t="s">
        <v>35</v>
      </c>
      <c r="AJ46" s="74"/>
      <c r="AK46" s="74"/>
      <c r="AL46" s="74"/>
      <c r="AM46" s="77" t="str">
        <f>IF(E17="","",E17)</f>
        <v>ENIMA PRO, a.s.</v>
      </c>
      <c r="AN46" s="77"/>
      <c r="AO46" s="77"/>
      <c r="AP46" s="77"/>
      <c r="AQ46" s="74"/>
      <c r="AR46" s="72"/>
      <c r="AS46" s="86" t="s">
        <v>56</v>
      </c>
      <c r="AT46" s="87"/>
      <c r="AU46" s="88"/>
      <c r="AV46" s="88"/>
      <c r="AW46" s="88"/>
      <c r="AX46" s="88"/>
      <c r="AY46" s="88"/>
      <c r="AZ46" s="88"/>
      <c r="BA46" s="88"/>
      <c r="BB46" s="88"/>
      <c r="BC46" s="88"/>
      <c r="BD46" s="89"/>
    </row>
    <row r="47" spans="2:56" s="1" customFormat="1" ht="13.5">
      <c r="B47" s="46"/>
      <c r="C47" s="76" t="s">
        <v>33</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57</v>
      </c>
      <c r="D49" s="97"/>
      <c r="E49" s="97"/>
      <c r="F49" s="97"/>
      <c r="G49" s="97"/>
      <c r="H49" s="98"/>
      <c r="I49" s="99" t="s">
        <v>58</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59</v>
      </c>
      <c r="AH49" s="97"/>
      <c r="AI49" s="97"/>
      <c r="AJ49" s="97"/>
      <c r="AK49" s="97"/>
      <c r="AL49" s="97"/>
      <c r="AM49" s="97"/>
      <c r="AN49" s="99" t="s">
        <v>60</v>
      </c>
      <c r="AO49" s="97"/>
      <c r="AP49" s="97"/>
      <c r="AQ49" s="101" t="s">
        <v>61</v>
      </c>
      <c r="AR49" s="72"/>
      <c r="AS49" s="102" t="s">
        <v>62</v>
      </c>
      <c r="AT49" s="103" t="s">
        <v>63</v>
      </c>
      <c r="AU49" s="103" t="s">
        <v>64</v>
      </c>
      <c r="AV49" s="103" t="s">
        <v>65</v>
      </c>
      <c r="AW49" s="103" t="s">
        <v>66</v>
      </c>
      <c r="AX49" s="103" t="s">
        <v>67</v>
      </c>
      <c r="AY49" s="103" t="s">
        <v>68</v>
      </c>
      <c r="AZ49" s="103" t="s">
        <v>69</v>
      </c>
      <c r="BA49" s="103" t="s">
        <v>70</v>
      </c>
      <c r="BB49" s="103" t="s">
        <v>71</v>
      </c>
      <c r="BC49" s="103" t="s">
        <v>72</v>
      </c>
      <c r="BD49" s="104" t="s">
        <v>73</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74</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ROUND(AG52+SUM(AG53:AG58),2)</f>
        <v>0</v>
      </c>
      <c r="AH51" s="110"/>
      <c r="AI51" s="110"/>
      <c r="AJ51" s="110"/>
      <c r="AK51" s="110"/>
      <c r="AL51" s="110"/>
      <c r="AM51" s="110"/>
      <c r="AN51" s="111">
        <f>SUM(AG51,AT51)</f>
        <v>0</v>
      </c>
      <c r="AO51" s="111"/>
      <c r="AP51" s="111"/>
      <c r="AQ51" s="112" t="s">
        <v>23</v>
      </c>
      <c r="AR51" s="83"/>
      <c r="AS51" s="113">
        <f>ROUND(AS52+SUM(AS53:AS58),2)</f>
        <v>0</v>
      </c>
      <c r="AT51" s="114">
        <f>ROUND(SUM(AV51:AW51),2)</f>
        <v>0</v>
      </c>
      <c r="AU51" s="115">
        <f>ROUND(AU52+SUM(AU53:AU58),5)</f>
        <v>0</v>
      </c>
      <c r="AV51" s="114">
        <f>ROUND(AZ51*L26,2)</f>
        <v>0</v>
      </c>
      <c r="AW51" s="114">
        <f>ROUND(BA51*L27,2)</f>
        <v>0</v>
      </c>
      <c r="AX51" s="114">
        <f>ROUND(BB51*L26,2)</f>
        <v>0</v>
      </c>
      <c r="AY51" s="114">
        <f>ROUND(BC51*L27,2)</f>
        <v>0</v>
      </c>
      <c r="AZ51" s="114">
        <f>ROUND(AZ52+SUM(AZ53:AZ58),2)</f>
        <v>0</v>
      </c>
      <c r="BA51" s="114">
        <f>ROUND(BA52+SUM(BA53:BA58),2)</f>
        <v>0</v>
      </c>
      <c r="BB51" s="114">
        <f>ROUND(BB52+SUM(BB53:BB58),2)</f>
        <v>0</v>
      </c>
      <c r="BC51" s="114">
        <f>ROUND(BC52+SUM(BC53:BC58),2)</f>
        <v>0</v>
      </c>
      <c r="BD51" s="116">
        <f>ROUND(BD52+SUM(BD53:BD58),2)</f>
        <v>0</v>
      </c>
      <c r="BS51" s="117" t="s">
        <v>75</v>
      </c>
      <c r="BT51" s="117" t="s">
        <v>76</v>
      </c>
      <c r="BU51" s="118" t="s">
        <v>77</v>
      </c>
      <c r="BV51" s="117" t="s">
        <v>78</v>
      </c>
      <c r="BW51" s="117" t="s">
        <v>7</v>
      </c>
      <c r="BX51" s="117" t="s">
        <v>79</v>
      </c>
      <c r="CL51" s="117" t="s">
        <v>21</v>
      </c>
    </row>
    <row r="52" spans="1:91" s="5" customFormat="1" ht="16.5" customHeight="1">
      <c r="A52" s="119" t="s">
        <v>80</v>
      </c>
      <c r="B52" s="120"/>
      <c r="C52" s="121"/>
      <c r="D52" s="122" t="s">
        <v>81</v>
      </c>
      <c r="E52" s="122"/>
      <c r="F52" s="122"/>
      <c r="G52" s="122"/>
      <c r="H52" s="122"/>
      <c r="I52" s="123"/>
      <c r="J52" s="122" t="s">
        <v>82</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'01 - Demolice mostku'!J27</f>
        <v>0</v>
      </c>
      <c r="AH52" s="123"/>
      <c r="AI52" s="123"/>
      <c r="AJ52" s="123"/>
      <c r="AK52" s="123"/>
      <c r="AL52" s="123"/>
      <c r="AM52" s="123"/>
      <c r="AN52" s="124">
        <f>SUM(AG52,AT52)</f>
        <v>0</v>
      </c>
      <c r="AO52" s="123"/>
      <c r="AP52" s="123"/>
      <c r="AQ52" s="125" t="s">
        <v>83</v>
      </c>
      <c r="AR52" s="126"/>
      <c r="AS52" s="127">
        <v>0</v>
      </c>
      <c r="AT52" s="128">
        <f>ROUND(SUM(AV52:AW52),2)</f>
        <v>0</v>
      </c>
      <c r="AU52" s="129">
        <f>'01 - Demolice mostku'!P76</f>
        <v>0</v>
      </c>
      <c r="AV52" s="128">
        <f>'01 - Demolice mostku'!J30</f>
        <v>0</v>
      </c>
      <c r="AW52" s="128">
        <f>'01 - Demolice mostku'!J31</f>
        <v>0</v>
      </c>
      <c r="AX52" s="128">
        <f>'01 - Demolice mostku'!J32</f>
        <v>0</v>
      </c>
      <c r="AY52" s="128">
        <f>'01 - Demolice mostku'!J33</f>
        <v>0</v>
      </c>
      <c r="AZ52" s="128">
        <f>'01 - Demolice mostku'!F30</f>
        <v>0</v>
      </c>
      <c r="BA52" s="128">
        <f>'01 - Demolice mostku'!F31</f>
        <v>0</v>
      </c>
      <c r="BB52" s="128">
        <f>'01 - Demolice mostku'!F32</f>
        <v>0</v>
      </c>
      <c r="BC52" s="128">
        <f>'01 - Demolice mostku'!F33</f>
        <v>0</v>
      </c>
      <c r="BD52" s="130">
        <f>'01 - Demolice mostku'!F34</f>
        <v>0</v>
      </c>
      <c r="BT52" s="131" t="s">
        <v>84</v>
      </c>
      <c r="BV52" s="131" t="s">
        <v>78</v>
      </c>
      <c r="BW52" s="131" t="s">
        <v>85</v>
      </c>
      <c r="BX52" s="131" t="s">
        <v>7</v>
      </c>
      <c r="CL52" s="131" t="s">
        <v>23</v>
      </c>
      <c r="CM52" s="131" t="s">
        <v>86</v>
      </c>
    </row>
    <row r="53" spans="1:91" s="5" customFormat="1" ht="16.5" customHeight="1">
      <c r="A53" s="119" t="s">
        <v>80</v>
      </c>
      <c r="B53" s="120"/>
      <c r="C53" s="121"/>
      <c r="D53" s="122" t="s">
        <v>87</v>
      </c>
      <c r="E53" s="122"/>
      <c r="F53" s="122"/>
      <c r="G53" s="122"/>
      <c r="H53" s="122"/>
      <c r="I53" s="123"/>
      <c r="J53" s="122" t="s">
        <v>88</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'02 - Mostek'!J27</f>
        <v>0</v>
      </c>
      <c r="AH53" s="123"/>
      <c r="AI53" s="123"/>
      <c r="AJ53" s="123"/>
      <c r="AK53" s="123"/>
      <c r="AL53" s="123"/>
      <c r="AM53" s="123"/>
      <c r="AN53" s="124">
        <f>SUM(AG53,AT53)</f>
        <v>0</v>
      </c>
      <c r="AO53" s="123"/>
      <c r="AP53" s="123"/>
      <c r="AQ53" s="125" t="s">
        <v>83</v>
      </c>
      <c r="AR53" s="126"/>
      <c r="AS53" s="127">
        <v>0</v>
      </c>
      <c r="AT53" s="128">
        <f>ROUND(SUM(AV53:AW53),2)</f>
        <v>0</v>
      </c>
      <c r="AU53" s="129">
        <f>'02 - Mostek'!P79</f>
        <v>0</v>
      </c>
      <c r="AV53" s="128">
        <f>'02 - Mostek'!J30</f>
        <v>0</v>
      </c>
      <c r="AW53" s="128">
        <f>'02 - Mostek'!J31</f>
        <v>0</v>
      </c>
      <c r="AX53" s="128">
        <f>'02 - Mostek'!J32</f>
        <v>0</v>
      </c>
      <c r="AY53" s="128">
        <f>'02 - Mostek'!J33</f>
        <v>0</v>
      </c>
      <c r="AZ53" s="128">
        <f>'02 - Mostek'!F30</f>
        <v>0</v>
      </c>
      <c r="BA53" s="128">
        <f>'02 - Mostek'!F31</f>
        <v>0</v>
      </c>
      <c r="BB53" s="128">
        <f>'02 - Mostek'!F32</f>
        <v>0</v>
      </c>
      <c r="BC53" s="128">
        <f>'02 - Mostek'!F33</f>
        <v>0</v>
      </c>
      <c r="BD53" s="130">
        <f>'02 - Mostek'!F34</f>
        <v>0</v>
      </c>
      <c r="BT53" s="131" t="s">
        <v>84</v>
      </c>
      <c r="BV53" s="131" t="s">
        <v>78</v>
      </c>
      <c r="BW53" s="131" t="s">
        <v>89</v>
      </c>
      <c r="BX53" s="131" t="s">
        <v>7</v>
      </c>
      <c r="CL53" s="131" t="s">
        <v>23</v>
      </c>
      <c r="CM53" s="131" t="s">
        <v>86</v>
      </c>
    </row>
    <row r="54" spans="1:91" s="5" customFormat="1" ht="16.5" customHeight="1">
      <c r="A54" s="119" t="s">
        <v>80</v>
      </c>
      <c r="B54" s="120"/>
      <c r="C54" s="121"/>
      <c r="D54" s="122" t="s">
        <v>90</v>
      </c>
      <c r="E54" s="122"/>
      <c r="F54" s="122"/>
      <c r="G54" s="122"/>
      <c r="H54" s="122"/>
      <c r="I54" s="123"/>
      <c r="J54" s="122" t="s">
        <v>91</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'03 - Příprava území'!J27</f>
        <v>0</v>
      </c>
      <c r="AH54" s="123"/>
      <c r="AI54" s="123"/>
      <c r="AJ54" s="123"/>
      <c r="AK54" s="123"/>
      <c r="AL54" s="123"/>
      <c r="AM54" s="123"/>
      <c r="AN54" s="124">
        <f>SUM(AG54,AT54)</f>
        <v>0</v>
      </c>
      <c r="AO54" s="123"/>
      <c r="AP54" s="123"/>
      <c r="AQ54" s="125" t="s">
        <v>83</v>
      </c>
      <c r="AR54" s="126"/>
      <c r="AS54" s="127">
        <v>0</v>
      </c>
      <c r="AT54" s="128">
        <f>ROUND(SUM(AV54:AW54),2)</f>
        <v>0</v>
      </c>
      <c r="AU54" s="129">
        <f>'03 - Příprava území'!P78</f>
        <v>0</v>
      </c>
      <c r="AV54" s="128">
        <f>'03 - Příprava území'!J30</f>
        <v>0</v>
      </c>
      <c r="AW54" s="128">
        <f>'03 - Příprava území'!J31</f>
        <v>0</v>
      </c>
      <c r="AX54" s="128">
        <f>'03 - Příprava území'!J32</f>
        <v>0</v>
      </c>
      <c r="AY54" s="128">
        <f>'03 - Příprava území'!J33</f>
        <v>0</v>
      </c>
      <c r="AZ54" s="128">
        <f>'03 - Příprava území'!F30</f>
        <v>0</v>
      </c>
      <c r="BA54" s="128">
        <f>'03 - Příprava území'!F31</f>
        <v>0</v>
      </c>
      <c r="BB54" s="128">
        <f>'03 - Příprava území'!F32</f>
        <v>0</v>
      </c>
      <c r="BC54" s="128">
        <f>'03 - Příprava území'!F33</f>
        <v>0</v>
      </c>
      <c r="BD54" s="130">
        <f>'03 - Příprava území'!F34</f>
        <v>0</v>
      </c>
      <c r="BT54" s="131" t="s">
        <v>84</v>
      </c>
      <c r="BV54" s="131" t="s">
        <v>78</v>
      </c>
      <c r="BW54" s="131" t="s">
        <v>92</v>
      </c>
      <c r="BX54" s="131" t="s">
        <v>7</v>
      </c>
      <c r="CL54" s="131" t="s">
        <v>23</v>
      </c>
      <c r="CM54" s="131" t="s">
        <v>86</v>
      </c>
    </row>
    <row r="55" spans="1:91" s="5" customFormat="1" ht="16.5" customHeight="1">
      <c r="A55" s="119" t="s">
        <v>80</v>
      </c>
      <c r="B55" s="120"/>
      <c r="C55" s="121"/>
      <c r="D55" s="122" t="s">
        <v>93</v>
      </c>
      <c r="E55" s="122"/>
      <c r="F55" s="122"/>
      <c r="G55" s="122"/>
      <c r="H55" s="122"/>
      <c r="I55" s="123"/>
      <c r="J55" s="122" t="s">
        <v>94</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4">
        <f>'04 - Oprava komunikace a ...'!J27</f>
        <v>0</v>
      </c>
      <c r="AH55" s="123"/>
      <c r="AI55" s="123"/>
      <c r="AJ55" s="123"/>
      <c r="AK55" s="123"/>
      <c r="AL55" s="123"/>
      <c r="AM55" s="123"/>
      <c r="AN55" s="124">
        <f>SUM(AG55,AT55)</f>
        <v>0</v>
      </c>
      <c r="AO55" s="123"/>
      <c r="AP55" s="123"/>
      <c r="AQ55" s="125" t="s">
        <v>83</v>
      </c>
      <c r="AR55" s="126"/>
      <c r="AS55" s="127">
        <v>0</v>
      </c>
      <c r="AT55" s="128">
        <f>ROUND(SUM(AV55:AW55),2)</f>
        <v>0</v>
      </c>
      <c r="AU55" s="129">
        <f>'04 - Oprava komunikace a ...'!P79</f>
        <v>0</v>
      </c>
      <c r="AV55" s="128">
        <f>'04 - Oprava komunikace a ...'!J30</f>
        <v>0</v>
      </c>
      <c r="AW55" s="128">
        <f>'04 - Oprava komunikace a ...'!J31</f>
        <v>0</v>
      </c>
      <c r="AX55" s="128">
        <f>'04 - Oprava komunikace a ...'!J32</f>
        <v>0</v>
      </c>
      <c r="AY55" s="128">
        <f>'04 - Oprava komunikace a ...'!J33</f>
        <v>0</v>
      </c>
      <c r="AZ55" s="128">
        <f>'04 - Oprava komunikace a ...'!F30</f>
        <v>0</v>
      </c>
      <c r="BA55" s="128">
        <f>'04 - Oprava komunikace a ...'!F31</f>
        <v>0</v>
      </c>
      <c r="BB55" s="128">
        <f>'04 - Oprava komunikace a ...'!F32</f>
        <v>0</v>
      </c>
      <c r="BC55" s="128">
        <f>'04 - Oprava komunikace a ...'!F33</f>
        <v>0</v>
      </c>
      <c r="BD55" s="130">
        <f>'04 - Oprava komunikace a ...'!F34</f>
        <v>0</v>
      </c>
      <c r="BT55" s="131" t="s">
        <v>84</v>
      </c>
      <c r="BV55" s="131" t="s">
        <v>78</v>
      </c>
      <c r="BW55" s="131" t="s">
        <v>95</v>
      </c>
      <c r="BX55" s="131" t="s">
        <v>7</v>
      </c>
      <c r="CL55" s="131" t="s">
        <v>23</v>
      </c>
      <c r="CM55" s="131" t="s">
        <v>86</v>
      </c>
    </row>
    <row r="56" spans="1:91" s="5" customFormat="1" ht="16.5" customHeight="1">
      <c r="A56" s="119" t="s">
        <v>80</v>
      </c>
      <c r="B56" s="120"/>
      <c r="C56" s="121"/>
      <c r="D56" s="122" t="s">
        <v>96</v>
      </c>
      <c r="E56" s="122"/>
      <c r="F56" s="122"/>
      <c r="G56" s="122"/>
      <c r="H56" s="122"/>
      <c r="I56" s="123"/>
      <c r="J56" s="122" t="s">
        <v>97</v>
      </c>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4">
        <f>'05 - VO - samostatný rozp...'!J27</f>
        <v>0</v>
      </c>
      <c r="AH56" s="123"/>
      <c r="AI56" s="123"/>
      <c r="AJ56" s="123"/>
      <c r="AK56" s="123"/>
      <c r="AL56" s="123"/>
      <c r="AM56" s="123"/>
      <c r="AN56" s="124">
        <f>SUM(AG56,AT56)</f>
        <v>0</v>
      </c>
      <c r="AO56" s="123"/>
      <c r="AP56" s="123"/>
      <c r="AQ56" s="125" t="s">
        <v>83</v>
      </c>
      <c r="AR56" s="126"/>
      <c r="AS56" s="127">
        <v>0</v>
      </c>
      <c r="AT56" s="128">
        <f>ROUND(SUM(AV56:AW56),2)</f>
        <v>0</v>
      </c>
      <c r="AU56" s="129">
        <f>'05 - VO - samostatný rozp...'!P76</f>
        <v>0</v>
      </c>
      <c r="AV56" s="128">
        <f>'05 - VO - samostatný rozp...'!J30</f>
        <v>0</v>
      </c>
      <c r="AW56" s="128">
        <f>'05 - VO - samostatný rozp...'!J31</f>
        <v>0</v>
      </c>
      <c r="AX56" s="128">
        <f>'05 - VO - samostatný rozp...'!J32</f>
        <v>0</v>
      </c>
      <c r="AY56" s="128">
        <f>'05 - VO - samostatný rozp...'!J33</f>
        <v>0</v>
      </c>
      <c r="AZ56" s="128">
        <f>'05 - VO - samostatný rozp...'!F30</f>
        <v>0</v>
      </c>
      <c r="BA56" s="128">
        <f>'05 - VO - samostatný rozp...'!F31</f>
        <v>0</v>
      </c>
      <c r="BB56" s="128">
        <f>'05 - VO - samostatný rozp...'!F32</f>
        <v>0</v>
      </c>
      <c r="BC56" s="128">
        <f>'05 - VO - samostatný rozp...'!F33</f>
        <v>0</v>
      </c>
      <c r="BD56" s="130">
        <f>'05 - VO - samostatný rozp...'!F34</f>
        <v>0</v>
      </c>
      <c r="BT56" s="131" t="s">
        <v>84</v>
      </c>
      <c r="BV56" s="131" t="s">
        <v>78</v>
      </c>
      <c r="BW56" s="131" t="s">
        <v>98</v>
      </c>
      <c r="BX56" s="131" t="s">
        <v>7</v>
      </c>
      <c r="CL56" s="131" t="s">
        <v>23</v>
      </c>
      <c r="CM56" s="131" t="s">
        <v>86</v>
      </c>
    </row>
    <row r="57" spans="1:91" s="5" customFormat="1" ht="16.5" customHeight="1">
      <c r="A57" s="119" t="s">
        <v>80</v>
      </c>
      <c r="B57" s="120"/>
      <c r="C57" s="121"/>
      <c r="D57" s="122" t="s">
        <v>99</v>
      </c>
      <c r="E57" s="122"/>
      <c r="F57" s="122"/>
      <c r="G57" s="122"/>
      <c r="H57" s="122"/>
      <c r="I57" s="123"/>
      <c r="J57" s="122" t="s">
        <v>100</v>
      </c>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4">
        <f>'06 - NUS'!J27</f>
        <v>0</v>
      </c>
      <c r="AH57" s="123"/>
      <c r="AI57" s="123"/>
      <c r="AJ57" s="123"/>
      <c r="AK57" s="123"/>
      <c r="AL57" s="123"/>
      <c r="AM57" s="123"/>
      <c r="AN57" s="124">
        <f>SUM(AG57,AT57)</f>
        <v>0</v>
      </c>
      <c r="AO57" s="123"/>
      <c r="AP57" s="123"/>
      <c r="AQ57" s="125" t="s">
        <v>83</v>
      </c>
      <c r="AR57" s="126"/>
      <c r="AS57" s="127">
        <v>0</v>
      </c>
      <c r="AT57" s="128">
        <f>ROUND(SUM(AV57:AW57),2)</f>
        <v>0</v>
      </c>
      <c r="AU57" s="129">
        <f>'06 - NUS'!P76</f>
        <v>0</v>
      </c>
      <c r="AV57" s="128">
        <f>'06 - NUS'!J30</f>
        <v>0</v>
      </c>
      <c r="AW57" s="128">
        <f>'06 - NUS'!J31</f>
        <v>0</v>
      </c>
      <c r="AX57" s="128">
        <f>'06 - NUS'!J32</f>
        <v>0</v>
      </c>
      <c r="AY57" s="128">
        <f>'06 - NUS'!J33</f>
        <v>0</v>
      </c>
      <c r="AZ57" s="128">
        <f>'06 - NUS'!F30</f>
        <v>0</v>
      </c>
      <c r="BA57" s="128">
        <f>'06 - NUS'!F31</f>
        <v>0</v>
      </c>
      <c r="BB57" s="128">
        <f>'06 - NUS'!F32</f>
        <v>0</v>
      </c>
      <c r="BC57" s="128">
        <f>'06 - NUS'!F33</f>
        <v>0</v>
      </c>
      <c r="BD57" s="130">
        <f>'06 - NUS'!F34</f>
        <v>0</v>
      </c>
      <c r="BT57" s="131" t="s">
        <v>84</v>
      </c>
      <c r="BV57" s="131" t="s">
        <v>78</v>
      </c>
      <c r="BW57" s="131" t="s">
        <v>101</v>
      </c>
      <c r="BX57" s="131" t="s">
        <v>7</v>
      </c>
      <c r="CL57" s="131" t="s">
        <v>23</v>
      </c>
      <c r="CM57" s="131" t="s">
        <v>86</v>
      </c>
    </row>
    <row r="58" spans="2:91" s="5" customFormat="1" ht="16.5" customHeight="1">
      <c r="B58" s="120"/>
      <c r="C58" s="121"/>
      <c r="D58" s="122" t="s">
        <v>102</v>
      </c>
      <c r="E58" s="122"/>
      <c r="F58" s="122"/>
      <c r="G58" s="122"/>
      <c r="H58" s="122"/>
      <c r="I58" s="123"/>
      <c r="J58" s="122" t="s">
        <v>103</v>
      </c>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32">
        <f>ROUND(AG59,2)</f>
        <v>0</v>
      </c>
      <c r="AH58" s="123"/>
      <c r="AI58" s="123"/>
      <c r="AJ58" s="123"/>
      <c r="AK58" s="123"/>
      <c r="AL58" s="123"/>
      <c r="AM58" s="123"/>
      <c r="AN58" s="124">
        <f>SUM(AG58,AT58)</f>
        <v>0</v>
      </c>
      <c r="AO58" s="123"/>
      <c r="AP58" s="123"/>
      <c r="AQ58" s="125" t="s">
        <v>83</v>
      </c>
      <c r="AR58" s="126"/>
      <c r="AS58" s="127">
        <f>ROUND(AS59,2)</f>
        <v>0</v>
      </c>
      <c r="AT58" s="128">
        <f>ROUND(SUM(AV58:AW58),2)</f>
        <v>0</v>
      </c>
      <c r="AU58" s="129">
        <f>ROUND(AU59,5)</f>
        <v>0</v>
      </c>
      <c r="AV58" s="128">
        <f>ROUND(AZ58*L26,2)</f>
        <v>0</v>
      </c>
      <c r="AW58" s="128">
        <f>ROUND(BA58*L27,2)</f>
        <v>0</v>
      </c>
      <c r="AX58" s="128">
        <f>ROUND(BB58*L26,2)</f>
        <v>0</v>
      </c>
      <c r="AY58" s="128">
        <f>ROUND(BC58*L27,2)</f>
        <v>0</v>
      </c>
      <c r="AZ58" s="128">
        <f>ROUND(AZ59,2)</f>
        <v>0</v>
      </c>
      <c r="BA58" s="128">
        <f>ROUND(BA59,2)</f>
        <v>0</v>
      </c>
      <c r="BB58" s="128">
        <f>ROUND(BB59,2)</f>
        <v>0</v>
      </c>
      <c r="BC58" s="128">
        <f>ROUND(BC59,2)</f>
        <v>0</v>
      </c>
      <c r="BD58" s="130">
        <f>ROUND(BD59,2)</f>
        <v>0</v>
      </c>
      <c r="BS58" s="131" t="s">
        <v>75</v>
      </c>
      <c r="BT58" s="131" t="s">
        <v>84</v>
      </c>
      <c r="BU58" s="131" t="s">
        <v>77</v>
      </c>
      <c r="BV58" s="131" t="s">
        <v>78</v>
      </c>
      <c r="BW58" s="131" t="s">
        <v>104</v>
      </c>
      <c r="BX58" s="131" t="s">
        <v>7</v>
      </c>
      <c r="CL58" s="131" t="s">
        <v>23</v>
      </c>
      <c r="CM58" s="131" t="s">
        <v>76</v>
      </c>
    </row>
    <row r="59" spans="1:90" s="6" customFormat="1" ht="16.5" customHeight="1">
      <c r="A59" s="119" t="s">
        <v>80</v>
      </c>
      <c r="B59" s="133"/>
      <c r="C59" s="134"/>
      <c r="D59" s="134"/>
      <c r="E59" s="135" t="s">
        <v>105</v>
      </c>
      <c r="F59" s="135"/>
      <c r="G59" s="135"/>
      <c r="H59" s="135"/>
      <c r="I59" s="135"/>
      <c r="J59" s="134"/>
      <c r="K59" s="135" t="s">
        <v>106</v>
      </c>
      <c r="L59" s="135"/>
      <c r="M59" s="135"/>
      <c r="N59" s="135"/>
      <c r="O59" s="135"/>
      <c r="P59" s="135"/>
      <c r="Q59" s="135"/>
      <c r="R59" s="135"/>
      <c r="S59" s="135"/>
      <c r="T59" s="135"/>
      <c r="U59" s="135"/>
      <c r="V59" s="135"/>
      <c r="W59" s="135"/>
      <c r="X59" s="135"/>
      <c r="Y59" s="135"/>
      <c r="Z59" s="135"/>
      <c r="AA59" s="135"/>
      <c r="AB59" s="135"/>
      <c r="AC59" s="135"/>
      <c r="AD59" s="135"/>
      <c r="AE59" s="135"/>
      <c r="AF59" s="135"/>
      <c r="AG59" s="136">
        <f>'SO 01 - Rekonstrukce koryta'!J29</f>
        <v>0</v>
      </c>
      <c r="AH59" s="134"/>
      <c r="AI59" s="134"/>
      <c r="AJ59" s="134"/>
      <c r="AK59" s="134"/>
      <c r="AL59" s="134"/>
      <c r="AM59" s="134"/>
      <c r="AN59" s="136">
        <f>SUM(AG59,AT59)</f>
        <v>0</v>
      </c>
      <c r="AO59" s="134"/>
      <c r="AP59" s="134"/>
      <c r="AQ59" s="137" t="s">
        <v>107</v>
      </c>
      <c r="AR59" s="138"/>
      <c r="AS59" s="139">
        <v>0</v>
      </c>
      <c r="AT59" s="140">
        <f>ROUND(SUM(AV59:AW59),2)</f>
        <v>0</v>
      </c>
      <c r="AU59" s="141">
        <f>'SO 01 - Rekonstrukce koryta'!P92</f>
        <v>0</v>
      </c>
      <c r="AV59" s="140">
        <f>'SO 01 - Rekonstrukce koryta'!J32</f>
        <v>0</v>
      </c>
      <c r="AW59" s="140">
        <f>'SO 01 - Rekonstrukce koryta'!J33</f>
        <v>0</v>
      </c>
      <c r="AX59" s="140">
        <f>'SO 01 - Rekonstrukce koryta'!J34</f>
        <v>0</v>
      </c>
      <c r="AY59" s="140">
        <f>'SO 01 - Rekonstrukce koryta'!J35</f>
        <v>0</v>
      </c>
      <c r="AZ59" s="140">
        <f>'SO 01 - Rekonstrukce koryta'!F32</f>
        <v>0</v>
      </c>
      <c r="BA59" s="140">
        <f>'SO 01 - Rekonstrukce koryta'!F33</f>
        <v>0</v>
      </c>
      <c r="BB59" s="140">
        <f>'SO 01 - Rekonstrukce koryta'!F34</f>
        <v>0</v>
      </c>
      <c r="BC59" s="140">
        <f>'SO 01 - Rekonstrukce koryta'!F35</f>
        <v>0</v>
      </c>
      <c r="BD59" s="142">
        <f>'SO 01 - Rekonstrukce koryta'!F36</f>
        <v>0</v>
      </c>
      <c r="BT59" s="143" t="s">
        <v>86</v>
      </c>
      <c r="BV59" s="143" t="s">
        <v>78</v>
      </c>
      <c r="BW59" s="143" t="s">
        <v>108</v>
      </c>
      <c r="BX59" s="143" t="s">
        <v>104</v>
      </c>
      <c r="CL59" s="143" t="s">
        <v>109</v>
      </c>
    </row>
    <row r="60" spans="2:44" s="1" customFormat="1" ht="30" customHeight="1">
      <c r="B60" s="46"/>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2"/>
    </row>
    <row r="61" spans="2:44" s="1" customFormat="1" ht="6.95" customHeight="1">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72"/>
    </row>
  </sheetData>
  <sheetProtection password="CC35" sheet="1" objects="1" scenarios="1" formatColumns="0" formatRows="0"/>
  <mergeCells count="69">
    <mergeCell ref="BE5:BE32"/>
    <mergeCell ref="W30:AE30"/>
    <mergeCell ref="X32:AB32"/>
    <mergeCell ref="AK32:AO32"/>
    <mergeCell ref="AR2:BE2"/>
    <mergeCell ref="K5:AO5"/>
    <mergeCell ref="W28:AE28"/>
    <mergeCell ref="AK28:AO28"/>
    <mergeCell ref="AN59:AP59"/>
    <mergeCell ref="AN57:AP57"/>
    <mergeCell ref="AN54:AP54"/>
    <mergeCell ref="AN55:AP55"/>
    <mergeCell ref="AN56:AP56"/>
    <mergeCell ref="AN58:AP58"/>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D58:H58"/>
    <mergeCell ref="C49:G49"/>
    <mergeCell ref="D52:H52"/>
    <mergeCell ref="D53:H53"/>
    <mergeCell ref="D54:H54"/>
    <mergeCell ref="D55:H55"/>
    <mergeCell ref="D56:H56"/>
    <mergeCell ref="D57:H57"/>
    <mergeCell ref="E59:I59"/>
    <mergeCell ref="AM46:AP46"/>
    <mergeCell ref="AS46:AT48"/>
    <mergeCell ref="AN49:AP49"/>
    <mergeCell ref="L42:AO42"/>
    <mergeCell ref="AM44:AN44"/>
    <mergeCell ref="I49:AF49"/>
    <mergeCell ref="AG49:AM49"/>
    <mergeCell ref="J53:AF53"/>
    <mergeCell ref="J54:AF54"/>
    <mergeCell ref="J55:AF55"/>
    <mergeCell ref="J56:AF56"/>
    <mergeCell ref="J57:AF57"/>
    <mergeCell ref="J58:AF58"/>
    <mergeCell ref="K59:AF59"/>
    <mergeCell ref="AN53:AP53"/>
    <mergeCell ref="AN52:AP52"/>
    <mergeCell ref="AG52:AM52"/>
    <mergeCell ref="AG53:AM53"/>
    <mergeCell ref="AG54:AM54"/>
    <mergeCell ref="AG55:AM55"/>
    <mergeCell ref="AG56:AM56"/>
    <mergeCell ref="AG57:AM57"/>
    <mergeCell ref="AG58:AM58"/>
    <mergeCell ref="AG59:AM59"/>
    <mergeCell ref="AG51:AM51"/>
    <mergeCell ref="AN51:AP51"/>
  </mergeCells>
  <hyperlinks>
    <hyperlink ref="K1:S1" location="C2" display="1) Rekapitulace stavby"/>
    <hyperlink ref="W1:AI1" location="C51" display="2) Rekapitulace objektů stavby a soupisů prací"/>
    <hyperlink ref="A52" location="'01 - Demolice mostku'!C2" display="/"/>
    <hyperlink ref="A53" location="'02 - Mostek'!C2" display="/"/>
    <hyperlink ref="A54" location="'03 - Příprava území'!C2" display="/"/>
    <hyperlink ref="A55" location="'04 - Oprava komunikace a ...'!C2" display="/"/>
    <hyperlink ref="A56" location="'05 - VO - samostatný rozp...'!C2" display="/"/>
    <hyperlink ref="A57" location="'06 - NUS'!C2" display="/"/>
    <hyperlink ref="A59" location="'SO 01 - Rekonstrukce koryta'!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9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5"/>
      <c r="C1" s="145"/>
      <c r="D1" s="146" t="s">
        <v>1</v>
      </c>
      <c r="E1" s="145"/>
      <c r="F1" s="147" t="s">
        <v>110</v>
      </c>
      <c r="G1" s="147" t="s">
        <v>111</v>
      </c>
      <c r="H1" s="147"/>
      <c r="I1" s="148"/>
      <c r="J1" s="147" t="s">
        <v>112</v>
      </c>
      <c r="K1" s="146" t="s">
        <v>113</v>
      </c>
      <c r="L1" s="147" t="s">
        <v>114</v>
      </c>
      <c r="M1" s="147"/>
      <c r="N1" s="147"/>
      <c r="O1" s="147"/>
      <c r="P1" s="147"/>
      <c r="Q1" s="147"/>
      <c r="R1" s="147"/>
      <c r="S1" s="147"/>
      <c r="T1" s="147"/>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85</v>
      </c>
    </row>
    <row r="3" spans="2:46" ht="6.95" customHeight="1">
      <c r="B3" s="25"/>
      <c r="C3" s="26"/>
      <c r="D3" s="26"/>
      <c r="E3" s="26"/>
      <c r="F3" s="26"/>
      <c r="G3" s="26"/>
      <c r="H3" s="26"/>
      <c r="I3" s="149"/>
      <c r="J3" s="26"/>
      <c r="K3" s="27"/>
      <c r="AT3" s="24" t="s">
        <v>86</v>
      </c>
    </row>
    <row r="4" spans="2:46" ht="36.95" customHeight="1">
      <c r="B4" s="28"/>
      <c r="C4" s="29"/>
      <c r="D4" s="30" t="s">
        <v>115</v>
      </c>
      <c r="E4" s="29"/>
      <c r="F4" s="29"/>
      <c r="G4" s="29"/>
      <c r="H4" s="29"/>
      <c r="I4" s="150"/>
      <c r="J4" s="29"/>
      <c r="K4" s="31"/>
      <c r="M4" s="32" t="s">
        <v>12</v>
      </c>
      <c r="AT4" s="24" t="s">
        <v>6</v>
      </c>
    </row>
    <row r="5" spans="2:11" ht="6.95" customHeight="1">
      <c r="B5" s="28"/>
      <c r="C5" s="29"/>
      <c r="D5" s="29"/>
      <c r="E5" s="29"/>
      <c r="F5" s="29"/>
      <c r="G5" s="29"/>
      <c r="H5" s="29"/>
      <c r="I5" s="150"/>
      <c r="J5" s="29"/>
      <c r="K5" s="31"/>
    </row>
    <row r="6" spans="2:11" ht="13.5">
      <c r="B6" s="28"/>
      <c r="C6" s="29"/>
      <c r="D6" s="40" t="s">
        <v>18</v>
      </c>
      <c r="E6" s="29"/>
      <c r="F6" s="29"/>
      <c r="G6" s="29"/>
      <c r="H6" s="29"/>
      <c r="I6" s="150"/>
      <c r="J6" s="29"/>
      <c r="K6" s="31"/>
    </row>
    <row r="7" spans="2:11" ht="16.5" customHeight="1">
      <c r="B7" s="28"/>
      <c r="C7" s="29"/>
      <c r="D7" s="29"/>
      <c r="E7" s="151" t="str">
        <f>'Rekapitulace stavby'!K6</f>
        <v>K1710 Demolice a výstavba nového mostu přes Janovský potok a st. úpravy kom. v ul. K.H. Borovského v Litvínově, Janově</v>
      </c>
      <c r="F7" s="40"/>
      <c r="G7" s="40"/>
      <c r="H7" s="40"/>
      <c r="I7" s="150"/>
      <c r="J7" s="29"/>
      <c r="K7" s="31"/>
    </row>
    <row r="8" spans="2:11" s="1" customFormat="1" ht="13.5">
      <c r="B8" s="46"/>
      <c r="C8" s="47"/>
      <c r="D8" s="40" t="s">
        <v>116</v>
      </c>
      <c r="E8" s="47"/>
      <c r="F8" s="47"/>
      <c r="G8" s="47"/>
      <c r="H8" s="47"/>
      <c r="I8" s="152"/>
      <c r="J8" s="47"/>
      <c r="K8" s="51"/>
    </row>
    <row r="9" spans="2:11" s="1" customFormat="1" ht="36.95" customHeight="1">
      <c r="B9" s="46"/>
      <c r="C9" s="47"/>
      <c r="D9" s="47"/>
      <c r="E9" s="153" t="s">
        <v>117</v>
      </c>
      <c r="F9" s="47"/>
      <c r="G9" s="47"/>
      <c r="H9" s="47"/>
      <c r="I9" s="152"/>
      <c r="J9" s="47"/>
      <c r="K9" s="51"/>
    </row>
    <row r="10" spans="2:11" s="1" customFormat="1" ht="13.5">
      <c r="B10" s="46"/>
      <c r="C10" s="47"/>
      <c r="D10" s="47"/>
      <c r="E10" s="47"/>
      <c r="F10" s="47"/>
      <c r="G10" s="47"/>
      <c r="H10" s="47"/>
      <c r="I10" s="152"/>
      <c r="J10" s="47"/>
      <c r="K10" s="51"/>
    </row>
    <row r="11" spans="2:11" s="1" customFormat="1" ht="14.4" customHeight="1">
      <c r="B11" s="46"/>
      <c r="C11" s="47"/>
      <c r="D11" s="40" t="s">
        <v>20</v>
      </c>
      <c r="E11" s="47"/>
      <c r="F11" s="35" t="s">
        <v>23</v>
      </c>
      <c r="G11" s="47"/>
      <c r="H11" s="47"/>
      <c r="I11" s="154" t="s">
        <v>22</v>
      </c>
      <c r="J11" s="35" t="s">
        <v>23</v>
      </c>
      <c r="K11" s="51"/>
    </row>
    <row r="12" spans="2:11" s="1" customFormat="1" ht="14.4" customHeight="1">
      <c r="B12" s="46"/>
      <c r="C12" s="47"/>
      <c r="D12" s="40" t="s">
        <v>24</v>
      </c>
      <c r="E12" s="47"/>
      <c r="F12" s="35" t="s">
        <v>25</v>
      </c>
      <c r="G12" s="47"/>
      <c r="H12" s="47"/>
      <c r="I12" s="154" t="s">
        <v>26</v>
      </c>
      <c r="J12" s="155" t="str">
        <f>'Rekapitulace stavby'!AN8</f>
        <v>6. 9. 2018</v>
      </c>
      <c r="K12" s="51"/>
    </row>
    <row r="13" spans="2:11" s="1" customFormat="1" ht="10.8" customHeight="1">
      <c r="B13" s="46"/>
      <c r="C13" s="47"/>
      <c r="D13" s="47"/>
      <c r="E13" s="47"/>
      <c r="F13" s="47"/>
      <c r="G13" s="47"/>
      <c r="H13" s="47"/>
      <c r="I13" s="152"/>
      <c r="J13" s="47"/>
      <c r="K13" s="51"/>
    </row>
    <row r="14" spans="2:11" s="1" customFormat="1" ht="14.4" customHeight="1">
      <c r="B14" s="46"/>
      <c r="C14" s="47"/>
      <c r="D14" s="40" t="s">
        <v>28</v>
      </c>
      <c r="E14" s="47"/>
      <c r="F14" s="47"/>
      <c r="G14" s="47"/>
      <c r="H14" s="47"/>
      <c r="I14" s="154" t="s">
        <v>29</v>
      </c>
      <c r="J14" s="35" t="s">
        <v>30</v>
      </c>
      <c r="K14" s="51"/>
    </row>
    <row r="15" spans="2:11" s="1" customFormat="1" ht="18" customHeight="1">
      <c r="B15" s="46"/>
      <c r="C15" s="47"/>
      <c r="D15" s="47"/>
      <c r="E15" s="35" t="s">
        <v>31</v>
      </c>
      <c r="F15" s="47"/>
      <c r="G15" s="47"/>
      <c r="H15" s="47"/>
      <c r="I15" s="154" t="s">
        <v>32</v>
      </c>
      <c r="J15" s="35" t="s">
        <v>23</v>
      </c>
      <c r="K15" s="51"/>
    </row>
    <row r="16" spans="2:11" s="1" customFormat="1" ht="6.95" customHeight="1">
      <c r="B16" s="46"/>
      <c r="C16" s="47"/>
      <c r="D16" s="47"/>
      <c r="E16" s="47"/>
      <c r="F16" s="47"/>
      <c r="G16" s="47"/>
      <c r="H16" s="47"/>
      <c r="I16" s="152"/>
      <c r="J16" s="47"/>
      <c r="K16" s="51"/>
    </row>
    <row r="17" spans="2:11" s="1" customFormat="1" ht="14.4" customHeight="1">
      <c r="B17" s="46"/>
      <c r="C17" s="47"/>
      <c r="D17" s="40" t="s">
        <v>33</v>
      </c>
      <c r="E17" s="47"/>
      <c r="F17" s="47"/>
      <c r="G17" s="47"/>
      <c r="H17" s="47"/>
      <c r="I17" s="154"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54" t="s">
        <v>32</v>
      </c>
      <c r="J18" s="35" t="str">
        <f>IF('Rekapitulace stavby'!AN14="Vyplň údaj","",IF('Rekapitulace stavby'!AN14="","",'Rekapitulace stavby'!AN14))</f>
        <v/>
      </c>
      <c r="K18" s="51"/>
    </row>
    <row r="19" spans="2:11" s="1" customFormat="1" ht="6.95" customHeight="1">
      <c r="B19" s="46"/>
      <c r="C19" s="47"/>
      <c r="D19" s="47"/>
      <c r="E19" s="47"/>
      <c r="F19" s="47"/>
      <c r="G19" s="47"/>
      <c r="H19" s="47"/>
      <c r="I19" s="152"/>
      <c r="J19" s="47"/>
      <c r="K19" s="51"/>
    </row>
    <row r="20" spans="2:11" s="1" customFormat="1" ht="14.4" customHeight="1">
      <c r="B20" s="46"/>
      <c r="C20" s="47"/>
      <c r="D20" s="40" t="s">
        <v>35</v>
      </c>
      <c r="E20" s="47"/>
      <c r="F20" s="47"/>
      <c r="G20" s="47"/>
      <c r="H20" s="47"/>
      <c r="I20" s="154" t="s">
        <v>29</v>
      </c>
      <c r="J20" s="35" t="s">
        <v>36</v>
      </c>
      <c r="K20" s="51"/>
    </row>
    <row r="21" spans="2:11" s="1" customFormat="1" ht="18" customHeight="1">
      <c r="B21" s="46"/>
      <c r="C21" s="47"/>
      <c r="D21" s="47"/>
      <c r="E21" s="35" t="s">
        <v>37</v>
      </c>
      <c r="F21" s="47"/>
      <c r="G21" s="47"/>
      <c r="H21" s="47"/>
      <c r="I21" s="154" t="s">
        <v>32</v>
      </c>
      <c r="J21" s="35" t="s">
        <v>38</v>
      </c>
      <c r="K21" s="51"/>
    </row>
    <row r="22" spans="2:11" s="1" customFormat="1" ht="6.95" customHeight="1">
      <c r="B22" s="46"/>
      <c r="C22" s="47"/>
      <c r="D22" s="47"/>
      <c r="E22" s="47"/>
      <c r="F22" s="47"/>
      <c r="G22" s="47"/>
      <c r="H22" s="47"/>
      <c r="I22" s="152"/>
      <c r="J22" s="47"/>
      <c r="K22" s="51"/>
    </row>
    <row r="23" spans="2:11" s="1" customFormat="1" ht="14.4" customHeight="1">
      <c r="B23" s="46"/>
      <c r="C23" s="47"/>
      <c r="D23" s="40" t="s">
        <v>40</v>
      </c>
      <c r="E23" s="47"/>
      <c r="F23" s="47"/>
      <c r="G23" s="47"/>
      <c r="H23" s="47"/>
      <c r="I23" s="152"/>
      <c r="J23" s="47"/>
      <c r="K23" s="51"/>
    </row>
    <row r="24" spans="2:11" s="7" customFormat="1" ht="71.25" customHeight="1">
      <c r="B24" s="156"/>
      <c r="C24" s="157"/>
      <c r="D24" s="157"/>
      <c r="E24" s="44" t="s">
        <v>41</v>
      </c>
      <c r="F24" s="44"/>
      <c r="G24" s="44"/>
      <c r="H24" s="44"/>
      <c r="I24" s="158"/>
      <c r="J24" s="157"/>
      <c r="K24" s="159"/>
    </row>
    <row r="25" spans="2:11" s="1" customFormat="1" ht="6.95" customHeight="1">
      <c r="B25" s="46"/>
      <c r="C25" s="47"/>
      <c r="D25" s="47"/>
      <c r="E25" s="47"/>
      <c r="F25" s="47"/>
      <c r="G25" s="47"/>
      <c r="H25" s="47"/>
      <c r="I25" s="152"/>
      <c r="J25" s="47"/>
      <c r="K25" s="51"/>
    </row>
    <row r="26" spans="2:11" s="1" customFormat="1" ht="6.95" customHeight="1">
      <c r="B26" s="46"/>
      <c r="C26" s="47"/>
      <c r="D26" s="106"/>
      <c r="E26" s="106"/>
      <c r="F26" s="106"/>
      <c r="G26" s="106"/>
      <c r="H26" s="106"/>
      <c r="I26" s="160"/>
      <c r="J26" s="106"/>
      <c r="K26" s="161"/>
    </row>
    <row r="27" spans="2:11" s="1" customFormat="1" ht="25.4" customHeight="1">
      <c r="B27" s="46"/>
      <c r="C27" s="47"/>
      <c r="D27" s="162" t="s">
        <v>42</v>
      </c>
      <c r="E27" s="47"/>
      <c r="F27" s="47"/>
      <c r="G27" s="47"/>
      <c r="H27" s="47"/>
      <c r="I27" s="152"/>
      <c r="J27" s="163">
        <f>ROUND(J76,2)</f>
        <v>0</v>
      </c>
      <c r="K27" s="51"/>
    </row>
    <row r="28" spans="2:11" s="1" customFormat="1" ht="6.95" customHeight="1">
      <c r="B28" s="46"/>
      <c r="C28" s="47"/>
      <c r="D28" s="106"/>
      <c r="E28" s="106"/>
      <c r="F28" s="106"/>
      <c r="G28" s="106"/>
      <c r="H28" s="106"/>
      <c r="I28" s="160"/>
      <c r="J28" s="106"/>
      <c r="K28" s="161"/>
    </row>
    <row r="29" spans="2:11" s="1" customFormat="1" ht="14.4" customHeight="1">
      <c r="B29" s="46"/>
      <c r="C29" s="47"/>
      <c r="D29" s="47"/>
      <c r="E29" s="47"/>
      <c r="F29" s="52" t="s">
        <v>44</v>
      </c>
      <c r="G29" s="47"/>
      <c r="H29" s="47"/>
      <c r="I29" s="164" t="s">
        <v>43</v>
      </c>
      <c r="J29" s="52" t="s">
        <v>45</v>
      </c>
      <c r="K29" s="51"/>
    </row>
    <row r="30" spans="2:11" s="1" customFormat="1" ht="14.4" customHeight="1">
      <c r="B30" s="46"/>
      <c r="C30" s="47"/>
      <c r="D30" s="55" t="s">
        <v>46</v>
      </c>
      <c r="E30" s="55" t="s">
        <v>47</v>
      </c>
      <c r="F30" s="165">
        <f>ROUND(SUM(BE76:BE92),2)</f>
        <v>0</v>
      </c>
      <c r="G30" s="47"/>
      <c r="H30" s="47"/>
      <c r="I30" s="166">
        <v>0.21</v>
      </c>
      <c r="J30" s="165">
        <f>ROUND(ROUND((SUM(BE76:BE92)),2)*I30,2)</f>
        <v>0</v>
      </c>
      <c r="K30" s="51"/>
    </row>
    <row r="31" spans="2:11" s="1" customFormat="1" ht="14.4" customHeight="1">
      <c r="B31" s="46"/>
      <c r="C31" s="47"/>
      <c r="D31" s="47"/>
      <c r="E31" s="55" t="s">
        <v>48</v>
      </c>
      <c r="F31" s="165">
        <f>ROUND(SUM(BF76:BF92),2)</f>
        <v>0</v>
      </c>
      <c r="G31" s="47"/>
      <c r="H31" s="47"/>
      <c r="I31" s="166">
        <v>0.15</v>
      </c>
      <c r="J31" s="165">
        <f>ROUND(ROUND((SUM(BF76:BF92)),2)*I31,2)</f>
        <v>0</v>
      </c>
      <c r="K31" s="51"/>
    </row>
    <row r="32" spans="2:11" s="1" customFormat="1" ht="14.4" customHeight="1" hidden="1">
      <c r="B32" s="46"/>
      <c r="C32" s="47"/>
      <c r="D32" s="47"/>
      <c r="E32" s="55" t="s">
        <v>49</v>
      </c>
      <c r="F32" s="165">
        <f>ROUND(SUM(BG76:BG92),2)</f>
        <v>0</v>
      </c>
      <c r="G32" s="47"/>
      <c r="H32" s="47"/>
      <c r="I32" s="166">
        <v>0.21</v>
      </c>
      <c r="J32" s="165">
        <v>0</v>
      </c>
      <c r="K32" s="51"/>
    </row>
    <row r="33" spans="2:11" s="1" customFormat="1" ht="14.4" customHeight="1" hidden="1">
      <c r="B33" s="46"/>
      <c r="C33" s="47"/>
      <c r="D33" s="47"/>
      <c r="E33" s="55" t="s">
        <v>50</v>
      </c>
      <c r="F33" s="165">
        <f>ROUND(SUM(BH76:BH92),2)</f>
        <v>0</v>
      </c>
      <c r="G33" s="47"/>
      <c r="H33" s="47"/>
      <c r="I33" s="166">
        <v>0.15</v>
      </c>
      <c r="J33" s="165">
        <v>0</v>
      </c>
      <c r="K33" s="51"/>
    </row>
    <row r="34" spans="2:11" s="1" customFormat="1" ht="14.4" customHeight="1" hidden="1">
      <c r="B34" s="46"/>
      <c r="C34" s="47"/>
      <c r="D34" s="47"/>
      <c r="E34" s="55" t="s">
        <v>51</v>
      </c>
      <c r="F34" s="165">
        <f>ROUND(SUM(BI76:BI92),2)</f>
        <v>0</v>
      </c>
      <c r="G34" s="47"/>
      <c r="H34" s="47"/>
      <c r="I34" s="166">
        <v>0</v>
      </c>
      <c r="J34" s="165">
        <v>0</v>
      </c>
      <c r="K34" s="51"/>
    </row>
    <row r="35" spans="2:11" s="1" customFormat="1" ht="6.95" customHeight="1">
      <c r="B35" s="46"/>
      <c r="C35" s="47"/>
      <c r="D35" s="47"/>
      <c r="E35" s="47"/>
      <c r="F35" s="47"/>
      <c r="G35" s="47"/>
      <c r="H35" s="47"/>
      <c r="I35" s="152"/>
      <c r="J35" s="47"/>
      <c r="K35" s="51"/>
    </row>
    <row r="36" spans="2:11" s="1" customFormat="1" ht="25.4" customHeight="1">
      <c r="B36" s="46"/>
      <c r="C36" s="167"/>
      <c r="D36" s="168" t="s">
        <v>52</v>
      </c>
      <c r="E36" s="98"/>
      <c r="F36" s="98"/>
      <c r="G36" s="169" t="s">
        <v>53</v>
      </c>
      <c r="H36" s="170" t="s">
        <v>54</v>
      </c>
      <c r="I36" s="171"/>
      <c r="J36" s="172">
        <f>SUM(J27:J34)</f>
        <v>0</v>
      </c>
      <c r="K36" s="173"/>
    </row>
    <row r="37" spans="2:11" s="1" customFormat="1" ht="14.4" customHeight="1">
      <c r="B37" s="67"/>
      <c r="C37" s="68"/>
      <c r="D37" s="68"/>
      <c r="E37" s="68"/>
      <c r="F37" s="68"/>
      <c r="G37" s="68"/>
      <c r="H37" s="68"/>
      <c r="I37" s="174"/>
      <c r="J37" s="68"/>
      <c r="K37" s="69"/>
    </row>
    <row r="41" spans="2:11" s="1" customFormat="1" ht="6.95" customHeight="1">
      <c r="B41" s="175"/>
      <c r="C41" s="176"/>
      <c r="D41" s="176"/>
      <c r="E41" s="176"/>
      <c r="F41" s="176"/>
      <c r="G41" s="176"/>
      <c r="H41" s="176"/>
      <c r="I41" s="177"/>
      <c r="J41" s="176"/>
      <c r="K41" s="178"/>
    </row>
    <row r="42" spans="2:11" s="1" customFormat="1" ht="36.95" customHeight="1">
      <c r="B42" s="46"/>
      <c r="C42" s="30" t="s">
        <v>118</v>
      </c>
      <c r="D42" s="47"/>
      <c r="E42" s="47"/>
      <c r="F42" s="47"/>
      <c r="G42" s="47"/>
      <c r="H42" s="47"/>
      <c r="I42" s="152"/>
      <c r="J42" s="47"/>
      <c r="K42" s="51"/>
    </row>
    <row r="43" spans="2:11" s="1" customFormat="1" ht="6.95" customHeight="1">
      <c r="B43" s="46"/>
      <c r="C43" s="47"/>
      <c r="D43" s="47"/>
      <c r="E43" s="47"/>
      <c r="F43" s="47"/>
      <c r="G43" s="47"/>
      <c r="H43" s="47"/>
      <c r="I43" s="152"/>
      <c r="J43" s="47"/>
      <c r="K43" s="51"/>
    </row>
    <row r="44" spans="2:11" s="1" customFormat="1" ht="14.4" customHeight="1">
      <c r="B44" s="46"/>
      <c r="C44" s="40" t="s">
        <v>18</v>
      </c>
      <c r="D44" s="47"/>
      <c r="E44" s="47"/>
      <c r="F44" s="47"/>
      <c r="G44" s="47"/>
      <c r="H44" s="47"/>
      <c r="I44" s="152"/>
      <c r="J44" s="47"/>
      <c r="K44" s="51"/>
    </row>
    <row r="45" spans="2:11" s="1" customFormat="1" ht="16.5" customHeight="1">
      <c r="B45" s="46"/>
      <c r="C45" s="47"/>
      <c r="D45" s="47"/>
      <c r="E45" s="151" t="str">
        <f>E7</f>
        <v>K1710 Demolice a výstavba nového mostu přes Janovský potok a st. úpravy kom. v ul. K.H. Borovského v Litvínově, Janově</v>
      </c>
      <c r="F45" s="40"/>
      <c r="G45" s="40"/>
      <c r="H45" s="40"/>
      <c r="I45" s="152"/>
      <c r="J45" s="47"/>
      <c r="K45" s="51"/>
    </row>
    <row r="46" spans="2:11" s="1" customFormat="1" ht="14.4" customHeight="1">
      <c r="B46" s="46"/>
      <c r="C46" s="40" t="s">
        <v>116</v>
      </c>
      <c r="D46" s="47"/>
      <c r="E46" s="47"/>
      <c r="F46" s="47"/>
      <c r="G46" s="47"/>
      <c r="H46" s="47"/>
      <c r="I46" s="152"/>
      <c r="J46" s="47"/>
      <c r="K46" s="51"/>
    </row>
    <row r="47" spans="2:11" s="1" customFormat="1" ht="17.25" customHeight="1">
      <c r="B47" s="46"/>
      <c r="C47" s="47"/>
      <c r="D47" s="47"/>
      <c r="E47" s="153" t="str">
        <f>E9</f>
        <v>01 - Demolice mostku</v>
      </c>
      <c r="F47" s="47"/>
      <c r="G47" s="47"/>
      <c r="H47" s="47"/>
      <c r="I47" s="152"/>
      <c r="J47" s="47"/>
      <c r="K47" s="51"/>
    </row>
    <row r="48" spans="2:11" s="1" customFormat="1" ht="6.95" customHeight="1">
      <c r="B48" s="46"/>
      <c r="C48" s="47"/>
      <c r="D48" s="47"/>
      <c r="E48" s="47"/>
      <c r="F48" s="47"/>
      <c r="G48" s="47"/>
      <c r="H48" s="47"/>
      <c r="I48" s="152"/>
      <c r="J48" s="47"/>
      <c r="K48" s="51"/>
    </row>
    <row r="49" spans="2:11" s="1" customFormat="1" ht="18" customHeight="1">
      <c r="B49" s="46"/>
      <c r="C49" s="40" t="s">
        <v>24</v>
      </c>
      <c r="D49" s="47"/>
      <c r="E49" s="47"/>
      <c r="F49" s="35" t="str">
        <f>F12</f>
        <v xml:space="preserve"> </v>
      </c>
      <c r="G49" s="47"/>
      <c r="H49" s="47"/>
      <c r="I49" s="154" t="s">
        <v>26</v>
      </c>
      <c r="J49" s="155" t="str">
        <f>IF(J12="","",J12)</f>
        <v>6. 9. 2018</v>
      </c>
      <c r="K49" s="51"/>
    </row>
    <row r="50" spans="2:11" s="1" customFormat="1" ht="6.95" customHeight="1">
      <c r="B50" s="46"/>
      <c r="C50" s="47"/>
      <c r="D50" s="47"/>
      <c r="E50" s="47"/>
      <c r="F50" s="47"/>
      <c r="G50" s="47"/>
      <c r="H50" s="47"/>
      <c r="I50" s="152"/>
      <c r="J50" s="47"/>
      <c r="K50" s="51"/>
    </row>
    <row r="51" spans="2:11" s="1" customFormat="1" ht="13.5">
      <c r="B51" s="46"/>
      <c r="C51" s="40" t="s">
        <v>28</v>
      </c>
      <c r="D51" s="47"/>
      <c r="E51" s="47"/>
      <c r="F51" s="35" t="str">
        <f>E15</f>
        <v>Město Litvínov, MÚ Litvínov</v>
      </c>
      <c r="G51" s="47"/>
      <c r="H51" s="47"/>
      <c r="I51" s="154" t="s">
        <v>35</v>
      </c>
      <c r="J51" s="44" t="str">
        <f>E21</f>
        <v>ENIMA PRO, a.s.</v>
      </c>
      <c r="K51" s="51"/>
    </row>
    <row r="52" spans="2:11" s="1" customFormat="1" ht="14.4" customHeight="1">
      <c r="B52" s="46"/>
      <c r="C52" s="40" t="s">
        <v>33</v>
      </c>
      <c r="D52" s="47"/>
      <c r="E52" s="47"/>
      <c r="F52" s="35" t="str">
        <f>IF(E18="","",E18)</f>
        <v/>
      </c>
      <c r="G52" s="47"/>
      <c r="H52" s="47"/>
      <c r="I52" s="152"/>
      <c r="J52" s="179"/>
      <c r="K52" s="51"/>
    </row>
    <row r="53" spans="2:11" s="1" customFormat="1" ht="10.3" customHeight="1">
      <c r="B53" s="46"/>
      <c r="C53" s="47"/>
      <c r="D53" s="47"/>
      <c r="E53" s="47"/>
      <c r="F53" s="47"/>
      <c r="G53" s="47"/>
      <c r="H53" s="47"/>
      <c r="I53" s="152"/>
      <c r="J53" s="47"/>
      <c r="K53" s="51"/>
    </row>
    <row r="54" spans="2:11" s="1" customFormat="1" ht="29.25" customHeight="1">
      <c r="B54" s="46"/>
      <c r="C54" s="180" t="s">
        <v>119</v>
      </c>
      <c r="D54" s="167"/>
      <c r="E54" s="167"/>
      <c r="F54" s="167"/>
      <c r="G54" s="167"/>
      <c r="H54" s="167"/>
      <c r="I54" s="181"/>
      <c r="J54" s="182" t="s">
        <v>120</v>
      </c>
      <c r="K54" s="183"/>
    </row>
    <row r="55" spans="2:11" s="1" customFormat="1" ht="10.3" customHeight="1">
      <c r="B55" s="46"/>
      <c r="C55" s="47"/>
      <c r="D55" s="47"/>
      <c r="E55" s="47"/>
      <c r="F55" s="47"/>
      <c r="G55" s="47"/>
      <c r="H55" s="47"/>
      <c r="I55" s="152"/>
      <c r="J55" s="47"/>
      <c r="K55" s="51"/>
    </row>
    <row r="56" spans="2:47" s="1" customFormat="1" ht="29.25" customHeight="1">
      <c r="B56" s="46"/>
      <c r="C56" s="184" t="s">
        <v>121</v>
      </c>
      <c r="D56" s="47"/>
      <c r="E56" s="47"/>
      <c r="F56" s="47"/>
      <c r="G56" s="47"/>
      <c r="H56" s="47"/>
      <c r="I56" s="152"/>
      <c r="J56" s="163">
        <f>J76</f>
        <v>0</v>
      </c>
      <c r="K56" s="51"/>
      <c r="AU56" s="24" t="s">
        <v>122</v>
      </c>
    </row>
    <row r="57" spans="2:11" s="1" customFormat="1" ht="21.8" customHeight="1">
      <c r="B57" s="46"/>
      <c r="C57" s="47"/>
      <c r="D57" s="47"/>
      <c r="E57" s="47"/>
      <c r="F57" s="47"/>
      <c r="G57" s="47"/>
      <c r="H57" s="47"/>
      <c r="I57" s="152"/>
      <c r="J57" s="47"/>
      <c r="K57" s="51"/>
    </row>
    <row r="58" spans="2:11" s="1" customFormat="1" ht="6.95" customHeight="1">
      <c r="B58" s="67"/>
      <c r="C58" s="68"/>
      <c r="D58" s="68"/>
      <c r="E58" s="68"/>
      <c r="F58" s="68"/>
      <c r="G58" s="68"/>
      <c r="H58" s="68"/>
      <c r="I58" s="174"/>
      <c r="J58" s="68"/>
      <c r="K58" s="69"/>
    </row>
    <row r="62" spans="2:12" s="1" customFormat="1" ht="6.95" customHeight="1">
      <c r="B62" s="70"/>
      <c r="C62" s="71"/>
      <c r="D62" s="71"/>
      <c r="E62" s="71"/>
      <c r="F62" s="71"/>
      <c r="G62" s="71"/>
      <c r="H62" s="71"/>
      <c r="I62" s="177"/>
      <c r="J62" s="71"/>
      <c r="K62" s="71"/>
      <c r="L62" s="72"/>
    </row>
    <row r="63" spans="2:12" s="1" customFormat="1" ht="36.95" customHeight="1">
      <c r="B63" s="46"/>
      <c r="C63" s="73" t="s">
        <v>123</v>
      </c>
      <c r="D63" s="74"/>
      <c r="E63" s="74"/>
      <c r="F63" s="74"/>
      <c r="G63" s="74"/>
      <c r="H63" s="74"/>
      <c r="I63" s="185"/>
      <c r="J63" s="74"/>
      <c r="K63" s="74"/>
      <c r="L63" s="72"/>
    </row>
    <row r="64" spans="2:12" s="1" customFormat="1" ht="6.95" customHeight="1">
      <c r="B64" s="46"/>
      <c r="C64" s="74"/>
      <c r="D64" s="74"/>
      <c r="E64" s="74"/>
      <c r="F64" s="74"/>
      <c r="G64" s="74"/>
      <c r="H64" s="74"/>
      <c r="I64" s="185"/>
      <c r="J64" s="74"/>
      <c r="K64" s="74"/>
      <c r="L64" s="72"/>
    </row>
    <row r="65" spans="2:12" s="1" customFormat="1" ht="14.4" customHeight="1">
      <c r="B65" s="46"/>
      <c r="C65" s="76" t="s">
        <v>18</v>
      </c>
      <c r="D65" s="74"/>
      <c r="E65" s="74"/>
      <c r="F65" s="74"/>
      <c r="G65" s="74"/>
      <c r="H65" s="74"/>
      <c r="I65" s="185"/>
      <c r="J65" s="74"/>
      <c r="K65" s="74"/>
      <c r="L65" s="72"/>
    </row>
    <row r="66" spans="2:12" s="1" customFormat="1" ht="16.5" customHeight="1">
      <c r="B66" s="46"/>
      <c r="C66" s="74"/>
      <c r="D66" s="74"/>
      <c r="E66" s="186" t="str">
        <f>E7</f>
        <v>K1710 Demolice a výstavba nového mostu přes Janovský potok a st. úpravy kom. v ul. K.H. Borovského v Litvínově, Janově</v>
      </c>
      <c r="F66" s="76"/>
      <c r="G66" s="76"/>
      <c r="H66" s="76"/>
      <c r="I66" s="185"/>
      <c r="J66" s="74"/>
      <c r="K66" s="74"/>
      <c r="L66" s="72"/>
    </row>
    <row r="67" spans="2:12" s="1" customFormat="1" ht="14.4" customHeight="1">
      <c r="B67" s="46"/>
      <c r="C67" s="76" t="s">
        <v>116</v>
      </c>
      <c r="D67" s="74"/>
      <c r="E67" s="74"/>
      <c r="F67" s="74"/>
      <c r="G67" s="74"/>
      <c r="H67" s="74"/>
      <c r="I67" s="185"/>
      <c r="J67" s="74"/>
      <c r="K67" s="74"/>
      <c r="L67" s="72"/>
    </row>
    <row r="68" spans="2:12" s="1" customFormat="1" ht="17.25" customHeight="1">
      <c r="B68" s="46"/>
      <c r="C68" s="74"/>
      <c r="D68" s="74"/>
      <c r="E68" s="82" t="str">
        <f>E9</f>
        <v>01 - Demolice mostku</v>
      </c>
      <c r="F68" s="74"/>
      <c r="G68" s="74"/>
      <c r="H68" s="74"/>
      <c r="I68" s="185"/>
      <c r="J68" s="74"/>
      <c r="K68" s="74"/>
      <c r="L68" s="72"/>
    </row>
    <row r="69" spans="2:12" s="1" customFormat="1" ht="6.95" customHeight="1">
      <c r="B69" s="46"/>
      <c r="C69" s="74"/>
      <c r="D69" s="74"/>
      <c r="E69" s="74"/>
      <c r="F69" s="74"/>
      <c r="G69" s="74"/>
      <c r="H69" s="74"/>
      <c r="I69" s="185"/>
      <c r="J69" s="74"/>
      <c r="K69" s="74"/>
      <c r="L69" s="72"/>
    </row>
    <row r="70" spans="2:12" s="1" customFormat="1" ht="18" customHeight="1">
      <c r="B70" s="46"/>
      <c r="C70" s="76" t="s">
        <v>24</v>
      </c>
      <c r="D70" s="74"/>
      <c r="E70" s="74"/>
      <c r="F70" s="187" t="str">
        <f>F12</f>
        <v xml:space="preserve"> </v>
      </c>
      <c r="G70" s="74"/>
      <c r="H70" s="74"/>
      <c r="I70" s="188" t="s">
        <v>26</v>
      </c>
      <c r="J70" s="85" t="str">
        <f>IF(J12="","",J12)</f>
        <v>6. 9. 2018</v>
      </c>
      <c r="K70" s="74"/>
      <c r="L70" s="72"/>
    </row>
    <row r="71" spans="2:12" s="1" customFormat="1" ht="6.95" customHeight="1">
      <c r="B71" s="46"/>
      <c r="C71" s="74"/>
      <c r="D71" s="74"/>
      <c r="E71" s="74"/>
      <c r="F71" s="74"/>
      <c r="G71" s="74"/>
      <c r="H71" s="74"/>
      <c r="I71" s="185"/>
      <c r="J71" s="74"/>
      <c r="K71" s="74"/>
      <c r="L71" s="72"/>
    </row>
    <row r="72" spans="2:12" s="1" customFormat="1" ht="13.5">
      <c r="B72" s="46"/>
      <c r="C72" s="76" t="s">
        <v>28</v>
      </c>
      <c r="D72" s="74"/>
      <c r="E72" s="74"/>
      <c r="F72" s="187" t="str">
        <f>E15</f>
        <v>Město Litvínov, MÚ Litvínov</v>
      </c>
      <c r="G72" s="74"/>
      <c r="H72" s="74"/>
      <c r="I72" s="188" t="s">
        <v>35</v>
      </c>
      <c r="J72" s="187" t="str">
        <f>E21</f>
        <v>ENIMA PRO, a.s.</v>
      </c>
      <c r="K72" s="74"/>
      <c r="L72" s="72"/>
    </row>
    <row r="73" spans="2:12" s="1" customFormat="1" ht="14.4" customHeight="1">
      <c r="B73" s="46"/>
      <c r="C73" s="76" t="s">
        <v>33</v>
      </c>
      <c r="D73" s="74"/>
      <c r="E73" s="74"/>
      <c r="F73" s="187" t="str">
        <f>IF(E18="","",E18)</f>
        <v/>
      </c>
      <c r="G73" s="74"/>
      <c r="H73" s="74"/>
      <c r="I73" s="185"/>
      <c r="J73" s="74"/>
      <c r="K73" s="74"/>
      <c r="L73" s="72"/>
    </row>
    <row r="74" spans="2:12" s="1" customFormat="1" ht="10.3" customHeight="1">
      <c r="B74" s="46"/>
      <c r="C74" s="74"/>
      <c r="D74" s="74"/>
      <c r="E74" s="74"/>
      <c r="F74" s="74"/>
      <c r="G74" s="74"/>
      <c r="H74" s="74"/>
      <c r="I74" s="185"/>
      <c r="J74" s="74"/>
      <c r="K74" s="74"/>
      <c r="L74" s="72"/>
    </row>
    <row r="75" spans="2:20" s="8" customFormat="1" ht="29.25" customHeight="1">
      <c r="B75" s="189"/>
      <c r="C75" s="190" t="s">
        <v>124</v>
      </c>
      <c r="D75" s="191" t="s">
        <v>61</v>
      </c>
      <c r="E75" s="191" t="s">
        <v>57</v>
      </c>
      <c r="F75" s="191" t="s">
        <v>125</v>
      </c>
      <c r="G75" s="191" t="s">
        <v>126</v>
      </c>
      <c r="H75" s="191" t="s">
        <v>127</v>
      </c>
      <c r="I75" s="192" t="s">
        <v>128</v>
      </c>
      <c r="J75" s="191" t="s">
        <v>120</v>
      </c>
      <c r="K75" s="193" t="s">
        <v>129</v>
      </c>
      <c r="L75" s="194"/>
      <c r="M75" s="102" t="s">
        <v>130</v>
      </c>
      <c r="N75" s="103" t="s">
        <v>46</v>
      </c>
      <c r="O75" s="103" t="s">
        <v>131</v>
      </c>
      <c r="P75" s="103" t="s">
        <v>132</v>
      </c>
      <c r="Q75" s="103" t="s">
        <v>133</v>
      </c>
      <c r="R75" s="103" t="s">
        <v>134</v>
      </c>
      <c r="S75" s="103" t="s">
        <v>135</v>
      </c>
      <c r="T75" s="104" t="s">
        <v>136</v>
      </c>
    </row>
    <row r="76" spans="2:63" s="1" customFormat="1" ht="29.25" customHeight="1">
      <c r="B76" s="46"/>
      <c r="C76" s="108" t="s">
        <v>121</v>
      </c>
      <c r="D76" s="74"/>
      <c r="E76" s="74"/>
      <c r="F76" s="74"/>
      <c r="G76" s="74"/>
      <c r="H76" s="74"/>
      <c r="I76" s="185"/>
      <c r="J76" s="195">
        <f>BK76</f>
        <v>0</v>
      </c>
      <c r="K76" s="74"/>
      <c r="L76" s="72"/>
      <c r="M76" s="105"/>
      <c r="N76" s="106"/>
      <c r="O76" s="106"/>
      <c r="P76" s="196">
        <f>SUM(P77:P92)</f>
        <v>0</v>
      </c>
      <c r="Q76" s="106"/>
      <c r="R76" s="196">
        <f>SUM(R77:R92)</f>
        <v>0</v>
      </c>
      <c r="S76" s="106"/>
      <c r="T76" s="197">
        <f>SUM(T77:T92)</f>
        <v>0</v>
      </c>
      <c r="AT76" s="24" t="s">
        <v>75</v>
      </c>
      <c r="AU76" s="24" t="s">
        <v>122</v>
      </c>
      <c r="BK76" s="198">
        <f>SUM(BK77:BK92)</f>
        <v>0</v>
      </c>
    </row>
    <row r="77" spans="2:65" s="1" customFormat="1" ht="16.5" customHeight="1">
      <c r="B77" s="46"/>
      <c r="C77" s="199" t="s">
        <v>84</v>
      </c>
      <c r="D77" s="199" t="s">
        <v>137</v>
      </c>
      <c r="E77" s="200" t="s">
        <v>138</v>
      </c>
      <c r="F77" s="201" t="s">
        <v>139</v>
      </c>
      <c r="G77" s="202" t="s">
        <v>140</v>
      </c>
      <c r="H77" s="203">
        <v>21.73</v>
      </c>
      <c r="I77" s="204"/>
      <c r="J77" s="205">
        <f>ROUND(I77*H77,2)</f>
        <v>0</v>
      </c>
      <c r="K77" s="201" t="s">
        <v>23</v>
      </c>
      <c r="L77" s="72"/>
      <c r="M77" s="206" t="s">
        <v>23</v>
      </c>
      <c r="N77" s="207" t="s">
        <v>47</v>
      </c>
      <c r="O77" s="47"/>
      <c r="P77" s="208">
        <f>O77*H77</f>
        <v>0</v>
      </c>
      <c r="Q77" s="208">
        <v>0</v>
      </c>
      <c r="R77" s="208">
        <f>Q77*H77</f>
        <v>0</v>
      </c>
      <c r="S77" s="208">
        <v>0</v>
      </c>
      <c r="T77" s="209">
        <f>S77*H77</f>
        <v>0</v>
      </c>
      <c r="AR77" s="24" t="s">
        <v>141</v>
      </c>
      <c r="AT77" s="24" t="s">
        <v>137</v>
      </c>
      <c r="AU77" s="24" t="s">
        <v>76</v>
      </c>
      <c r="AY77" s="24" t="s">
        <v>142</v>
      </c>
      <c r="BE77" s="210">
        <f>IF(N77="základní",J77,0)</f>
        <v>0</v>
      </c>
      <c r="BF77" s="210">
        <f>IF(N77="snížená",J77,0)</f>
        <v>0</v>
      </c>
      <c r="BG77" s="210">
        <f>IF(N77="zákl. přenesená",J77,0)</f>
        <v>0</v>
      </c>
      <c r="BH77" s="210">
        <f>IF(N77="sníž. přenesená",J77,0)</f>
        <v>0</v>
      </c>
      <c r="BI77" s="210">
        <f>IF(N77="nulová",J77,0)</f>
        <v>0</v>
      </c>
      <c r="BJ77" s="24" t="s">
        <v>84</v>
      </c>
      <c r="BK77" s="210">
        <f>ROUND(I77*H77,2)</f>
        <v>0</v>
      </c>
      <c r="BL77" s="24" t="s">
        <v>141</v>
      </c>
      <c r="BM77" s="24" t="s">
        <v>86</v>
      </c>
    </row>
    <row r="78" spans="2:47" s="1" customFormat="1" ht="13.5">
      <c r="B78" s="46"/>
      <c r="C78" s="74"/>
      <c r="D78" s="211" t="s">
        <v>143</v>
      </c>
      <c r="E78" s="74"/>
      <c r="F78" s="212" t="s">
        <v>144</v>
      </c>
      <c r="G78" s="74"/>
      <c r="H78" s="74"/>
      <c r="I78" s="185"/>
      <c r="J78" s="74"/>
      <c r="K78" s="74"/>
      <c r="L78" s="72"/>
      <c r="M78" s="213"/>
      <c r="N78" s="47"/>
      <c r="O78" s="47"/>
      <c r="P78" s="47"/>
      <c r="Q78" s="47"/>
      <c r="R78" s="47"/>
      <c r="S78" s="47"/>
      <c r="T78" s="95"/>
      <c r="AT78" s="24" t="s">
        <v>143</v>
      </c>
      <c r="AU78" s="24" t="s">
        <v>76</v>
      </c>
    </row>
    <row r="79" spans="2:51" s="9" customFormat="1" ht="13.5">
      <c r="B79" s="214"/>
      <c r="C79" s="215"/>
      <c r="D79" s="211" t="s">
        <v>145</v>
      </c>
      <c r="E79" s="216" t="s">
        <v>23</v>
      </c>
      <c r="F79" s="217" t="s">
        <v>146</v>
      </c>
      <c r="G79" s="215"/>
      <c r="H79" s="218">
        <v>11.13</v>
      </c>
      <c r="I79" s="219"/>
      <c r="J79" s="215"/>
      <c r="K79" s="215"/>
      <c r="L79" s="220"/>
      <c r="M79" s="221"/>
      <c r="N79" s="222"/>
      <c r="O79" s="222"/>
      <c r="P79" s="222"/>
      <c r="Q79" s="222"/>
      <c r="R79" s="222"/>
      <c r="S79" s="222"/>
      <c r="T79" s="223"/>
      <c r="AT79" s="224" t="s">
        <v>145</v>
      </c>
      <c r="AU79" s="224" t="s">
        <v>76</v>
      </c>
      <c r="AV79" s="9" t="s">
        <v>86</v>
      </c>
      <c r="AW79" s="9" t="s">
        <v>39</v>
      </c>
      <c r="AX79" s="9" t="s">
        <v>76</v>
      </c>
      <c r="AY79" s="224" t="s">
        <v>142</v>
      </c>
    </row>
    <row r="80" spans="2:51" s="9" customFormat="1" ht="13.5">
      <c r="B80" s="214"/>
      <c r="C80" s="215"/>
      <c r="D80" s="211" t="s">
        <v>145</v>
      </c>
      <c r="E80" s="216" t="s">
        <v>23</v>
      </c>
      <c r="F80" s="217" t="s">
        <v>147</v>
      </c>
      <c r="G80" s="215"/>
      <c r="H80" s="218">
        <v>10.6</v>
      </c>
      <c r="I80" s="219"/>
      <c r="J80" s="215"/>
      <c r="K80" s="215"/>
      <c r="L80" s="220"/>
      <c r="M80" s="221"/>
      <c r="N80" s="222"/>
      <c r="O80" s="222"/>
      <c r="P80" s="222"/>
      <c r="Q80" s="222"/>
      <c r="R80" s="222"/>
      <c r="S80" s="222"/>
      <c r="T80" s="223"/>
      <c r="AT80" s="224" t="s">
        <v>145</v>
      </c>
      <c r="AU80" s="224" t="s">
        <v>76</v>
      </c>
      <c r="AV80" s="9" t="s">
        <v>86</v>
      </c>
      <c r="AW80" s="9" t="s">
        <v>39</v>
      </c>
      <c r="AX80" s="9" t="s">
        <v>76</v>
      </c>
      <c r="AY80" s="224" t="s">
        <v>142</v>
      </c>
    </row>
    <row r="81" spans="2:51" s="10" customFormat="1" ht="13.5">
      <c r="B81" s="225"/>
      <c r="C81" s="226"/>
      <c r="D81" s="211" t="s">
        <v>145</v>
      </c>
      <c r="E81" s="227" t="s">
        <v>23</v>
      </c>
      <c r="F81" s="228" t="s">
        <v>148</v>
      </c>
      <c r="G81" s="226"/>
      <c r="H81" s="229">
        <v>21.73</v>
      </c>
      <c r="I81" s="230"/>
      <c r="J81" s="226"/>
      <c r="K81" s="226"/>
      <c r="L81" s="231"/>
      <c r="M81" s="232"/>
      <c r="N81" s="233"/>
      <c r="O81" s="233"/>
      <c r="P81" s="233"/>
      <c r="Q81" s="233"/>
      <c r="R81" s="233"/>
      <c r="S81" s="233"/>
      <c r="T81" s="234"/>
      <c r="AT81" s="235" t="s">
        <v>145</v>
      </c>
      <c r="AU81" s="235" t="s">
        <v>76</v>
      </c>
      <c r="AV81" s="10" t="s">
        <v>141</v>
      </c>
      <c r="AW81" s="10" t="s">
        <v>39</v>
      </c>
      <c r="AX81" s="10" t="s">
        <v>84</v>
      </c>
      <c r="AY81" s="235" t="s">
        <v>142</v>
      </c>
    </row>
    <row r="82" spans="2:65" s="1" customFormat="1" ht="16.5" customHeight="1">
      <c r="B82" s="46"/>
      <c r="C82" s="199" t="s">
        <v>86</v>
      </c>
      <c r="D82" s="199" t="s">
        <v>137</v>
      </c>
      <c r="E82" s="200" t="s">
        <v>149</v>
      </c>
      <c r="F82" s="201" t="s">
        <v>150</v>
      </c>
      <c r="G82" s="202" t="s">
        <v>151</v>
      </c>
      <c r="H82" s="203">
        <v>54.108</v>
      </c>
      <c r="I82" s="204"/>
      <c r="J82" s="205">
        <f>ROUND(I82*H82,2)</f>
        <v>0</v>
      </c>
      <c r="K82" s="201" t="s">
        <v>23</v>
      </c>
      <c r="L82" s="72"/>
      <c r="M82" s="206" t="s">
        <v>23</v>
      </c>
      <c r="N82" s="207" t="s">
        <v>47</v>
      </c>
      <c r="O82" s="47"/>
      <c r="P82" s="208">
        <f>O82*H82</f>
        <v>0</v>
      </c>
      <c r="Q82" s="208">
        <v>0</v>
      </c>
      <c r="R82" s="208">
        <f>Q82*H82</f>
        <v>0</v>
      </c>
      <c r="S82" s="208">
        <v>0</v>
      </c>
      <c r="T82" s="209">
        <f>S82*H82</f>
        <v>0</v>
      </c>
      <c r="AR82" s="24" t="s">
        <v>141</v>
      </c>
      <c r="AT82" s="24" t="s">
        <v>137</v>
      </c>
      <c r="AU82" s="24" t="s">
        <v>76</v>
      </c>
      <c r="AY82" s="24" t="s">
        <v>142</v>
      </c>
      <c r="BE82" s="210">
        <f>IF(N82="základní",J82,0)</f>
        <v>0</v>
      </c>
      <c r="BF82" s="210">
        <f>IF(N82="snížená",J82,0)</f>
        <v>0</v>
      </c>
      <c r="BG82" s="210">
        <f>IF(N82="zákl. přenesená",J82,0)</f>
        <v>0</v>
      </c>
      <c r="BH82" s="210">
        <f>IF(N82="sníž. přenesená",J82,0)</f>
        <v>0</v>
      </c>
      <c r="BI82" s="210">
        <f>IF(N82="nulová",J82,0)</f>
        <v>0</v>
      </c>
      <c r="BJ82" s="24" t="s">
        <v>84</v>
      </c>
      <c r="BK82" s="210">
        <f>ROUND(I82*H82,2)</f>
        <v>0</v>
      </c>
      <c r="BL82" s="24" t="s">
        <v>141</v>
      </c>
      <c r="BM82" s="24" t="s">
        <v>141</v>
      </c>
    </row>
    <row r="83" spans="2:65" s="1" customFormat="1" ht="16.5" customHeight="1">
      <c r="B83" s="46"/>
      <c r="C83" s="199" t="s">
        <v>152</v>
      </c>
      <c r="D83" s="199" t="s">
        <v>137</v>
      </c>
      <c r="E83" s="200" t="s">
        <v>153</v>
      </c>
      <c r="F83" s="201" t="s">
        <v>154</v>
      </c>
      <c r="G83" s="202" t="s">
        <v>151</v>
      </c>
      <c r="H83" s="203">
        <v>54.108</v>
      </c>
      <c r="I83" s="204"/>
      <c r="J83" s="205">
        <f>ROUND(I83*H83,2)</f>
        <v>0</v>
      </c>
      <c r="K83" s="201" t="s">
        <v>23</v>
      </c>
      <c r="L83" s="72"/>
      <c r="M83" s="206" t="s">
        <v>23</v>
      </c>
      <c r="N83" s="207" t="s">
        <v>47</v>
      </c>
      <c r="O83" s="47"/>
      <c r="P83" s="208">
        <f>O83*H83</f>
        <v>0</v>
      </c>
      <c r="Q83" s="208">
        <v>0</v>
      </c>
      <c r="R83" s="208">
        <f>Q83*H83</f>
        <v>0</v>
      </c>
      <c r="S83" s="208">
        <v>0</v>
      </c>
      <c r="T83" s="209">
        <f>S83*H83</f>
        <v>0</v>
      </c>
      <c r="AR83" s="24" t="s">
        <v>141</v>
      </c>
      <c r="AT83" s="24" t="s">
        <v>137</v>
      </c>
      <c r="AU83" s="24" t="s">
        <v>76</v>
      </c>
      <c r="AY83" s="24" t="s">
        <v>142</v>
      </c>
      <c r="BE83" s="210">
        <f>IF(N83="základní",J83,0)</f>
        <v>0</v>
      </c>
      <c r="BF83" s="210">
        <f>IF(N83="snížená",J83,0)</f>
        <v>0</v>
      </c>
      <c r="BG83" s="210">
        <f>IF(N83="zákl. přenesená",J83,0)</f>
        <v>0</v>
      </c>
      <c r="BH83" s="210">
        <f>IF(N83="sníž. přenesená",J83,0)</f>
        <v>0</v>
      </c>
      <c r="BI83" s="210">
        <f>IF(N83="nulová",J83,0)</f>
        <v>0</v>
      </c>
      <c r="BJ83" s="24" t="s">
        <v>84</v>
      </c>
      <c r="BK83" s="210">
        <f>ROUND(I83*H83,2)</f>
        <v>0</v>
      </c>
      <c r="BL83" s="24" t="s">
        <v>141</v>
      </c>
      <c r="BM83" s="24" t="s">
        <v>155</v>
      </c>
    </row>
    <row r="84" spans="2:65" s="1" customFormat="1" ht="16.5" customHeight="1">
      <c r="B84" s="46"/>
      <c r="C84" s="199" t="s">
        <v>141</v>
      </c>
      <c r="D84" s="199" t="s">
        <v>137</v>
      </c>
      <c r="E84" s="200" t="s">
        <v>156</v>
      </c>
      <c r="F84" s="201" t="s">
        <v>157</v>
      </c>
      <c r="G84" s="202" t="s">
        <v>151</v>
      </c>
      <c r="H84" s="203">
        <v>54.108</v>
      </c>
      <c r="I84" s="204"/>
      <c r="J84" s="205">
        <f>ROUND(I84*H84,2)</f>
        <v>0</v>
      </c>
      <c r="K84" s="201" t="s">
        <v>23</v>
      </c>
      <c r="L84" s="72"/>
      <c r="M84" s="206" t="s">
        <v>23</v>
      </c>
      <c r="N84" s="207" t="s">
        <v>47</v>
      </c>
      <c r="O84" s="47"/>
      <c r="P84" s="208">
        <f>O84*H84</f>
        <v>0</v>
      </c>
      <c r="Q84" s="208">
        <v>0</v>
      </c>
      <c r="R84" s="208">
        <f>Q84*H84</f>
        <v>0</v>
      </c>
      <c r="S84" s="208">
        <v>0</v>
      </c>
      <c r="T84" s="209">
        <f>S84*H84</f>
        <v>0</v>
      </c>
      <c r="AR84" s="24" t="s">
        <v>141</v>
      </c>
      <c r="AT84" s="24" t="s">
        <v>137</v>
      </c>
      <c r="AU84" s="24" t="s">
        <v>76</v>
      </c>
      <c r="AY84" s="24" t="s">
        <v>142</v>
      </c>
      <c r="BE84" s="210">
        <f>IF(N84="základní",J84,0)</f>
        <v>0</v>
      </c>
      <c r="BF84" s="210">
        <f>IF(N84="snížená",J84,0)</f>
        <v>0</v>
      </c>
      <c r="BG84" s="210">
        <f>IF(N84="zákl. přenesená",J84,0)</f>
        <v>0</v>
      </c>
      <c r="BH84" s="210">
        <f>IF(N84="sníž. přenesená",J84,0)</f>
        <v>0</v>
      </c>
      <c r="BI84" s="210">
        <f>IF(N84="nulová",J84,0)</f>
        <v>0</v>
      </c>
      <c r="BJ84" s="24" t="s">
        <v>84</v>
      </c>
      <c r="BK84" s="210">
        <f>ROUND(I84*H84,2)</f>
        <v>0</v>
      </c>
      <c r="BL84" s="24" t="s">
        <v>141</v>
      </c>
      <c r="BM84" s="24" t="s">
        <v>158</v>
      </c>
    </row>
    <row r="85" spans="2:47" s="1" customFormat="1" ht="13.5">
      <c r="B85" s="46"/>
      <c r="C85" s="74"/>
      <c r="D85" s="211" t="s">
        <v>143</v>
      </c>
      <c r="E85" s="74"/>
      <c r="F85" s="212" t="s">
        <v>159</v>
      </c>
      <c r="G85" s="74"/>
      <c r="H85" s="74"/>
      <c r="I85" s="185"/>
      <c r="J85" s="74"/>
      <c r="K85" s="74"/>
      <c r="L85" s="72"/>
      <c r="M85" s="213"/>
      <c r="N85" s="47"/>
      <c r="O85" s="47"/>
      <c r="P85" s="47"/>
      <c r="Q85" s="47"/>
      <c r="R85" s="47"/>
      <c r="S85" s="47"/>
      <c r="T85" s="95"/>
      <c r="AT85" s="24" t="s">
        <v>143</v>
      </c>
      <c r="AU85" s="24" t="s">
        <v>76</v>
      </c>
    </row>
    <row r="86" spans="2:65" s="1" customFormat="1" ht="25.5" customHeight="1">
      <c r="B86" s="46"/>
      <c r="C86" s="199" t="s">
        <v>160</v>
      </c>
      <c r="D86" s="199" t="s">
        <v>137</v>
      </c>
      <c r="E86" s="200" t="s">
        <v>161</v>
      </c>
      <c r="F86" s="201" t="s">
        <v>162</v>
      </c>
      <c r="G86" s="202" t="s">
        <v>151</v>
      </c>
      <c r="H86" s="203">
        <v>432.862</v>
      </c>
      <c r="I86" s="204"/>
      <c r="J86" s="205">
        <f>ROUND(I86*H86,2)</f>
        <v>0</v>
      </c>
      <c r="K86" s="201" t="s">
        <v>23</v>
      </c>
      <c r="L86" s="72"/>
      <c r="M86" s="206" t="s">
        <v>23</v>
      </c>
      <c r="N86" s="207" t="s">
        <v>47</v>
      </c>
      <c r="O86" s="47"/>
      <c r="P86" s="208">
        <f>O86*H86</f>
        <v>0</v>
      </c>
      <c r="Q86" s="208">
        <v>0</v>
      </c>
      <c r="R86" s="208">
        <f>Q86*H86</f>
        <v>0</v>
      </c>
      <c r="S86" s="208">
        <v>0</v>
      </c>
      <c r="T86" s="209">
        <f>S86*H86</f>
        <v>0</v>
      </c>
      <c r="AR86" s="24" t="s">
        <v>141</v>
      </c>
      <c r="AT86" s="24" t="s">
        <v>137</v>
      </c>
      <c r="AU86" s="24" t="s">
        <v>76</v>
      </c>
      <c r="AY86" s="24" t="s">
        <v>142</v>
      </c>
      <c r="BE86" s="210">
        <f>IF(N86="základní",J86,0)</f>
        <v>0</v>
      </c>
      <c r="BF86" s="210">
        <f>IF(N86="snížená",J86,0)</f>
        <v>0</v>
      </c>
      <c r="BG86" s="210">
        <f>IF(N86="zákl. přenesená",J86,0)</f>
        <v>0</v>
      </c>
      <c r="BH86" s="210">
        <f>IF(N86="sníž. přenesená",J86,0)</f>
        <v>0</v>
      </c>
      <c r="BI86" s="210">
        <f>IF(N86="nulová",J86,0)</f>
        <v>0</v>
      </c>
      <c r="BJ86" s="24" t="s">
        <v>84</v>
      </c>
      <c r="BK86" s="210">
        <f>ROUND(I86*H86,2)</f>
        <v>0</v>
      </c>
      <c r="BL86" s="24" t="s">
        <v>141</v>
      </c>
      <c r="BM86" s="24" t="s">
        <v>163</v>
      </c>
    </row>
    <row r="87" spans="2:65" s="1" customFormat="1" ht="16.5" customHeight="1">
      <c r="B87" s="46"/>
      <c r="C87" s="199" t="s">
        <v>155</v>
      </c>
      <c r="D87" s="199" t="s">
        <v>137</v>
      </c>
      <c r="E87" s="200" t="s">
        <v>164</v>
      </c>
      <c r="F87" s="201" t="s">
        <v>165</v>
      </c>
      <c r="G87" s="202" t="s">
        <v>151</v>
      </c>
      <c r="H87" s="203">
        <v>54.108</v>
      </c>
      <c r="I87" s="204"/>
      <c r="J87" s="205">
        <f>ROUND(I87*H87,2)</f>
        <v>0</v>
      </c>
      <c r="K87" s="201" t="s">
        <v>23</v>
      </c>
      <c r="L87" s="72"/>
      <c r="M87" s="206" t="s">
        <v>23</v>
      </c>
      <c r="N87" s="207" t="s">
        <v>47</v>
      </c>
      <c r="O87" s="47"/>
      <c r="P87" s="208">
        <f>O87*H87</f>
        <v>0</v>
      </c>
      <c r="Q87" s="208">
        <v>0</v>
      </c>
      <c r="R87" s="208">
        <f>Q87*H87</f>
        <v>0</v>
      </c>
      <c r="S87" s="208">
        <v>0</v>
      </c>
      <c r="T87" s="209">
        <f>S87*H87</f>
        <v>0</v>
      </c>
      <c r="AR87" s="24" t="s">
        <v>141</v>
      </c>
      <c r="AT87" s="24" t="s">
        <v>137</v>
      </c>
      <c r="AU87" s="24" t="s">
        <v>76</v>
      </c>
      <c r="AY87" s="24" t="s">
        <v>142</v>
      </c>
      <c r="BE87" s="210">
        <f>IF(N87="základní",J87,0)</f>
        <v>0</v>
      </c>
      <c r="BF87" s="210">
        <f>IF(N87="snížená",J87,0)</f>
        <v>0</v>
      </c>
      <c r="BG87" s="210">
        <f>IF(N87="zákl. přenesená",J87,0)</f>
        <v>0</v>
      </c>
      <c r="BH87" s="210">
        <f>IF(N87="sníž. přenesená",J87,0)</f>
        <v>0</v>
      </c>
      <c r="BI87" s="210">
        <f>IF(N87="nulová",J87,0)</f>
        <v>0</v>
      </c>
      <c r="BJ87" s="24" t="s">
        <v>84</v>
      </c>
      <c r="BK87" s="210">
        <f>ROUND(I87*H87,2)</f>
        <v>0</v>
      </c>
      <c r="BL87" s="24" t="s">
        <v>141</v>
      </c>
      <c r="BM87" s="24" t="s">
        <v>166</v>
      </c>
    </row>
    <row r="88" spans="2:47" s="1" customFormat="1" ht="13.5">
      <c r="B88" s="46"/>
      <c r="C88" s="74"/>
      <c r="D88" s="211" t="s">
        <v>143</v>
      </c>
      <c r="E88" s="74"/>
      <c r="F88" s="212" t="s">
        <v>167</v>
      </c>
      <c r="G88" s="74"/>
      <c r="H88" s="74"/>
      <c r="I88" s="185"/>
      <c r="J88" s="74"/>
      <c r="K88" s="74"/>
      <c r="L88" s="72"/>
      <c r="M88" s="213"/>
      <c r="N88" s="47"/>
      <c r="O88" s="47"/>
      <c r="P88" s="47"/>
      <c r="Q88" s="47"/>
      <c r="R88" s="47"/>
      <c r="S88" s="47"/>
      <c r="T88" s="95"/>
      <c r="AT88" s="24" t="s">
        <v>143</v>
      </c>
      <c r="AU88" s="24" t="s">
        <v>76</v>
      </c>
    </row>
    <row r="89" spans="2:65" s="1" customFormat="1" ht="16.5" customHeight="1">
      <c r="B89" s="46"/>
      <c r="C89" s="199" t="s">
        <v>168</v>
      </c>
      <c r="D89" s="199" t="s">
        <v>137</v>
      </c>
      <c r="E89" s="200" t="s">
        <v>169</v>
      </c>
      <c r="F89" s="201" t="s">
        <v>170</v>
      </c>
      <c r="G89" s="202" t="s">
        <v>151</v>
      </c>
      <c r="H89" s="203">
        <v>432.862</v>
      </c>
      <c r="I89" s="204"/>
      <c r="J89" s="205">
        <f>ROUND(I89*H89,2)</f>
        <v>0</v>
      </c>
      <c r="K89" s="201" t="s">
        <v>23</v>
      </c>
      <c r="L89" s="72"/>
      <c r="M89" s="206" t="s">
        <v>23</v>
      </c>
      <c r="N89" s="207" t="s">
        <v>47</v>
      </c>
      <c r="O89" s="47"/>
      <c r="P89" s="208">
        <f>O89*H89</f>
        <v>0</v>
      </c>
      <c r="Q89" s="208">
        <v>0</v>
      </c>
      <c r="R89" s="208">
        <f>Q89*H89</f>
        <v>0</v>
      </c>
      <c r="S89" s="208">
        <v>0</v>
      </c>
      <c r="T89" s="209">
        <f>S89*H89</f>
        <v>0</v>
      </c>
      <c r="AR89" s="24" t="s">
        <v>141</v>
      </c>
      <c r="AT89" s="24" t="s">
        <v>137</v>
      </c>
      <c r="AU89" s="24" t="s">
        <v>76</v>
      </c>
      <c r="AY89" s="24" t="s">
        <v>142</v>
      </c>
      <c r="BE89" s="210">
        <f>IF(N89="základní",J89,0)</f>
        <v>0</v>
      </c>
      <c r="BF89" s="210">
        <f>IF(N89="snížená",J89,0)</f>
        <v>0</v>
      </c>
      <c r="BG89" s="210">
        <f>IF(N89="zákl. přenesená",J89,0)</f>
        <v>0</v>
      </c>
      <c r="BH89" s="210">
        <f>IF(N89="sníž. přenesená",J89,0)</f>
        <v>0</v>
      </c>
      <c r="BI89" s="210">
        <f>IF(N89="nulová",J89,0)</f>
        <v>0</v>
      </c>
      <c r="BJ89" s="24" t="s">
        <v>84</v>
      </c>
      <c r="BK89" s="210">
        <f>ROUND(I89*H89,2)</f>
        <v>0</v>
      </c>
      <c r="BL89" s="24" t="s">
        <v>141</v>
      </c>
      <c r="BM89" s="24" t="s">
        <v>171</v>
      </c>
    </row>
    <row r="90" spans="2:65" s="1" customFormat="1" ht="16.5" customHeight="1">
      <c r="B90" s="46"/>
      <c r="C90" s="199" t="s">
        <v>158</v>
      </c>
      <c r="D90" s="199" t="s">
        <v>137</v>
      </c>
      <c r="E90" s="200" t="s">
        <v>172</v>
      </c>
      <c r="F90" s="201" t="s">
        <v>173</v>
      </c>
      <c r="G90" s="202" t="s">
        <v>151</v>
      </c>
      <c r="H90" s="203">
        <v>54.108</v>
      </c>
      <c r="I90" s="204"/>
      <c r="J90" s="205">
        <f>ROUND(I90*H90,2)</f>
        <v>0</v>
      </c>
      <c r="K90" s="201" t="s">
        <v>23</v>
      </c>
      <c r="L90" s="72"/>
      <c r="M90" s="206" t="s">
        <v>23</v>
      </c>
      <c r="N90" s="207" t="s">
        <v>47</v>
      </c>
      <c r="O90" s="47"/>
      <c r="P90" s="208">
        <f>O90*H90</f>
        <v>0</v>
      </c>
      <c r="Q90" s="208">
        <v>0</v>
      </c>
      <c r="R90" s="208">
        <f>Q90*H90</f>
        <v>0</v>
      </c>
      <c r="S90" s="208">
        <v>0</v>
      </c>
      <c r="T90" s="209">
        <f>S90*H90</f>
        <v>0</v>
      </c>
      <c r="AR90" s="24" t="s">
        <v>141</v>
      </c>
      <c r="AT90" s="24" t="s">
        <v>137</v>
      </c>
      <c r="AU90" s="24" t="s">
        <v>76</v>
      </c>
      <c r="AY90" s="24" t="s">
        <v>142</v>
      </c>
      <c r="BE90" s="210">
        <f>IF(N90="základní",J90,0)</f>
        <v>0</v>
      </c>
      <c r="BF90" s="210">
        <f>IF(N90="snížená",J90,0)</f>
        <v>0</v>
      </c>
      <c r="BG90" s="210">
        <f>IF(N90="zákl. přenesená",J90,0)</f>
        <v>0</v>
      </c>
      <c r="BH90" s="210">
        <f>IF(N90="sníž. přenesená",J90,0)</f>
        <v>0</v>
      </c>
      <c r="BI90" s="210">
        <f>IF(N90="nulová",J90,0)</f>
        <v>0</v>
      </c>
      <c r="BJ90" s="24" t="s">
        <v>84</v>
      </c>
      <c r="BK90" s="210">
        <f>ROUND(I90*H90,2)</f>
        <v>0</v>
      </c>
      <c r="BL90" s="24" t="s">
        <v>141</v>
      </c>
      <c r="BM90" s="24" t="s">
        <v>174</v>
      </c>
    </row>
    <row r="91" spans="2:47" s="1" customFormat="1" ht="13.5">
      <c r="B91" s="46"/>
      <c r="C91" s="74"/>
      <c r="D91" s="211" t="s">
        <v>143</v>
      </c>
      <c r="E91" s="74"/>
      <c r="F91" s="212" t="s">
        <v>175</v>
      </c>
      <c r="G91" s="74"/>
      <c r="H91" s="74"/>
      <c r="I91" s="185"/>
      <c r="J91" s="74"/>
      <c r="K91" s="74"/>
      <c r="L91" s="72"/>
      <c r="M91" s="213"/>
      <c r="N91" s="47"/>
      <c r="O91" s="47"/>
      <c r="P91" s="47"/>
      <c r="Q91" s="47"/>
      <c r="R91" s="47"/>
      <c r="S91" s="47"/>
      <c r="T91" s="95"/>
      <c r="AT91" s="24" t="s">
        <v>143</v>
      </c>
      <c r="AU91" s="24" t="s">
        <v>76</v>
      </c>
    </row>
    <row r="92" spans="2:65" s="1" customFormat="1" ht="16.5" customHeight="1">
      <c r="B92" s="46"/>
      <c r="C92" s="199" t="s">
        <v>176</v>
      </c>
      <c r="D92" s="199" t="s">
        <v>137</v>
      </c>
      <c r="E92" s="200" t="s">
        <v>177</v>
      </c>
      <c r="F92" s="201" t="s">
        <v>178</v>
      </c>
      <c r="G92" s="202" t="s">
        <v>151</v>
      </c>
      <c r="H92" s="203">
        <v>54.108</v>
      </c>
      <c r="I92" s="204"/>
      <c r="J92" s="205">
        <f>ROUND(I92*H92,2)</f>
        <v>0</v>
      </c>
      <c r="K92" s="201" t="s">
        <v>23</v>
      </c>
      <c r="L92" s="72"/>
      <c r="M92" s="206" t="s">
        <v>23</v>
      </c>
      <c r="N92" s="236" t="s">
        <v>47</v>
      </c>
      <c r="O92" s="237"/>
      <c r="P92" s="238">
        <f>O92*H92</f>
        <v>0</v>
      </c>
      <c r="Q92" s="238">
        <v>0</v>
      </c>
      <c r="R92" s="238">
        <f>Q92*H92</f>
        <v>0</v>
      </c>
      <c r="S92" s="238">
        <v>0</v>
      </c>
      <c r="T92" s="239">
        <f>S92*H92</f>
        <v>0</v>
      </c>
      <c r="AR92" s="24" t="s">
        <v>141</v>
      </c>
      <c r="AT92" s="24" t="s">
        <v>137</v>
      </c>
      <c r="AU92" s="24" t="s">
        <v>76</v>
      </c>
      <c r="AY92" s="24" t="s">
        <v>142</v>
      </c>
      <c r="BE92" s="210">
        <f>IF(N92="základní",J92,0)</f>
        <v>0</v>
      </c>
      <c r="BF92" s="210">
        <f>IF(N92="snížená",J92,0)</f>
        <v>0</v>
      </c>
      <c r="BG92" s="210">
        <f>IF(N92="zákl. přenesená",J92,0)</f>
        <v>0</v>
      </c>
      <c r="BH92" s="210">
        <f>IF(N92="sníž. přenesená",J92,0)</f>
        <v>0</v>
      </c>
      <c r="BI92" s="210">
        <f>IF(N92="nulová",J92,0)</f>
        <v>0</v>
      </c>
      <c r="BJ92" s="24" t="s">
        <v>84</v>
      </c>
      <c r="BK92" s="210">
        <f>ROUND(I92*H92,2)</f>
        <v>0</v>
      </c>
      <c r="BL92" s="24" t="s">
        <v>141</v>
      </c>
      <c r="BM92" s="24" t="s">
        <v>179</v>
      </c>
    </row>
    <row r="93" spans="2:12" s="1" customFormat="1" ht="6.95" customHeight="1">
      <c r="B93" s="67"/>
      <c r="C93" s="68"/>
      <c r="D93" s="68"/>
      <c r="E93" s="68"/>
      <c r="F93" s="68"/>
      <c r="G93" s="68"/>
      <c r="H93" s="68"/>
      <c r="I93" s="174"/>
      <c r="J93" s="68"/>
      <c r="K93" s="68"/>
      <c r="L93" s="72"/>
    </row>
  </sheetData>
  <sheetProtection password="CC35" sheet="1" objects="1" scenarios="1" formatColumns="0" formatRows="0" autoFilter="0"/>
  <autoFilter ref="C75:K92"/>
  <mergeCells count="10">
    <mergeCell ref="E7:H7"/>
    <mergeCell ref="E9:H9"/>
    <mergeCell ref="E24:H24"/>
    <mergeCell ref="E45:H45"/>
    <mergeCell ref="E47:H47"/>
    <mergeCell ref="J51:J52"/>
    <mergeCell ref="E66:H66"/>
    <mergeCell ref="E68:H68"/>
    <mergeCell ref="G1:H1"/>
    <mergeCell ref="L2:V2"/>
  </mergeCells>
  <hyperlinks>
    <hyperlink ref="F1:G1" location="C2" display="1) Krycí list soupisu"/>
    <hyperlink ref="G1:H1" location="C54" display="2) Rekapitulace"/>
    <hyperlink ref="J1" location="C7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5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5"/>
      <c r="C1" s="145"/>
      <c r="D1" s="146" t="s">
        <v>1</v>
      </c>
      <c r="E1" s="145"/>
      <c r="F1" s="147" t="s">
        <v>110</v>
      </c>
      <c r="G1" s="147" t="s">
        <v>111</v>
      </c>
      <c r="H1" s="147"/>
      <c r="I1" s="148"/>
      <c r="J1" s="147" t="s">
        <v>112</v>
      </c>
      <c r="K1" s="146" t="s">
        <v>113</v>
      </c>
      <c r="L1" s="147" t="s">
        <v>114</v>
      </c>
      <c r="M1" s="147"/>
      <c r="N1" s="147"/>
      <c r="O1" s="147"/>
      <c r="P1" s="147"/>
      <c r="Q1" s="147"/>
      <c r="R1" s="147"/>
      <c r="S1" s="147"/>
      <c r="T1" s="147"/>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89</v>
      </c>
    </row>
    <row r="3" spans="2:46" ht="6.95" customHeight="1">
      <c r="B3" s="25"/>
      <c r="C3" s="26"/>
      <c r="D3" s="26"/>
      <c r="E3" s="26"/>
      <c r="F3" s="26"/>
      <c r="G3" s="26"/>
      <c r="H3" s="26"/>
      <c r="I3" s="149"/>
      <c r="J3" s="26"/>
      <c r="K3" s="27"/>
      <c r="AT3" s="24" t="s">
        <v>86</v>
      </c>
    </row>
    <row r="4" spans="2:46" ht="36.95" customHeight="1">
      <c r="B4" s="28"/>
      <c r="C4" s="29"/>
      <c r="D4" s="30" t="s">
        <v>115</v>
      </c>
      <c r="E4" s="29"/>
      <c r="F4" s="29"/>
      <c r="G4" s="29"/>
      <c r="H4" s="29"/>
      <c r="I4" s="150"/>
      <c r="J4" s="29"/>
      <c r="K4" s="31"/>
      <c r="M4" s="32" t="s">
        <v>12</v>
      </c>
      <c r="AT4" s="24" t="s">
        <v>6</v>
      </c>
    </row>
    <row r="5" spans="2:11" ht="6.95" customHeight="1">
      <c r="B5" s="28"/>
      <c r="C5" s="29"/>
      <c r="D5" s="29"/>
      <c r="E5" s="29"/>
      <c r="F5" s="29"/>
      <c r="G5" s="29"/>
      <c r="H5" s="29"/>
      <c r="I5" s="150"/>
      <c r="J5" s="29"/>
      <c r="K5" s="31"/>
    </row>
    <row r="6" spans="2:11" ht="13.5">
      <c r="B6" s="28"/>
      <c r="C6" s="29"/>
      <c r="D6" s="40" t="s">
        <v>18</v>
      </c>
      <c r="E6" s="29"/>
      <c r="F6" s="29"/>
      <c r="G6" s="29"/>
      <c r="H6" s="29"/>
      <c r="I6" s="150"/>
      <c r="J6" s="29"/>
      <c r="K6" s="31"/>
    </row>
    <row r="7" spans="2:11" ht="16.5" customHeight="1">
      <c r="B7" s="28"/>
      <c r="C7" s="29"/>
      <c r="D7" s="29"/>
      <c r="E7" s="151" t="str">
        <f>'Rekapitulace stavby'!K6</f>
        <v>K1710 Demolice a výstavba nového mostu přes Janovský potok a st. úpravy kom. v ul. K.H. Borovského v Litvínově, Janově</v>
      </c>
      <c r="F7" s="40"/>
      <c r="G7" s="40"/>
      <c r="H7" s="40"/>
      <c r="I7" s="150"/>
      <c r="J7" s="29"/>
      <c r="K7" s="31"/>
    </row>
    <row r="8" spans="2:11" s="1" customFormat="1" ht="13.5">
      <c r="B8" s="46"/>
      <c r="C8" s="47"/>
      <c r="D8" s="40" t="s">
        <v>116</v>
      </c>
      <c r="E8" s="47"/>
      <c r="F8" s="47"/>
      <c r="G8" s="47"/>
      <c r="H8" s="47"/>
      <c r="I8" s="152"/>
      <c r="J8" s="47"/>
      <c r="K8" s="51"/>
    </row>
    <row r="9" spans="2:11" s="1" customFormat="1" ht="36.95" customHeight="1">
      <c r="B9" s="46"/>
      <c r="C9" s="47"/>
      <c r="D9" s="47"/>
      <c r="E9" s="153" t="s">
        <v>180</v>
      </c>
      <c r="F9" s="47"/>
      <c r="G9" s="47"/>
      <c r="H9" s="47"/>
      <c r="I9" s="152"/>
      <c r="J9" s="47"/>
      <c r="K9" s="51"/>
    </row>
    <row r="10" spans="2:11" s="1" customFormat="1" ht="13.5">
      <c r="B10" s="46"/>
      <c r="C10" s="47"/>
      <c r="D10" s="47"/>
      <c r="E10" s="47"/>
      <c r="F10" s="47"/>
      <c r="G10" s="47"/>
      <c r="H10" s="47"/>
      <c r="I10" s="152"/>
      <c r="J10" s="47"/>
      <c r="K10" s="51"/>
    </row>
    <row r="11" spans="2:11" s="1" customFormat="1" ht="14.4" customHeight="1">
      <c r="B11" s="46"/>
      <c r="C11" s="47"/>
      <c r="D11" s="40" t="s">
        <v>20</v>
      </c>
      <c r="E11" s="47"/>
      <c r="F11" s="35" t="s">
        <v>23</v>
      </c>
      <c r="G11" s="47"/>
      <c r="H11" s="47"/>
      <c r="I11" s="154" t="s">
        <v>22</v>
      </c>
      <c r="J11" s="35" t="s">
        <v>23</v>
      </c>
      <c r="K11" s="51"/>
    </row>
    <row r="12" spans="2:11" s="1" customFormat="1" ht="14.4" customHeight="1">
      <c r="B12" s="46"/>
      <c r="C12" s="47"/>
      <c r="D12" s="40" t="s">
        <v>24</v>
      </c>
      <c r="E12" s="47"/>
      <c r="F12" s="35" t="s">
        <v>25</v>
      </c>
      <c r="G12" s="47"/>
      <c r="H12" s="47"/>
      <c r="I12" s="154" t="s">
        <v>26</v>
      </c>
      <c r="J12" s="155" t="str">
        <f>'Rekapitulace stavby'!AN8</f>
        <v>6. 9. 2018</v>
      </c>
      <c r="K12" s="51"/>
    </row>
    <row r="13" spans="2:11" s="1" customFormat="1" ht="10.8" customHeight="1">
      <c r="B13" s="46"/>
      <c r="C13" s="47"/>
      <c r="D13" s="47"/>
      <c r="E13" s="47"/>
      <c r="F13" s="47"/>
      <c r="G13" s="47"/>
      <c r="H13" s="47"/>
      <c r="I13" s="152"/>
      <c r="J13" s="47"/>
      <c r="K13" s="51"/>
    </row>
    <row r="14" spans="2:11" s="1" customFormat="1" ht="14.4" customHeight="1">
      <c r="B14" s="46"/>
      <c r="C14" s="47"/>
      <c r="D14" s="40" t="s">
        <v>28</v>
      </c>
      <c r="E14" s="47"/>
      <c r="F14" s="47"/>
      <c r="G14" s="47"/>
      <c r="H14" s="47"/>
      <c r="I14" s="154" t="s">
        <v>29</v>
      </c>
      <c r="J14" s="35" t="s">
        <v>30</v>
      </c>
      <c r="K14" s="51"/>
    </row>
    <row r="15" spans="2:11" s="1" customFormat="1" ht="18" customHeight="1">
      <c r="B15" s="46"/>
      <c r="C15" s="47"/>
      <c r="D15" s="47"/>
      <c r="E15" s="35" t="s">
        <v>31</v>
      </c>
      <c r="F15" s="47"/>
      <c r="G15" s="47"/>
      <c r="H15" s="47"/>
      <c r="I15" s="154" t="s">
        <v>32</v>
      </c>
      <c r="J15" s="35" t="s">
        <v>23</v>
      </c>
      <c r="K15" s="51"/>
    </row>
    <row r="16" spans="2:11" s="1" customFormat="1" ht="6.95" customHeight="1">
      <c r="B16" s="46"/>
      <c r="C16" s="47"/>
      <c r="D16" s="47"/>
      <c r="E16" s="47"/>
      <c r="F16" s="47"/>
      <c r="G16" s="47"/>
      <c r="H16" s="47"/>
      <c r="I16" s="152"/>
      <c r="J16" s="47"/>
      <c r="K16" s="51"/>
    </row>
    <row r="17" spans="2:11" s="1" customFormat="1" ht="14.4" customHeight="1">
      <c r="B17" s="46"/>
      <c r="C17" s="47"/>
      <c r="D17" s="40" t="s">
        <v>33</v>
      </c>
      <c r="E17" s="47"/>
      <c r="F17" s="47"/>
      <c r="G17" s="47"/>
      <c r="H17" s="47"/>
      <c r="I17" s="154"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54" t="s">
        <v>32</v>
      </c>
      <c r="J18" s="35" t="str">
        <f>IF('Rekapitulace stavby'!AN14="Vyplň údaj","",IF('Rekapitulace stavby'!AN14="","",'Rekapitulace stavby'!AN14))</f>
        <v/>
      </c>
      <c r="K18" s="51"/>
    </row>
    <row r="19" spans="2:11" s="1" customFormat="1" ht="6.95" customHeight="1">
      <c r="B19" s="46"/>
      <c r="C19" s="47"/>
      <c r="D19" s="47"/>
      <c r="E19" s="47"/>
      <c r="F19" s="47"/>
      <c r="G19" s="47"/>
      <c r="H19" s="47"/>
      <c r="I19" s="152"/>
      <c r="J19" s="47"/>
      <c r="K19" s="51"/>
    </row>
    <row r="20" spans="2:11" s="1" customFormat="1" ht="14.4" customHeight="1">
      <c r="B20" s="46"/>
      <c r="C20" s="47"/>
      <c r="D20" s="40" t="s">
        <v>35</v>
      </c>
      <c r="E20" s="47"/>
      <c r="F20" s="47"/>
      <c r="G20" s="47"/>
      <c r="H20" s="47"/>
      <c r="I20" s="154" t="s">
        <v>29</v>
      </c>
      <c r="J20" s="35" t="s">
        <v>36</v>
      </c>
      <c r="K20" s="51"/>
    </row>
    <row r="21" spans="2:11" s="1" customFormat="1" ht="18" customHeight="1">
      <c r="B21" s="46"/>
      <c r="C21" s="47"/>
      <c r="D21" s="47"/>
      <c r="E21" s="35" t="s">
        <v>37</v>
      </c>
      <c r="F21" s="47"/>
      <c r="G21" s="47"/>
      <c r="H21" s="47"/>
      <c r="I21" s="154" t="s">
        <v>32</v>
      </c>
      <c r="J21" s="35" t="s">
        <v>38</v>
      </c>
      <c r="K21" s="51"/>
    </row>
    <row r="22" spans="2:11" s="1" customFormat="1" ht="6.95" customHeight="1">
      <c r="B22" s="46"/>
      <c r="C22" s="47"/>
      <c r="D22" s="47"/>
      <c r="E22" s="47"/>
      <c r="F22" s="47"/>
      <c r="G22" s="47"/>
      <c r="H22" s="47"/>
      <c r="I22" s="152"/>
      <c r="J22" s="47"/>
      <c r="K22" s="51"/>
    </row>
    <row r="23" spans="2:11" s="1" customFormat="1" ht="14.4" customHeight="1">
      <c r="B23" s="46"/>
      <c r="C23" s="47"/>
      <c r="D23" s="40" t="s">
        <v>40</v>
      </c>
      <c r="E23" s="47"/>
      <c r="F23" s="47"/>
      <c r="G23" s="47"/>
      <c r="H23" s="47"/>
      <c r="I23" s="152"/>
      <c r="J23" s="47"/>
      <c r="K23" s="51"/>
    </row>
    <row r="24" spans="2:11" s="7" customFormat="1" ht="71.25" customHeight="1">
      <c r="B24" s="156"/>
      <c r="C24" s="157"/>
      <c r="D24" s="157"/>
      <c r="E24" s="44" t="s">
        <v>41</v>
      </c>
      <c r="F24" s="44"/>
      <c r="G24" s="44"/>
      <c r="H24" s="44"/>
      <c r="I24" s="158"/>
      <c r="J24" s="157"/>
      <c r="K24" s="159"/>
    </row>
    <row r="25" spans="2:11" s="1" customFormat="1" ht="6.95" customHeight="1">
      <c r="B25" s="46"/>
      <c r="C25" s="47"/>
      <c r="D25" s="47"/>
      <c r="E25" s="47"/>
      <c r="F25" s="47"/>
      <c r="G25" s="47"/>
      <c r="H25" s="47"/>
      <c r="I25" s="152"/>
      <c r="J25" s="47"/>
      <c r="K25" s="51"/>
    </row>
    <row r="26" spans="2:11" s="1" customFormat="1" ht="6.95" customHeight="1">
      <c r="B26" s="46"/>
      <c r="C26" s="47"/>
      <c r="D26" s="106"/>
      <c r="E26" s="106"/>
      <c r="F26" s="106"/>
      <c r="G26" s="106"/>
      <c r="H26" s="106"/>
      <c r="I26" s="160"/>
      <c r="J26" s="106"/>
      <c r="K26" s="161"/>
    </row>
    <row r="27" spans="2:11" s="1" customFormat="1" ht="25.4" customHeight="1">
      <c r="B27" s="46"/>
      <c r="C27" s="47"/>
      <c r="D27" s="162" t="s">
        <v>42</v>
      </c>
      <c r="E27" s="47"/>
      <c r="F27" s="47"/>
      <c r="G27" s="47"/>
      <c r="H27" s="47"/>
      <c r="I27" s="152"/>
      <c r="J27" s="163">
        <f>ROUND(J79,2)</f>
        <v>0</v>
      </c>
      <c r="K27" s="51"/>
    </row>
    <row r="28" spans="2:11" s="1" customFormat="1" ht="6.95" customHeight="1">
      <c r="B28" s="46"/>
      <c r="C28" s="47"/>
      <c r="D28" s="106"/>
      <c r="E28" s="106"/>
      <c r="F28" s="106"/>
      <c r="G28" s="106"/>
      <c r="H28" s="106"/>
      <c r="I28" s="160"/>
      <c r="J28" s="106"/>
      <c r="K28" s="161"/>
    </row>
    <row r="29" spans="2:11" s="1" customFormat="1" ht="14.4" customHeight="1">
      <c r="B29" s="46"/>
      <c r="C29" s="47"/>
      <c r="D29" s="47"/>
      <c r="E29" s="47"/>
      <c r="F29" s="52" t="s">
        <v>44</v>
      </c>
      <c r="G29" s="47"/>
      <c r="H29" s="47"/>
      <c r="I29" s="164" t="s">
        <v>43</v>
      </c>
      <c r="J29" s="52" t="s">
        <v>45</v>
      </c>
      <c r="K29" s="51"/>
    </row>
    <row r="30" spans="2:11" s="1" customFormat="1" ht="14.4" customHeight="1">
      <c r="B30" s="46"/>
      <c r="C30" s="47"/>
      <c r="D30" s="55" t="s">
        <v>46</v>
      </c>
      <c r="E30" s="55" t="s">
        <v>47</v>
      </c>
      <c r="F30" s="165">
        <f>ROUND(SUM(BE79:BE153),2)</f>
        <v>0</v>
      </c>
      <c r="G30" s="47"/>
      <c r="H30" s="47"/>
      <c r="I30" s="166">
        <v>0.21</v>
      </c>
      <c r="J30" s="165">
        <f>ROUND(ROUND((SUM(BE79:BE153)),2)*I30,2)</f>
        <v>0</v>
      </c>
      <c r="K30" s="51"/>
    </row>
    <row r="31" spans="2:11" s="1" customFormat="1" ht="14.4" customHeight="1">
      <c r="B31" s="46"/>
      <c r="C31" s="47"/>
      <c r="D31" s="47"/>
      <c r="E31" s="55" t="s">
        <v>48</v>
      </c>
      <c r="F31" s="165">
        <f>ROUND(SUM(BF79:BF153),2)</f>
        <v>0</v>
      </c>
      <c r="G31" s="47"/>
      <c r="H31" s="47"/>
      <c r="I31" s="166">
        <v>0.15</v>
      </c>
      <c r="J31" s="165">
        <f>ROUND(ROUND((SUM(BF79:BF153)),2)*I31,2)</f>
        <v>0</v>
      </c>
      <c r="K31" s="51"/>
    </row>
    <row r="32" spans="2:11" s="1" customFormat="1" ht="14.4" customHeight="1" hidden="1">
      <c r="B32" s="46"/>
      <c r="C32" s="47"/>
      <c r="D32" s="47"/>
      <c r="E32" s="55" t="s">
        <v>49</v>
      </c>
      <c r="F32" s="165">
        <f>ROUND(SUM(BG79:BG153),2)</f>
        <v>0</v>
      </c>
      <c r="G32" s="47"/>
      <c r="H32" s="47"/>
      <c r="I32" s="166">
        <v>0.21</v>
      </c>
      <c r="J32" s="165">
        <v>0</v>
      </c>
      <c r="K32" s="51"/>
    </row>
    <row r="33" spans="2:11" s="1" customFormat="1" ht="14.4" customHeight="1" hidden="1">
      <c r="B33" s="46"/>
      <c r="C33" s="47"/>
      <c r="D33" s="47"/>
      <c r="E33" s="55" t="s">
        <v>50</v>
      </c>
      <c r="F33" s="165">
        <f>ROUND(SUM(BH79:BH153),2)</f>
        <v>0</v>
      </c>
      <c r="G33" s="47"/>
      <c r="H33" s="47"/>
      <c r="I33" s="166">
        <v>0.15</v>
      </c>
      <c r="J33" s="165">
        <v>0</v>
      </c>
      <c r="K33" s="51"/>
    </row>
    <row r="34" spans="2:11" s="1" customFormat="1" ht="14.4" customHeight="1" hidden="1">
      <c r="B34" s="46"/>
      <c r="C34" s="47"/>
      <c r="D34" s="47"/>
      <c r="E34" s="55" t="s">
        <v>51</v>
      </c>
      <c r="F34" s="165">
        <f>ROUND(SUM(BI79:BI153),2)</f>
        <v>0</v>
      </c>
      <c r="G34" s="47"/>
      <c r="H34" s="47"/>
      <c r="I34" s="166">
        <v>0</v>
      </c>
      <c r="J34" s="165">
        <v>0</v>
      </c>
      <c r="K34" s="51"/>
    </row>
    <row r="35" spans="2:11" s="1" customFormat="1" ht="6.95" customHeight="1">
      <c r="B35" s="46"/>
      <c r="C35" s="47"/>
      <c r="D35" s="47"/>
      <c r="E35" s="47"/>
      <c r="F35" s="47"/>
      <c r="G35" s="47"/>
      <c r="H35" s="47"/>
      <c r="I35" s="152"/>
      <c r="J35" s="47"/>
      <c r="K35" s="51"/>
    </row>
    <row r="36" spans="2:11" s="1" customFormat="1" ht="25.4" customHeight="1">
      <c r="B36" s="46"/>
      <c r="C36" s="167"/>
      <c r="D36" s="168" t="s">
        <v>52</v>
      </c>
      <c r="E36" s="98"/>
      <c r="F36" s="98"/>
      <c r="G36" s="169" t="s">
        <v>53</v>
      </c>
      <c r="H36" s="170" t="s">
        <v>54</v>
      </c>
      <c r="I36" s="171"/>
      <c r="J36" s="172">
        <f>SUM(J27:J34)</f>
        <v>0</v>
      </c>
      <c r="K36" s="173"/>
    </row>
    <row r="37" spans="2:11" s="1" customFormat="1" ht="14.4" customHeight="1">
      <c r="B37" s="67"/>
      <c r="C37" s="68"/>
      <c r="D37" s="68"/>
      <c r="E37" s="68"/>
      <c r="F37" s="68"/>
      <c r="G37" s="68"/>
      <c r="H37" s="68"/>
      <c r="I37" s="174"/>
      <c r="J37" s="68"/>
      <c r="K37" s="69"/>
    </row>
    <row r="41" spans="2:11" s="1" customFormat="1" ht="6.95" customHeight="1">
      <c r="B41" s="175"/>
      <c r="C41" s="176"/>
      <c r="D41" s="176"/>
      <c r="E41" s="176"/>
      <c r="F41" s="176"/>
      <c r="G41" s="176"/>
      <c r="H41" s="176"/>
      <c r="I41" s="177"/>
      <c r="J41" s="176"/>
      <c r="K41" s="178"/>
    </row>
    <row r="42" spans="2:11" s="1" customFormat="1" ht="36.95" customHeight="1">
      <c r="B42" s="46"/>
      <c r="C42" s="30" t="s">
        <v>118</v>
      </c>
      <c r="D42" s="47"/>
      <c r="E42" s="47"/>
      <c r="F42" s="47"/>
      <c r="G42" s="47"/>
      <c r="H42" s="47"/>
      <c r="I42" s="152"/>
      <c r="J42" s="47"/>
      <c r="K42" s="51"/>
    </row>
    <row r="43" spans="2:11" s="1" customFormat="1" ht="6.95" customHeight="1">
      <c r="B43" s="46"/>
      <c r="C43" s="47"/>
      <c r="D43" s="47"/>
      <c r="E43" s="47"/>
      <c r="F43" s="47"/>
      <c r="G43" s="47"/>
      <c r="H43" s="47"/>
      <c r="I43" s="152"/>
      <c r="J43" s="47"/>
      <c r="K43" s="51"/>
    </row>
    <row r="44" spans="2:11" s="1" customFormat="1" ht="14.4" customHeight="1">
      <c r="B44" s="46"/>
      <c r="C44" s="40" t="s">
        <v>18</v>
      </c>
      <c r="D44" s="47"/>
      <c r="E44" s="47"/>
      <c r="F44" s="47"/>
      <c r="G44" s="47"/>
      <c r="H44" s="47"/>
      <c r="I44" s="152"/>
      <c r="J44" s="47"/>
      <c r="K44" s="51"/>
    </row>
    <row r="45" spans="2:11" s="1" customFormat="1" ht="16.5" customHeight="1">
      <c r="B45" s="46"/>
      <c r="C45" s="47"/>
      <c r="D45" s="47"/>
      <c r="E45" s="151" t="str">
        <f>E7</f>
        <v>K1710 Demolice a výstavba nového mostu přes Janovský potok a st. úpravy kom. v ul. K.H. Borovského v Litvínově, Janově</v>
      </c>
      <c r="F45" s="40"/>
      <c r="G45" s="40"/>
      <c r="H45" s="40"/>
      <c r="I45" s="152"/>
      <c r="J45" s="47"/>
      <c r="K45" s="51"/>
    </row>
    <row r="46" spans="2:11" s="1" customFormat="1" ht="14.4" customHeight="1">
      <c r="B46" s="46"/>
      <c r="C46" s="40" t="s">
        <v>116</v>
      </c>
      <c r="D46" s="47"/>
      <c r="E46" s="47"/>
      <c r="F46" s="47"/>
      <c r="G46" s="47"/>
      <c r="H46" s="47"/>
      <c r="I46" s="152"/>
      <c r="J46" s="47"/>
      <c r="K46" s="51"/>
    </row>
    <row r="47" spans="2:11" s="1" customFormat="1" ht="17.25" customHeight="1">
      <c r="B47" s="46"/>
      <c r="C47" s="47"/>
      <c r="D47" s="47"/>
      <c r="E47" s="153" t="str">
        <f>E9</f>
        <v>02 - Mostek</v>
      </c>
      <c r="F47" s="47"/>
      <c r="G47" s="47"/>
      <c r="H47" s="47"/>
      <c r="I47" s="152"/>
      <c r="J47" s="47"/>
      <c r="K47" s="51"/>
    </row>
    <row r="48" spans="2:11" s="1" customFormat="1" ht="6.95" customHeight="1">
      <c r="B48" s="46"/>
      <c r="C48" s="47"/>
      <c r="D48" s="47"/>
      <c r="E48" s="47"/>
      <c r="F48" s="47"/>
      <c r="G48" s="47"/>
      <c r="H48" s="47"/>
      <c r="I48" s="152"/>
      <c r="J48" s="47"/>
      <c r="K48" s="51"/>
    </row>
    <row r="49" spans="2:11" s="1" customFormat="1" ht="18" customHeight="1">
      <c r="B49" s="46"/>
      <c r="C49" s="40" t="s">
        <v>24</v>
      </c>
      <c r="D49" s="47"/>
      <c r="E49" s="47"/>
      <c r="F49" s="35" t="str">
        <f>F12</f>
        <v xml:space="preserve"> </v>
      </c>
      <c r="G49" s="47"/>
      <c r="H49" s="47"/>
      <c r="I49" s="154" t="s">
        <v>26</v>
      </c>
      <c r="J49" s="155" t="str">
        <f>IF(J12="","",J12)</f>
        <v>6. 9. 2018</v>
      </c>
      <c r="K49" s="51"/>
    </row>
    <row r="50" spans="2:11" s="1" customFormat="1" ht="6.95" customHeight="1">
      <c r="B50" s="46"/>
      <c r="C50" s="47"/>
      <c r="D50" s="47"/>
      <c r="E50" s="47"/>
      <c r="F50" s="47"/>
      <c r="G50" s="47"/>
      <c r="H50" s="47"/>
      <c r="I50" s="152"/>
      <c r="J50" s="47"/>
      <c r="K50" s="51"/>
    </row>
    <row r="51" spans="2:11" s="1" customFormat="1" ht="13.5">
      <c r="B51" s="46"/>
      <c r="C51" s="40" t="s">
        <v>28</v>
      </c>
      <c r="D51" s="47"/>
      <c r="E51" s="47"/>
      <c r="F51" s="35" t="str">
        <f>E15</f>
        <v>Město Litvínov, MÚ Litvínov</v>
      </c>
      <c r="G51" s="47"/>
      <c r="H51" s="47"/>
      <c r="I51" s="154" t="s">
        <v>35</v>
      </c>
      <c r="J51" s="44" t="str">
        <f>E21</f>
        <v>ENIMA PRO, a.s.</v>
      </c>
      <c r="K51" s="51"/>
    </row>
    <row r="52" spans="2:11" s="1" customFormat="1" ht="14.4" customHeight="1">
      <c r="B52" s="46"/>
      <c r="C52" s="40" t="s">
        <v>33</v>
      </c>
      <c r="D52" s="47"/>
      <c r="E52" s="47"/>
      <c r="F52" s="35" t="str">
        <f>IF(E18="","",E18)</f>
        <v/>
      </c>
      <c r="G52" s="47"/>
      <c r="H52" s="47"/>
      <c r="I52" s="152"/>
      <c r="J52" s="179"/>
      <c r="K52" s="51"/>
    </row>
    <row r="53" spans="2:11" s="1" customFormat="1" ht="10.3" customHeight="1">
      <c r="B53" s="46"/>
      <c r="C53" s="47"/>
      <c r="D53" s="47"/>
      <c r="E53" s="47"/>
      <c r="F53" s="47"/>
      <c r="G53" s="47"/>
      <c r="H53" s="47"/>
      <c r="I53" s="152"/>
      <c r="J53" s="47"/>
      <c r="K53" s="51"/>
    </row>
    <row r="54" spans="2:11" s="1" customFormat="1" ht="29.25" customHeight="1">
      <c r="B54" s="46"/>
      <c r="C54" s="180" t="s">
        <v>119</v>
      </c>
      <c r="D54" s="167"/>
      <c r="E54" s="167"/>
      <c r="F54" s="167"/>
      <c r="G54" s="167"/>
      <c r="H54" s="167"/>
      <c r="I54" s="181"/>
      <c r="J54" s="182" t="s">
        <v>120</v>
      </c>
      <c r="K54" s="183"/>
    </row>
    <row r="55" spans="2:11" s="1" customFormat="1" ht="10.3" customHeight="1">
      <c r="B55" s="46"/>
      <c r="C55" s="47"/>
      <c r="D55" s="47"/>
      <c r="E55" s="47"/>
      <c r="F55" s="47"/>
      <c r="G55" s="47"/>
      <c r="H55" s="47"/>
      <c r="I55" s="152"/>
      <c r="J55" s="47"/>
      <c r="K55" s="51"/>
    </row>
    <row r="56" spans="2:47" s="1" customFormat="1" ht="29.25" customHeight="1">
      <c r="B56" s="46"/>
      <c r="C56" s="184" t="s">
        <v>121</v>
      </c>
      <c r="D56" s="47"/>
      <c r="E56" s="47"/>
      <c r="F56" s="47"/>
      <c r="G56" s="47"/>
      <c r="H56" s="47"/>
      <c r="I56" s="152"/>
      <c r="J56" s="163">
        <f>J79</f>
        <v>0</v>
      </c>
      <c r="K56" s="51"/>
      <c r="AU56" s="24" t="s">
        <v>122</v>
      </c>
    </row>
    <row r="57" spans="2:11" s="11" customFormat="1" ht="24.95" customHeight="1">
      <c r="B57" s="240"/>
      <c r="C57" s="241"/>
      <c r="D57" s="242" t="s">
        <v>181</v>
      </c>
      <c r="E57" s="243"/>
      <c r="F57" s="243"/>
      <c r="G57" s="243"/>
      <c r="H57" s="243"/>
      <c r="I57" s="244"/>
      <c r="J57" s="245">
        <f>J124</f>
        <v>0</v>
      </c>
      <c r="K57" s="246"/>
    </row>
    <row r="58" spans="2:11" s="12" customFormat="1" ht="19.9" customHeight="1">
      <c r="B58" s="247"/>
      <c r="C58" s="248"/>
      <c r="D58" s="249" t="s">
        <v>182</v>
      </c>
      <c r="E58" s="250"/>
      <c r="F58" s="250"/>
      <c r="G58" s="250"/>
      <c r="H58" s="250"/>
      <c r="I58" s="251"/>
      <c r="J58" s="252">
        <f>J125</f>
        <v>0</v>
      </c>
      <c r="K58" s="253"/>
    </row>
    <row r="59" spans="2:11" s="12" customFormat="1" ht="19.9" customHeight="1">
      <c r="B59" s="247"/>
      <c r="C59" s="248"/>
      <c r="D59" s="249" t="s">
        <v>183</v>
      </c>
      <c r="E59" s="250"/>
      <c r="F59" s="250"/>
      <c r="G59" s="250"/>
      <c r="H59" s="250"/>
      <c r="I59" s="251"/>
      <c r="J59" s="252">
        <f>J141</f>
        <v>0</v>
      </c>
      <c r="K59" s="253"/>
    </row>
    <row r="60" spans="2:11" s="1" customFormat="1" ht="21.8" customHeight="1">
      <c r="B60" s="46"/>
      <c r="C60" s="47"/>
      <c r="D60" s="47"/>
      <c r="E60" s="47"/>
      <c r="F60" s="47"/>
      <c r="G60" s="47"/>
      <c r="H60" s="47"/>
      <c r="I60" s="152"/>
      <c r="J60" s="47"/>
      <c r="K60" s="51"/>
    </row>
    <row r="61" spans="2:11" s="1" customFormat="1" ht="6.95" customHeight="1">
      <c r="B61" s="67"/>
      <c r="C61" s="68"/>
      <c r="D61" s="68"/>
      <c r="E61" s="68"/>
      <c r="F61" s="68"/>
      <c r="G61" s="68"/>
      <c r="H61" s="68"/>
      <c r="I61" s="174"/>
      <c r="J61" s="68"/>
      <c r="K61" s="69"/>
    </row>
    <row r="65" spans="2:12" s="1" customFormat="1" ht="6.95" customHeight="1">
      <c r="B65" s="70"/>
      <c r="C65" s="71"/>
      <c r="D65" s="71"/>
      <c r="E65" s="71"/>
      <c r="F65" s="71"/>
      <c r="G65" s="71"/>
      <c r="H65" s="71"/>
      <c r="I65" s="177"/>
      <c r="J65" s="71"/>
      <c r="K65" s="71"/>
      <c r="L65" s="72"/>
    </row>
    <row r="66" spans="2:12" s="1" customFormat="1" ht="36.95" customHeight="1">
      <c r="B66" s="46"/>
      <c r="C66" s="73" t="s">
        <v>123</v>
      </c>
      <c r="D66" s="74"/>
      <c r="E66" s="74"/>
      <c r="F66" s="74"/>
      <c r="G66" s="74"/>
      <c r="H66" s="74"/>
      <c r="I66" s="185"/>
      <c r="J66" s="74"/>
      <c r="K66" s="74"/>
      <c r="L66" s="72"/>
    </row>
    <row r="67" spans="2:12" s="1" customFormat="1" ht="6.95" customHeight="1">
      <c r="B67" s="46"/>
      <c r="C67" s="74"/>
      <c r="D67" s="74"/>
      <c r="E67" s="74"/>
      <c r="F67" s="74"/>
      <c r="G67" s="74"/>
      <c r="H67" s="74"/>
      <c r="I67" s="185"/>
      <c r="J67" s="74"/>
      <c r="K67" s="74"/>
      <c r="L67" s="72"/>
    </row>
    <row r="68" spans="2:12" s="1" customFormat="1" ht="14.4" customHeight="1">
      <c r="B68" s="46"/>
      <c r="C68" s="76" t="s">
        <v>18</v>
      </c>
      <c r="D68" s="74"/>
      <c r="E68" s="74"/>
      <c r="F68" s="74"/>
      <c r="G68" s="74"/>
      <c r="H68" s="74"/>
      <c r="I68" s="185"/>
      <c r="J68" s="74"/>
      <c r="K68" s="74"/>
      <c r="L68" s="72"/>
    </row>
    <row r="69" spans="2:12" s="1" customFormat="1" ht="16.5" customHeight="1">
      <c r="B69" s="46"/>
      <c r="C69" s="74"/>
      <c r="D69" s="74"/>
      <c r="E69" s="186" t="str">
        <f>E7</f>
        <v>K1710 Demolice a výstavba nového mostu přes Janovský potok a st. úpravy kom. v ul. K.H. Borovského v Litvínově, Janově</v>
      </c>
      <c r="F69" s="76"/>
      <c r="G69" s="76"/>
      <c r="H69" s="76"/>
      <c r="I69" s="185"/>
      <c r="J69" s="74"/>
      <c r="K69" s="74"/>
      <c r="L69" s="72"/>
    </row>
    <row r="70" spans="2:12" s="1" customFormat="1" ht="14.4" customHeight="1">
      <c r="B70" s="46"/>
      <c r="C70" s="76" t="s">
        <v>116</v>
      </c>
      <c r="D70" s="74"/>
      <c r="E70" s="74"/>
      <c r="F70" s="74"/>
      <c r="G70" s="74"/>
      <c r="H70" s="74"/>
      <c r="I70" s="185"/>
      <c r="J70" s="74"/>
      <c r="K70" s="74"/>
      <c r="L70" s="72"/>
    </row>
    <row r="71" spans="2:12" s="1" customFormat="1" ht="17.25" customHeight="1">
      <c r="B71" s="46"/>
      <c r="C71" s="74"/>
      <c r="D71" s="74"/>
      <c r="E71" s="82" t="str">
        <f>E9</f>
        <v>02 - Mostek</v>
      </c>
      <c r="F71" s="74"/>
      <c r="G71" s="74"/>
      <c r="H71" s="74"/>
      <c r="I71" s="185"/>
      <c r="J71" s="74"/>
      <c r="K71" s="74"/>
      <c r="L71" s="72"/>
    </row>
    <row r="72" spans="2:12" s="1" customFormat="1" ht="6.95" customHeight="1">
      <c r="B72" s="46"/>
      <c r="C72" s="74"/>
      <c r="D72" s="74"/>
      <c r="E72" s="74"/>
      <c r="F72" s="74"/>
      <c r="G72" s="74"/>
      <c r="H72" s="74"/>
      <c r="I72" s="185"/>
      <c r="J72" s="74"/>
      <c r="K72" s="74"/>
      <c r="L72" s="72"/>
    </row>
    <row r="73" spans="2:12" s="1" customFormat="1" ht="18" customHeight="1">
      <c r="B73" s="46"/>
      <c r="C73" s="76" t="s">
        <v>24</v>
      </c>
      <c r="D73" s="74"/>
      <c r="E73" s="74"/>
      <c r="F73" s="187" t="str">
        <f>F12</f>
        <v xml:space="preserve"> </v>
      </c>
      <c r="G73" s="74"/>
      <c r="H73" s="74"/>
      <c r="I73" s="188" t="s">
        <v>26</v>
      </c>
      <c r="J73" s="85" t="str">
        <f>IF(J12="","",J12)</f>
        <v>6. 9. 2018</v>
      </c>
      <c r="K73" s="74"/>
      <c r="L73" s="72"/>
    </row>
    <row r="74" spans="2:12" s="1" customFormat="1" ht="6.95" customHeight="1">
      <c r="B74" s="46"/>
      <c r="C74" s="74"/>
      <c r="D74" s="74"/>
      <c r="E74" s="74"/>
      <c r="F74" s="74"/>
      <c r="G74" s="74"/>
      <c r="H74" s="74"/>
      <c r="I74" s="185"/>
      <c r="J74" s="74"/>
      <c r="K74" s="74"/>
      <c r="L74" s="72"/>
    </row>
    <row r="75" spans="2:12" s="1" customFormat="1" ht="13.5">
      <c r="B75" s="46"/>
      <c r="C75" s="76" t="s">
        <v>28</v>
      </c>
      <c r="D75" s="74"/>
      <c r="E75" s="74"/>
      <c r="F75" s="187" t="str">
        <f>E15</f>
        <v>Město Litvínov, MÚ Litvínov</v>
      </c>
      <c r="G75" s="74"/>
      <c r="H75" s="74"/>
      <c r="I75" s="188" t="s">
        <v>35</v>
      </c>
      <c r="J75" s="187" t="str">
        <f>E21</f>
        <v>ENIMA PRO, a.s.</v>
      </c>
      <c r="K75" s="74"/>
      <c r="L75" s="72"/>
    </row>
    <row r="76" spans="2:12" s="1" customFormat="1" ht="14.4" customHeight="1">
      <c r="B76" s="46"/>
      <c r="C76" s="76" t="s">
        <v>33</v>
      </c>
      <c r="D76" s="74"/>
      <c r="E76" s="74"/>
      <c r="F76" s="187" t="str">
        <f>IF(E18="","",E18)</f>
        <v/>
      </c>
      <c r="G76" s="74"/>
      <c r="H76" s="74"/>
      <c r="I76" s="185"/>
      <c r="J76" s="74"/>
      <c r="K76" s="74"/>
      <c r="L76" s="72"/>
    </row>
    <row r="77" spans="2:12" s="1" customFormat="1" ht="10.3" customHeight="1">
      <c r="B77" s="46"/>
      <c r="C77" s="74"/>
      <c r="D77" s="74"/>
      <c r="E77" s="74"/>
      <c r="F77" s="74"/>
      <c r="G77" s="74"/>
      <c r="H77" s="74"/>
      <c r="I77" s="185"/>
      <c r="J77" s="74"/>
      <c r="K77" s="74"/>
      <c r="L77" s="72"/>
    </row>
    <row r="78" spans="2:20" s="8" customFormat="1" ht="29.25" customHeight="1">
      <c r="B78" s="189"/>
      <c r="C78" s="190" t="s">
        <v>124</v>
      </c>
      <c r="D78" s="191" t="s">
        <v>61</v>
      </c>
      <c r="E78" s="191" t="s">
        <v>57</v>
      </c>
      <c r="F78" s="191" t="s">
        <v>125</v>
      </c>
      <c r="G78" s="191" t="s">
        <v>126</v>
      </c>
      <c r="H78" s="191" t="s">
        <v>127</v>
      </c>
      <c r="I78" s="192" t="s">
        <v>128</v>
      </c>
      <c r="J78" s="191" t="s">
        <v>120</v>
      </c>
      <c r="K78" s="193" t="s">
        <v>129</v>
      </c>
      <c r="L78" s="194"/>
      <c r="M78" s="102" t="s">
        <v>130</v>
      </c>
      <c r="N78" s="103" t="s">
        <v>46</v>
      </c>
      <c r="O78" s="103" t="s">
        <v>131</v>
      </c>
      <c r="P78" s="103" t="s">
        <v>132</v>
      </c>
      <c r="Q78" s="103" t="s">
        <v>133</v>
      </c>
      <c r="R78" s="103" t="s">
        <v>134</v>
      </c>
      <c r="S78" s="103" t="s">
        <v>135</v>
      </c>
      <c r="T78" s="104" t="s">
        <v>136</v>
      </c>
    </row>
    <row r="79" spans="2:63" s="1" customFormat="1" ht="29.25" customHeight="1">
      <c r="B79" s="46"/>
      <c r="C79" s="108" t="s">
        <v>121</v>
      </c>
      <c r="D79" s="74"/>
      <c r="E79" s="74"/>
      <c r="F79" s="74"/>
      <c r="G79" s="74"/>
      <c r="H79" s="74"/>
      <c r="I79" s="185"/>
      <c r="J79" s="195">
        <f>BK79</f>
        <v>0</v>
      </c>
      <c r="K79" s="74"/>
      <c r="L79" s="72"/>
      <c r="M79" s="105"/>
      <c r="N79" s="106"/>
      <c r="O79" s="106"/>
      <c r="P79" s="196">
        <f>P80+SUM(P81:P124)</f>
        <v>0</v>
      </c>
      <c r="Q79" s="106"/>
      <c r="R79" s="196">
        <f>R80+SUM(R81:R124)</f>
        <v>4.05067352</v>
      </c>
      <c r="S79" s="106"/>
      <c r="T79" s="197">
        <f>T80+SUM(T81:T124)</f>
        <v>0</v>
      </c>
      <c r="AT79" s="24" t="s">
        <v>75</v>
      </c>
      <c r="AU79" s="24" t="s">
        <v>122</v>
      </c>
      <c r="BK79" s="198">
        <f>BK80+SUM(BK81:BK124)</f>
        <v>0</v>
      </c>
    </row>
    <row r="80" spans="2:65" s="1" customFormat="1" ht="16.5" customHeight="1">
      <c r="B80" s="46"/>
      <c r="C80" s="199" t="s">
        <v>84</v>
      </c>
      <c r="D80" s="199" t="s">
        <v>137</v>
      </c>
      <c r="E80" s="200" t="s">
        <v>184</v>
      </c>
      <c r="F80" s="201" t="s">
        <v>185</v>
      </c>
      <c r="G80" s="202" t="s">
        <v>186</v>
      </c>
      <c r="H80" s="203">
        <v>34.98</v>
      </c>
      <c r="I80" s="204"/>
      <c r="J80" s="205">
        <f>ROUND(I80*H80,2)</f>
        <v>0</v>
      </c>
      <c r="K80" s="201" t="s">
        <v>23</v>
      </c>
      <c r="L80" s="72"/>
      <c r="M80" s="206" t="s">
        <v>23</v>
      </c>
      <c r="N80" s="207" t="s">
        <v>47</v>
      </c>
      <c r="O80" s="47"/>
      <c r="P80" s="208">
        <f>O80*H80</f>
        <v>0</v>
      </c>
      <c r="Q80" s="208">
        <v>0</v>
      </c>
      <c r="R80" s="208">
        <f>Q80*H80</f>
        <v>0</v>
      </c>
      <c r="S80" s="208">
        <v>0</v>
      </c>
      <c r="T80" s="209">
        <f>S80*H80</f>
        <v>0</v>
      </c>
      <c r="AR80" s="24" t="s">
        <v>141</v>
      </c>
      <c r="AT80" s="24" t="s">
        <v>137</v>
      </c>
      <c r="AU80" s="24" t="s">
        <v>76</v>
      </c>
      <c r="AY80" s="24" t="s">
        <v>142</v>
      </c>
      <c r="BE80" s="210">
        <f>IF(N80="základní",J80,0)</f>
        <v>0</v>
      </c>
      <c r="BF80" s="210">
        <f>IF(N80="snížená",J80,0)</f>
        <v>0</v>
      </c>
      <c r="BG80" s="210">
        <f>IF(N80="zákl. přenesená",J80,0)</f>
        <v>0</v>
      </c>
      <c r="BH80" s="210">
        <f>IF(N80="sníž. přenesená",J80,0)</f>
        <v>0</v>
      </c>
      <c r="BI80" s="210">
        <f>IF(N80="nulová",J80,0)</f>
        <v>0</v>
      </c>
      <c r="BJ80" s="24" t="s">
        <v>84</v>
      </c>
      <c r="BK80" s="210">
        <f>ROUND(I80*H80,2)</f>
        <v>0</v>
      </c>
      <c r="BL80" s="24" t="s">
        <v>141</v>
      </c>
      <c r="BM80" s="24" t="s">
        <v>171</v>
      </c>
    </row>
    <row r="81" spans="2:51" s="9" customFormat="1" ht="13.5">
      <c r="B81" s="214"/>
      <c r="C81" s="215"/>
      <c r="D81" s="211" t="s">
        <v>145</v>
      </c>
      <c r="E81" s="216" t="s">
        <v>23</v>
      </c>
      <c r="F81" s="217" t="s">
        <v>187</v>
      </c>
      <c r="G81" s="215"/>
      <c r="H81" s="218">
        <v>34.98</v>
      </c>
      <c r="I81" s="219"/>
      <c r="J81" s="215"/>
      <c r="K81" s="215"/>
      <c r="L81" s="220"/>
      <c r="M81" s="221"/>
      <c r="N81" s="222"/>
      <c r="O81" s="222"/>
      <c r="P81" s="222"/>
      <c r="Q81" s="222"/>
      <c r="R81" s="222"/>
      <c r="S81" s="222"/>
      <c r="T81" s="223"/>
      <c r="AT81" s="224" t="s">
        <v>145</v>
      </c>
      <c r="AU81" s="224" t="s">
        <v>76</v>
      </c>
      <c r="AV81" s="9" t="s">
        <v>86</v>
      </c>
      <c r="AW81" s="9" t="s">
        <v>39</v>
      </c>
      <c r="AX81" s="9" t="s">
        <v>76</v>
      </c>
      <c r="AY81" s="224" t="s">
        <v>142</v>
      </c>
    </row>
    <row r="82" spans="2:51" s="10" customFormat="1" ht="13.5">
      <c r="B82" s="225"/>
      <c r="C82" s="226"/>
      <c r="D82" s="211" t="s">
        <v>145</v>
      </c>
      <c r="E82" s="227" t="s">
        <v>23</v>
      </c>
      <c r="F82" s="228" t="s">
        <v>148</v>
      </c>
      <c r="G82" s="226"/>
      <c r="H82" s="229">
        <v>34.98</v>
      </c>
      <c r="I82" s="230"/>
      <c r="J82" s="226"/>
      <c r="K82" s="226"/>
      <c r="L82" s="231"/>
      <c r="M82" s="232"/>
      <c r="N82" s="233"/>
      <c r="O82" s="233"/>
      <c r="P82" s="233"/>
      <c r="Q82" s="233"/>
      <c r="R82" s="233"/>
      <c r="S82" s="233"/>
      <c r="T82" s="234"/>
      <c r="AT82" s="235" t="s">
        <v>145</v>
      </c>
      <c r="AU82" s="235" t="s">
        <v>76</v>
      </c>
      <c r="AV82" s="10" t="s">
        <v>141</v>
      </c>
      <c r="AW82" s="10" t="s">
        <v>39</v>
      </c>
      <c r="AX82" s="10" t="s">
        <v>84</v>
      </c>
      <c r="AY82" s="235" t="s">
        <v>142</v>
      </c>
    </row>
    <row r="83" spans="2:65" s="1" customFormat="1" ht="38.25" customHeight="1">
      <c r="B83" s="46"/>
      <c r="C83" s="199" t="s">
        <v>86</v>
      </c>
      <c r="D83" s="199" t="s">
        <v>137</v>
      </c>
      <c r="E83" s="200" t="s">
        <v>188</v>
      </c>
      <c r="F83" s="201" t="s">
        <v>189</v>
      </c>
      <c r="G83" s="202" t="s">
        <v>140</v>
      </c>
      <c r="H83" s="203">
        <v>33</v>
      </c>
      <c r="I83" s="204"/>
      <c r="J83" s="205">
        <f>ROUND(I83*H83,2)</f>
        <v>0</v>
      </c>
      <c r="K83" s="201" t="s">
        <v>23</v>
      </c>
      <c r="L83" s="72"/>
      <c r="M83" s="206" t="s">
        <v>23</v>
      </c>
      <c r="N83" s="207" t="s">
        <v>47</v>
      </c>
      <c r="O83" s="47"/>
      <c r="P83" s="208">
        <f>O83*H83</f>
        <v>0</v>
      </c>
      <c r="Q83" s="208">
        <v>0</v>
      </c>
      <c r="R83" s="208">
        <f>Q83*H83</f>
        <v>0</v>
      </c>
      <c r="S83" s="208">
        <v>0</v>
      </c>
      <c r="T83" s="209">
        <f>S83*H83</f>
        <v>0</v>
      </c>
      <c r="AR83" s="24" t="s">
        <v>141</v>
      </c>
      <c r="AT83" s="24" t="s">
        <v>137</v>
      </c>
      <c r="AU83" s="24" t="s">
        <v>76</v>
      </c>
      <c r="AY83" s="24" t="s">
        <v>142</v>
      </c>
      <c r="BE83" s="210">
        <f>IF(N83="základní",J83,0)</f>
        <v>0</v>
      </c>
      <c r="BF83" s="210">
        <f>IF(N83="snížená",J83,0)</f>
        <v>0</v>
      </c>
      <c r="BG83" s="210">
        <f>IF(N83="zákl. přenesená",J83,0)</f>
        <v>0</v>
      </c>
      <c r="BH83" s="210">
        <f>IF(N83="sníž. přenesená",J83,0)</f>
        <v>0</v>
      </c>
      <c r="BI83" s="210">
        <f>IF(N83="nulová",J83,0)</f>
        <v>0</v>
      </c>
      <c r="BJ83" s="24" t="s">
        <v>84</v>
      </c>
      <c r="BK83" s="210">
        <f>ROUND(I83*H83,2)</f>
        <v>0</v>
      </c>
      <c r="BL83" s="24" t="s">
        <v>141</v>
      </c>
      <c r="BM83" s="24" t="s">
        <v>174</v>
      </c>
    </row>
    <row r="84" spans="2:47" s="1" customFormat="1" ht="13.5">
      <c r="B84" s="46"/>
      <c r="C84" s="74"/>
      <c r="D84" s="211" t="s">
        <v>143</v>
      </c>
      <c r="E84" s="74"/>
      <c r="F84" s="212" t="s">
        <v>190</v>
      </c>
      <c r="G84" s="74"/>
      <c r="H84" s="74"/>
      <c r="I84" s="185"/>
      <c r="J84" s="74"/>
      <c r="K84" s="74"/>
      <c r="L84" s="72"/>
      <c r="M84" s="213"/>
      <c r="N84" s="47"/>
      <c r="O84" s="47"/>
      <c r="P84" s="47"/>
      <c r="Q84" s="47"/>
      <c r="R84" s="47"/>
      <c r="S84" s="47"/>
      <c r="T84" s="95"/>
      <c r="AT84" s="24" t="s">
        <v>143</v>
      </c>
      <c r="AU84" s="24" t="s">
        <v>76</v>
      </c>
    </row>
    <row r="85" spans="2:65" s="1" customFormat="1" ht="16.5" customHeight="1">
      <c r="B85" s="46"/>
      <c r="C85" s="199" t="s">
        <v>152</v>
      </c>
      <c r="D85" s="199" t="s">
        <v>137</v>
      </c>
      <c r="E85" s="200" t="s">
        <v>191</v>
      </c>
      <c r="F85" s="201" t="s">
        <v>192</v>
      </c>
      <c r="G85" s="202" t="s">
        <v>193</v>
      </c>
      <c r="H85" s="203">
        <v>30.525</v>
      </c>
      <c r="I85" s="204"/>
      <c r="J85" s="205">
        <f>ROUND(I85*H85,2)</f>
        <v>0</v>
      </c>
      <c r="K85" s="201" t="s">
        <v>23</v>
      </c>
      <c r="L85" s="72"/>
      <c r="M85" s="206" t="s">
        <v>23</v>
      </c>
      <c r="N85" s="207" t="s">
        <v>47</v>
      </c>
      <c r="O85" s="47"/>
      <c r="P85" s="208">
        <f>O85*H85</f>
        <v>0</v>
      </c>
      <c r="Q85" s="208">
        <v>0</v>
      </c>
      <c r="R85" s="208">
        <f>Q85*H85</f>
        <v>0</v>
      </c>
      <c r="S85" s="208">
        <v>0</v>
      </c>
      <c r="T85" s="209">
        <f>S85*H85</f>
        <v>0</v>
      </c>
      <c r="AR85" s="24" t="s">
        <v>141</v>
      </c>
      <c r="AT85" s="24" t="s">
        <v>137</v>
      </c>
      <c r="AU85" s="24" t="s">
        <v>76</v>
      </c>
      <c r="AY85" s="24" t="s">
        <v>142</v>
      </c>
      <c r="BE85" s="210">
        <f>IF(N85="základní",J85,0)</f>
        <v>0</v>
      </c>
      <c r="BF85" s="210">
        <f>IF(N85="snížená",J85,0)</f>
        <v>0</v>
      </c>
      <c r="BG85" s="210">
        <f>IF(N85="zákl. přenesená",J85,0)</f>
        <v>0</v>
      </c>
      <c r="BH85" s="210">
        <f>IF(N85="sníž. přenesená",J85,0)</f>
        <v>0</v>
      </c>
      <c r="BI85" s="210">
        <f>IF(N85="nulová",J85,0)</f>
        <v>0</v>
      </c>
      <c r="BJ85" s="24" t="s">
        <v>84</v>
      </c>
      <c r="BK85" s="210">
        <f>ROUND(I85*H85,2)</f>
        <v>0</v>
      </c>
      <c r="BL85" s="24" t="s">
        <v>141</v>
      </c>
      <c r="BM85" s="24" t="s">
        <v>179</v>
      </c>
    </row>
    <row r="86" spans="2:65" s="1" customFormat="1" ht="25.5" customHeight="1">
      <c r="B86" s="46"/>
      <c r="C86" s="199" t="s">
        <v>141</v>
      </c>
      <c r="D86" s="199" t="s">
        <v>137</v>
      </c>
      <c r="E86" s="200" t="s">
        <v>194</v>
      </c>
      <c r="F86" s="201" t="s">
        <v>195</v>
      </c>
      <c r="G86" s="202" t="s">
        <v>186</v>
      </c>
      <c r="H86" s="203">
        <v>40.227</v>
      </c>
      <c r="I86" s="204"/>
      <c r="J86" s="205">
        <f>ROUND(I86*H86,2)</f>
        <v>0</v>
      </c>
      <c r="K86" s="201" t="s">
        <v>23</v>
      </c>
      <c r="L86" s="72"/>
      <c r="M86" s="206" t="s">
        <v>23</v>
      </c>
      <c r="N86" s="207" t="s">
        <v>47</v>
      </c>
      <c r="O86" s="47"/>
      <c r="P86" s="208">
        <f>O86*H86</f>
        <v>0</v>
      </c>
      <c r="Q86" s="208">
        <v>0</v>
      </c>
      <c r="R86" s="208">
        <f>Q86*H86</f>
        <v>0</v>
      </c>
      <c r="S86" s="208">
        <v>0</v>
      </c>
      <c r="T86" s="209">
        <f>S86*H86</f>
        <v>0</v>
      </c>
      <c r="AR86" s="24" t="s">
        <v>141</v>
      </c>
      <c r="AT86" s="24" t="s">
        <v>137</v>
      </c>
      <c r="AU86" s="24" t="s">
        <v>76</v>
      </c>
      <c r="AY86" s="24" t="s">
        <v>142</v>
      </c>
      <c r="BE86" s="210">
        <f>IF(N86="základní",J86,0)</f>
        <v>0</v>
      </c>
      <c r="BF86" s="210">
        <f>IF(N86="snížená",J86,0)</f>
        <v>0</v>
      </c>
      <c r="BG86" s="210">
        <f>IF(N86="zákl. přenesená",J86,0)</f>
        <v>0</v>
      </c>
      <c r="BH86" s="210">
        <f>IF(N86="sníž. přenesená",J86,0)</f>
        <v>0</v>
      </c>
      <c r="BI86" s="210">
        <f>IF(N86="nulová",J86,0)</f>
        <v>0</v>
      </c>
      <c r="BJ86" s="24" t="s">
        <v>84</v>
      </c>
      <c r="BK86" s="210">
        <f>ROUND(I86*H86,2)</f>
        <v>0</v>
      </c>
      <c r="BL86" s="24" t="s">
        <v>141</v>
      </c>
      <c r="BM86" s="24" t="s">
        <v>196</v>
      </c>
    </row>
    <row r="87" spans="2:51" s="9" customFormat="1" ht="13.5">
      <c r="B87" s="214"/>
      <c r="C87" s="215"/>
      <c r="D87" s="211" t="s">
        <v>145</v>
      </c>
      <c r="E87" s="216" t="s">
        <v>23</v>
      </c>
      <c r="F87" s="217" t="s">
        <v>197</v>
      </c>
      <c r="G87" s="215"/>
      <c r="H87" s="218">
        <v>40.227</v>
      </c>
      <c r="I87" s="219"/>
      <c r="J87" s="215"/>
      <c r="K87" s="215"/>
      <c r="L87" s="220"/>
      <c r="M87" s="221"/>
      <c r="N87" s="222"/>
      <c r="O87" s="222"/>
      <c r="P87" s="222"/>
      <c r="Q87" s="222"/>
      <c r="R87" s="222"/>
      <c r="S87" s="222"/>
      <c r="T87" s="223"/>
      <c r="AT87" s="224" t="s">
        <v>145</v>
      </c>
      <c r="AU87" s="224" t="s">
        <v>76</v>
      </c>
      <c r="AV87" s="9" t="s">
        <v>86</v>
      </c>
      <c r="AW87" s="9" t="s">
        <v>39</v>
      </c>
      <c r="AX87" s="9" t="s">
        <v>76</v>
      </c>
      <c r="AY87" s="224" t="s">
        <v>142</v>
      </c>
    </row>
    <row r="88" spans="2:51" s="10" customFormat="1" ht="13.5">
      <c r="B88" s="225"/>
      <c r="C88" s="226"/>
      <c r="D88" s="211" t="s">
        <v>145</v>
      </c>
      <c r="E88" s="227" t="s">
        <v>23</v>
      </c>
      <c r="F88" s="228" t="s">
        <v>148</v>
      </c>
      <c r="G88" s="226"/>
      <c r="H88" s="229">
        <v>40.227</v>
      </c>
      <c r="I88" s="230"/>
      <c r="J88" s="226"/>
      <c r="K88" s="226"/>
      <c r="L88" s="231"/>
      <c r="M88" s="232"/>
      <c r="N88" s="233"/>
      <c r="O88" s="233"/>
      <c r="P88" s="233"/>
      <c r="Q88" s="233"/>
      <c r="R88" s="233"/>
      <c r="S88" s="233"/>
      <c r="T88" s="234"/>
      <c r="AT88" s="235" t="s">
        <v>145</v>
      </c>
      <c r="AU88" s="235" t="s">
        <v>76</v>
      </c>
      <c r="AV88" s="10" t="s">
        <v>141</v>
      </c>
      <c r="AW88" s="10" t="s">
        <v>39</v>
      </c>
      <c r="AX88" s="10" t="s">
        <v>84</v>
      </c>
      <c r="AY88" s="235" t="s">
        <v>142</v>
      </c>
    </row>
    <row r="89" spans="2:65" s="1" customFormat="1" ht="16.5" customHeight="1">
      <c r="B89" s="46"/>
      <c r="C89" s="199" t="s">
        <v>160</v>
      </c>
      <c r="D89" s="199" t="s">
        <v>137</v>
      </c>
      <c r="E89" s="200" t="s">
        <v>198</v>
      </c>
      <c r="F89" s="201" t="s">
        <v>199</v>
      </c>
      <c r="G89" s="202" t="s">
        <v>200</v>
      </c>
      <c r="H89" s="203">
        <v>5</v>
      </c>
      <c r="I89" s="204"/>
      <c r="J89" s="205">
        <f>ROUND(I89*H89,2)</f>
        <v>0</v>
      </c>
      <c r="K89" s="201" t="s">
        <v>23</v>
      </c>
      <c r="L89" s="72"/>
      <c r="M89" s="206" t="s">
        <v>23</v>
      </c>
      <c r="N89" s="207" t="s">
        <v>47</v>
      </c>
      <c r="O89" s="47"/>
      <c r="P89" s="208">
        <f>O89*H89</f>
        <v>0</v>
      </c>
      <c r="Q89" s="208">
        <v>0</v>
      </c>
      <c r="R89" s="208">
        <f>Q89*H89</f>
        <v>0</v>
      </c>
      <c r="S89" s="208">
        <v>0</v>
      </c>
      <c r="T89" s="209">
        <f>S89*H89</f>
        <v>0</v>
      </c>
      <c r="AR89" s="24" t="s">
        <v>141</v>
      </c>
      <c r="AT89" s="24" t="s">
        <v>137</v>
      </c>
      <c r="AU89" s="24" t="s">
        <v>76</v>
      </c>
      <c r="AY89" s="24" t="s">
        <v>142</v>
      </c>
      <c r="BE89" s="210">
        <f>IF(N89="základní",J89,0)</f>
        <v>0</v>
      </c>
      <c r="BF89" s="210">
        <f>IF(N89="snížená",J89,0)</f>
        <v>0</v>
      </c>
      <c r="BG89" s="210">
        <f>IF(N89="zákl. přenesená",J89,0)</f>
        <v>0</v>
      </c>
      <c r="BH89" s="210">
        <f>IF(N89="sníž. přenesená",J89,0)</f>
        <v>0</v>
      </c>
      <c r="BI89" s="210">
        <f>IF(N89="nulová",J89,0)</f>
        <v>0</v>
      </c>
      <c r="BJ89" s="24" t="s">
        <v>84</v>
      </c>
      <c r="BK89" s="210">
        <f>ROUND(I89*H89,2)</f>
        <v>0</v>
      </c>
      <c r="BL89" s="24" t="s">
        <v>141</v>
      </c>
      <c r="BM89" s="24" t="s">
        <v>201</v>
      </c>
    </row>
    <row r="90" spans="2:47" s="1" customFormat="1" ht="13.5">
      <c r="B90" s="46"/>
      <c r="C90" s="74"/>
      <c r="D90" s="211" t="s">
        <v>143</v>
      </c>
      <c r="E90" s="74"/>
      <c r="F90" s="212" t="s">
        <v>202</v>
      </c>
      <c r="G90" s="74"/>
      <c r="H90" s="74"/>
      <c r="I90" s="185"/>
      <c r="J90" s="74"/>
      <c r="K90" s="74"/>
      <c r="L90" s="72"/>
      <c r="M90" s="213"/>
      <c r="N90" s="47"/>
      <c r="O90" s="47"/>
      <c r="P90" s="47"/>
      <c r="Q90" s="47"/>
      <c r="R90" s="47"/>
      <c r="S90" s="47"/>
      <c r="T90" s="95"/>
      <c r="AT90" s="24" t="s">
        <v>143</v>
      </c>
      <c r="AU90" s="24" t="s">
        <v>76</v>
      </c>
    </row>
    <row r="91" spans="2:65" s="1" customFormat="1" ht="38.25" customHeight="1">
      <c r="B91" s="46"/>
      <c r="C91" s="199" t="s">
        <v>155</v>
      </c>
      <c r="D91" s="199" t="s">
        <v>137</v>
      </c>
      <c r="E91" s="200" t="s">
        <v>203</v>
      </c>
      <c r="F91" s="201" t="s">
        <v>204</v>
      </c>
      <c r="G91" s="202" t="s">
        <v>200</v>
      </c>
      <c r="H91" s="203">
        <v>5</v>
      </c>
      <c r="I91" s="204"/>
      <c r="J91" s="205">
        <f>ROUND(I91*H91,2)</f>
        <v>0</v>
      </c>
      <c r="K91" s="201" t="s">
        <v>23</v>
      </c>
      <c r="L91" s="72"/>
      <c r="M91" s="206" t="s">
        <v>23</v>
      </c>
      <c r="N91" s="207" t="s">
        <v>47</v>
      </c>
      <c r="O91" s="47"/>
      <c r="P91" s="208">
        <f>O91*H91</f>
        <v>0</v>
      </c>
      <c r="Q91" s="208">
        <v>0</v>
      </c>
      <c r="R91" s="208">
        <f>Q91*H91</f>
        <v>0</v>
      </c>
      <c r="S91" s="208">
        <v>0</v>
      </c>
      <c r="T91" s="209">
        <f>S91*H91</f>
        <v>0</v>
      </c>
      <c r="AR91" s="24" t="s">
        <v>141</v>
      </c>
      <c r="AT91" s="24" t="s">
        <v>137</v>
      </c>
      <c r="AU91" s="24" t="s">
        <v>76</v>
      </c>
      <c r="AY91" s="24" t="s">
        <v>142</v>
      </c>
      <c r="BE91" s="210">
        <f>IF(N91="základní",J91,0)</f>
        <v>0</v>
      </c>
      <c r="BF91" s="210">
        <f>IF(N91="snížená",J91,0)</f>
        <v>0</v>
      </c>
      <c r="BG91" s="210">
        <f>IF(N91="zákl. přenesená",J91,0)</f>
        <v>0</v>
      </c>
      <c r="BH91" s="210">
        <f>IF(N91="sníž. přenesená",J91,0)</f>
        <v>0</v>
      </c>
      <c r="BI91" s="210">
        <f>IF(N91="nulová",J91,0)</f>
        <v>0</v>
      </c>
      <c r="BJ91" s="24" t="s">
        <v>84</v>
      </c>
      <c r="BK91" s="210">
        <f>ROUND(I91*H91,2)</f>
        <v>0</v>
      </c>
      <c r="BL91" s="24" t="s">
        <v>141</v>
      </c>
      <c r="BM91" s="24" t="s">
        <v>205</v>
      </c>
    </row>
    <row r="92" spans="2:65" s="1" customFormat="1" ht="16.5" customHeight="1">
      <c r="B92" s="46"/>
      <c r="C92" s="199" t="s">
        <v>168</v>
      </c>
      <c r="D92" s="199" t="s">
        <v>137</v>
      </c>
      <c r="E92" s="200" t="s">
        <v>206</v>
      </c>
      <c r="F92" s="201" t="s">
        <v>207</v>
      </c>
      <c r="G92" s="202" t="s">
        <v>140</v>
      </c>
      <c r="H92" s="203">
        <v>3.696</v>
      </c>
      <c r="I92" s="204"/>
      <c r="J92" s="205">
        <f>ROUND(I92*H92,2)</f>
        <v>0</v>
      </c>
      <c r="K92" s="201" t="s">
        <v>23</v>
      </c>
      <c r="L92" s="72"/>
      <c r="M92" s="206" t="s">
        <v>23</v>
      </c>
      <c r="N92" s="207" t="s">
        <v>47</v>
      </c>
      <c r="O92" s="47"/>
      <c r="P92" s="208">
        <f>O92*H92</f>
        <v>0</v>
      </c>
      <c r="Q92" s="208">
        <v>0</v>
      </c>
      <c r="R92" s="208">
        <f>Q92*H92</f>
        <v>0</v>
      </c>
      <c r="S92" s="208">
        <v>0</v>
      </c>
      <c r="T92" s="209">
        <f>S92*H92</f>
        <v>0</v>
      </c>
      <c r="AR92" s="24" t="s">
        <v>141</v>
      </c>
      <c r="AT92" s="24" t="s">
        <v>137</v>
      </c>
      <c r="AU92" s="24" t="s">
        <v>76</v>
      </c>
      <c r="AY92" s="24" t="s">
        <v>142</v>
      </c>
      <c r="BE92" s="210">
        <f>IF(N92="základní",J92,0)</f>
        <v>0</v>
      </c>
      <c r="BF92" s="210">
        <f>IF(N92="snížená",J92,0)</f>
        <v>0</v>
      </c>
      <c r="BG92" s="210">
        <f>IF(N92="zákl. přenesená",J92,0)</f>
        <v>0</v>
      </c>
      <c r="BH92" s="210">
        <f>IF(N92="sníž. přenesená",J92,0)</f>
        <v>0</v>
      </c>
      <c r="BI92" s="210">
        <f>IF(N92="nulová",J92,0)</f>
        <v>0</v>
      </c>
      <c r="BJ92" s="24" t="s">
        <v>84</v>
      </c>
      <c r="BK92" s="210">
        <f>ROUND(I92*H92,2)</f>
        <v>0</v>
      </c>
      <c r="BL92" s="24" t="s">
        <v>141</v>
      </c>
      <c r="BM92" s="24" t="s">
        <v>208</v>
      </c>
    </row>
    <row r="93" spans="2:51" s="9" customFormat="1" ht="13.5">
      <c r="B93" s="214"/>
      <c r="C93" s="215"/>
      <c r="D93" s="211" t="s">
        <v>145</v>
      </c>
      <c r="E93" s="216" t="s">
        <v>23</v>
      </c>
      <c r="F93" s="217" t="s">
        <v>209</v>
      </c>
      <c r="G93" s="215"/>
      <c r="H93" s="218">
        <v>3.696</v>
      </c>
      <c r="I93" s="219"/>
      <c r="J93" s="215"/>
      <c r="K93" s="215"/>
      <c r="L93" s="220"/>
      <c r="M93" s="221"/>
      <c r="N93" s="222"/>
      <c r="O93" s="222"/>
      <c r="P93" s="222"/>
      <c r="Q93" s="222"/>
      <c r="R93" s="222"/>
      <c r="S93" s="222"/>
      <c r="T93" s="223"/>
      <c r="AT93" s="224" t="s">
        <v>145</v>
      </c>
      <c r="AU93" s="224" t="s">
        <v>76</v>
      </c>
      <c r="AV93" s="9" t="s">
        <v>86</v>
      </c>
      <c r="AW93" s="9" t="s">
        <v>39</v>
      </c>
      <c r="AX93" s="9" t="s">
        <v>76</v>
      </c>
      <c r="AY93" s="224" t="s">
        <v>142</v>
      </c>
    </row>
    <row r="94" spans="2:51" s="10" customFormat="1" ht="13.5">
      <c r="B94" s="225"/>
      <c r="C94" s="226"/>
      <c r="D94" s="211" t="s">
        <v>145</v>
      </c>
      <c r="E94" s="227" t="s">
        <v>23</v>
      </c>
      <c r="F94" s="228" t="s">
        <v>148</v>
      </c>
      <c r="G94" s="226"/>
      <c r="H94" s="229">
        <v>3.696</v>
      </c>
      <c r="I94" s="230"/>
      <c r="J94" s="226"/>
      <c r="K94" s="226"/>
      <c r="L94" s="231"/>
      <c r="M94" s="232"/>
      <c r="N94" s="233"/>
      <c r="O94" s="233"/>
      <c r="P94" s="233"/>
      <c r="Q94" s="233"/>
      <c r="R94" s="233"/>
      <c r="S94" s="233"/>
      <c r="T94" s="234"/>
      <c r="AT94" s="235" t="s">
        <v>145</v>
      </c>
      <c r="AU94" s="235" t="s">
        <v>76</v>
      </c>
      <c r="AV94" s="10" t="s">
        <v>141</v>
      </c>
      <c r="AW94" s="10" t="s">
        <v>39</v>
      </c>
      <c r="AX94" s="10" t="s">
        <v>84</v>
      </c>
      <c r="AY94" s="235" t="s">
        <v>142</v>
      </c>
    </row>
    <row r="95" spans="2:65" s="1" customFormat="1" ht="16.5" customHeight="1">
      <c r="B95" s="46"/>
      <c r="C95" s="199" t="s">
        <v>158</v>
      </c>
      <c r="D95" s="199" t="s">
        <v>137</v>
      </c>
      <c r="E95" s="200" t="s">
        <v>210</v>
      </c>
      <c r="F95" s="201" t="s">
        <v>211</v>
      </c>
      <c r="G95" s="202" t="s">
        <v>186</v>
      </c>
      <c r="H95" s="203">
        <v>4.98</v>
      </c>
      <c r="I95" s="204"/>
      <c r="J95" s="205">
        <f>ROUND(I95*H95,2)</f>
        <v>0</v>
      </c>
      <c r="K95" s="201" t="s">
        <v>23</v>
      </c>
      <c r="L95" s="72"/>
      <c r="M95" s="206" t="s">
        <v>23</v>
      </c>
      <c r="N95" s="207" t="s">
        <v>47</v>
      </c>
      <c r="O95" s="47"/>
      <c r="P95" s="208">
        <f>O95*H95</f>
        <v>0</v>
      </c>
      <c r="Q95" s="208">
        <v>0</v>
      </c>
      <c r="R95" s="208">
        <f>Q95*H95</f>
        <v>0</v>
      </c>
      <c r="S95" s="208">
        <v>0</v>
      </c>
      <c r="T95" s="209">
        <f>S95*H95</f>
        <v>0</v>
      </c>
      <c r="AR95" s="24" t="s">
        <v>141</v>
      </c>
      <c r="AT95" s="24" t="s">
        <v>137</v>
      </c>
      <c r="AU95" s="24" t="s">
        <v>76</v>
      </c>
      <c r="AY95" s="24" t="s">
        <v>142</v>
      </c>
      <c r="BE95" s="210">
        <f>IF(N95="základní",J95,0)</f>
        <v>0</v>
      </c>
      <c r="BF95" s="210">
        <f>IF(N95="snížená",J95,0)</f>
        <v>0</v>
      </c>
      <c r="BG95" s="210">
        <f>IF(N95="zákl. přenesená",J95,0)</f>
        <v>0</v>
      </c>
      <c r="BH95" s="210">
        <f>IF(N95="sníž. přenesená",J95,0)</f>
        <v>0</v>
      </c>
      <c r="BI95" s="210">
        <f>IF(N95="nulová",J95,0)</f>
        <v>0</v>
      </c>
      <c r="BJ95" s="24" t="s">
        <v>84</v>
      </c>
      <c r="BK95" s="210">
        <f>ROUND(I95*H95,2)</f>
        <v>0</v>
      </c>
      <c r="BL95" s="24" t="s">
        <v>141</v>
      </c>
      <c r="BM95" s="24" t="s">
        <v>212</v>
      </c>
    </row>
    <row r="96" spans="2:47" s="1" customFormat="1" ht="13.5">
      <c r="B96" s="46"/>
      <c r="C96" s="74"/>
      <c r="D96" s="211" t="s">
        <v>143</v>
      </c>
      <c r="E96" s="74"/>
      <c r="F96" s="212" t="s">
        <v>213</v>
      </c>
      <c r="G96" s="74"/>
      <c r="H96" s="74"/>
      <c r="I96" s="185"/>
      <c r="J96" s="74"/>
      <c r="K96" s="74"/>
      <c r="L96" s="72"/>
      <c r="M96" s="213"/>
      <c r="N96" s="47"/>
      <c r="O96" s="47"/>
      <c r="P96" s="47"/>
      <c r="Q96" s="47"/>
      <c r="R96" s="47"/>
      <c r="S96" s="47"/>
      <c r="T96" s="95"/>
      <c r="AT96" s="24" t="s">
        <v>143</v>
      </c>
      <c r="AU96" s="24" t="s">
        <v>76</v>
      </c>
    </row>
    <row r="97" spans="2:51" s="9" customFormat="1" ht="13.5">
      <c r="B97" s="214"/>
      <c r="C97" s="215"/>
      <c r="D97" s="211" t="s">
        <v>145</v>
      </c>
      <c r="E97" s="216" t="s">
        <v>23</v>
      </c>
      <c r="F97" s="217" t="s">
        <v>214</v>
      </c>
      <c r="G97" s="215"/>
      <c r="H97" s="218">
        <v>4.98</v>
      </c>
      <c r="I97" s="219"/>
      <c r="J97" s="215"/>
      <c r="K97" s="215"/>
      <c r="L97" s="220"/>
      <c r="M97" s="221"/>
      <c r="N97" s="222"/>
      <c r="O97" s="222"/>
      <c r="P97" s="222"/>
      <c r="Q97" s="222"/>
      <c r="R97" s="222"/>
      <c r="S97" s="222"/>
      <c r="T97" s="223"/>
      <c r="AT97" s="224" t="s">
        <v>145</v>
      </c>
      <c r="AU97" s="224" t="s">
        <v>76</v>
      </c>
      <c r="AV97" s="9" t="s">
        <v>86</v>
      </c>
      <c r="AW97" s="9" t="s">
        <v>39</v>
      </c>
      <c r="AX97" s="9" t="s">
        <v>76</v>
      </c>
      <c r="AY97" s="224" t="s">
        <v>142</v>
      </c>
    </row>
    <row r="98" spans="2:51" s="10" customFormat="1" ht="13.5">
      <c r="B98" s="225"/>
      <c r="C98" s="226"/>
      <c r="D98" s="211" t="s">
        <v>145</v>
      </c>
      <c r="E98" s="227" t="s">
        <v>23</v>
      </c>
      <c r="F98" s="228" t="s">
        <v>148</v>
      </c>
      <c r="G98" s="226"/>
      <c r="H98" s="229">
        <v>4.98</v>
      </c>
      <c r="I98" s="230"/>
      <c r="J98" s="226"/>
      <c r="K98" s="226"/>
      <c r="L98" s="231"/>
      <c r="M98" s="232"/>
      <c r="N98" s="233"/>
      <c r="O98" s="233"/>
      <c r="P98" s="233"/>
      <c r="Q98" s="233"/>
      <c r="R98" s="233"/>
      <c r="S98" s="233"/>
      <c r="T98" s="234"/>
      <c r="AT98" s="235" t="s">
        <v>145</v>
      </c>
      <c r="AU98" s="235" t="s">
        <v>76</v>
      </c>
      <c r="AV98" s="10" t="s">
        <v>141</v>
      </c>
      <c r="AW98" s="10" t="s">
        <v>39</v>
      </c>
      <c r="AX98" s="10" t="s">
        <v>84</v>
      </c>
      <c r="AY98" s="235" t="s">
        <v>142</v>
      </c>
    </row>
    <row r="99" spans="2:65" s="1" customFormat="1" ht="16.5" customHeight="1">
      <c r="B99" s="46"/>
      <c r="C99" s="199" t="s">
        <v>176</v>
      </c>
      <c r="D99" s="199" t="s">
        <v>137</v>
      </c>
      <c r="E99" s="200" t="s">
        <v>215</v>
      </c>
      <c r="F99" s="201" t="s">
        <v>216</v>
      </c>
      <c r="G99" s="202" t="s">
        <v>186</v>
      </c>
      <c r="H99" s="203">
        <v>4.98</v>
      </c>
      <c r="I99" s="204"/>
      <c r="J99" s="205">
        <f>ROUND(I99*H99,2)</f>
        <v>0</v>
      </c>
      <c r="K99" s="201" t="s">
        <v>23</v>
      </c>
      <c r="L99" s="72"/>
      <c r="M99" s="206" t="s">
        <v>23</v>
      </c>
      <c r="N99" s="207" t="s">
        <v>47</v>
      </c>
      <c r="O99" s="47"/>
      <c r="P99" s="208">
        <f>O99*H99</f>
        <v>0</v>
      </c>
      <c r="Q99" s="208">
        <v>0</v>
      </c>
      <c r="R99" s="208">
        <f>Q99*H99</f>
        <v>0</v>
      </c>
      <c r="S99" s="208">
        <v>0</v>
      </c>
      <c r="T99" s="209">
        <f>S99*H99</f>
        <v>0</v>
      </c>
      <c r="AR99" s="24" t="s">
        <v>141</v>
      </c>
      <c r="AT99" s="24" t="s">
        <v>137</v>
      </c>
      <c r="AU99" s="24" t="s">
        <v>76</v>
      </c>
      <c r="AY99" s="24" t="s">
        <v>142</v>
      </c>
      <c r="BE99" s="210">
        <f>IF(N99="základní",J99,0)</f>
        <v>0</v>
      </c>
      <c r="BF99" s="210">
        <f>IF(N99="snížená",J99,0)</f>
        <v>0</v>
      </c>
      <c r="BG99" s="210">
        <f>IF(N99="zákl. přenesená",J99,0)</f>
        <v>0</v>
      </c>
      <c r="BH99" s="210">
        <f>IF(N99="sníž. přenesená",J99,0)</f>
        <v>0</v>
      </c>
      <c r="BI99" s="210">
        <f>IF(N99="nulová",J99,0)</f>
        <v>0</v>
      </c>
      <c r="BJ99" s="24" t="s">
        <v>84</v>
      </c>
      <c r="BK99" s="210">
        <f>ROUND(I99*H99,2)</f>
        <v>0</v>
      </c>
      <c r="BL99" s="24" t="s">
        <v>141</v>
      </c>
      <c r="BM99" s="24" t="s">
        <v>217</v>
      </c>
    </row>
    <row r="100" spans="2:65" s="1" customFormat="1" ht="16.5" customHeight="1">
      <c r="B100" s="46"/>
      <c r="C100" s="199" t="s">
        <v>163</v>
      </c>
      <c r="D100" s="199" t="s">
        <v>137</v>
      </c>
      <c r="E100" s="200" t="s">
        <v>218</v>
      </c>
      <c r="F100" s="201" t="s">
        <v>219</v>
      </c>
      <c r="G100" s="202" t="s">
        <v>140</v>
      </c>
      <c r="H100" s="203">
        <v>7.194</v>
      </c>
      <c r="I100" s="204"/>
      <c r="J100" s="205">
        <f>ROUND(I100*H100,2)</f>
        <v>0</v>
      </c>
      <c r="K100" s="201" t="s">
        <v>23</v>
      </c>
      <c r="L100" s="72"/>
      <c r="M100" s="206" t="s">
        <v>23</v>
      </c>
      <c r="N100" s="207" t="s">
        <v>47</v>
      </c>
      <c r="O100" s="47"/>
      <c r="P100" s="208">
        <f>O100*H100</f>
        <v>0</v>
      </c>
      <c r="Q100" s="208">
        <v>0</v>
      </c>
      <c r="R100" s="208">
        <f>Q100*H100</f>
        <v>0</v>
      </c>
      <c r="S100" s="208">
        <v>0</v>
      </c>
      <c r="T100" s="209">
        <f>S100*H100</f>
        <v>0</v>
      </c>
      <c r="AR100" s="24" t="s">
        <v>141</v>
      </c>
      <c r="AT100" s="24" t="s">
        <v>137</v>
      </c>
      <c r="AU100" s="24" t="s">
        <v>76</v>
      </c>
      <c r="AY100" s="24" t="s">
        <v>142</v>
      </c>
      <c r="BE100" s="210">
        <f>IF(N100="základní",J100,0)</f>
        <v>0</v>
      </c>
      <c r="BF100" s="210">
        <f>IF(N100="snížená",J100,0)</f>
        <v>0</v>
      </c>
      <c r="BG100" s="210">
        <f>IF(N100="zákl. přenesená",J100,0)</f>
        <v>0</v>
      </c>
      <c r="BH100" s="210">
        <f>IF(N100="sníž. přenesená",J100,0)</f>
        <v>0</v>
      </c>
      <c r="BI100" s="210">
        <f>IF(N100="nulová",J100,0)</f>
        <v>0</v>
      </c>
      <c r="BJ100" s="24" t="s">
        <v>84</v>
      </c>
      <c r="BK100" s="210">
        <f>ROUND(I100*H100,2)</f>
        <v>0</v>
      </c>
      <c r="BL100" s="24" t="s">
        <v>141</v>
      </c>
      <c r="BM100" s="24" t="s">
        <v>220</v>
      </c>
    </row>
    <row r="101" spans="2:47" s="1" customFormat="1" ht="13.5">
      <c r="B101" s="46"/>
      <c r="C101" s="74"/>
      <c r="D101" s="211" t="s">
        <v>143</v>
      </c>
      <c r="E101" s="74"/>
      <c r="F101" s="212" t="s">
        <v>221</v>
      </c>
      <c r="G101" s="74"/>
      <c r="H101" s="74"/>
      <c r="I101" s="185"/>
      <c r="J101" s="74"/>
      <c r="K101" s="74"/>
      <c r="L101" s="72"/>
      <c r="M101" s="213"/>
      <c r="N101" s="47"/>
      <c r="O101" s="47"/>
      <c r="P101" s="47"/>
      <c r="Q101" s="47"/>
      <c r="R101" s="47"/>
      <c r="S101" s="47"/>
      <c r="T101" s="95"/>
      <c r="AT101" s="24" t="s">
        <v>143</v>
      </c>
      <c r="AU101" s="24" t="s">
        <v>76</v>
      </c>
    </row>
    <row r="102" spans="2:47" s="1" customFormat="1" ht="13.5">
      <c r="B102" s="46"/>
      <c r="C102" s="74"/>
      <c r="D102" s="211" t="s">
        <v>222</v>
      </c>
      <c r="E102" s="74"/>
      <c r="F102" s="212" t="s">
        <v>223</v>
      </c>
      <c r="G102" s="74"/>
      <c r="H102" s="74"/>
      <c r="I102" s="185"/>
      <c r="J102" s="74"/>
      <c r="K102" s="74"/>
      <c r="L102" s="72"/>
      <c r="M102" s="213"/>
      <c r="N102" s="47"/>
      <c r="O102" s="47"/>
      <c r="P102" s="47"/>
      <c r="Q102" s="47"/>
      <c r="R102" s="47"/>
      <c r="S102" s="47"/>
      <c r="T102" s="95"/>
      <c r="AT102" s="24" t="s">
        <v>222</v>
      </c>
      <c r="AU102" s="24" t="s">
        <v>76</v>
      </c>
    </row>
    <row r="103" spans="2:51" s="9" customFormat="1" ht="13.5">
      <c r="B103" s="214"/>
      <c r="C103" s="215"/>
      <c r="D103" s="211" t="s">
        <v>145</v>
      </c>
      <c r="E103" s="216" t="s">
        <v>23</v>
      </c>
      <c r="F103" s="217" t="s">
        <v>224</v>
      </c>
      <c r="G103" s="215"/>
      <c r="H103" s="218">
        <v>7.194</v>
      </c>
      <c r="I103" s="219"/>
      <c r="J103" s="215"/>
      <c r="K103" s="215"/>
      <c r="L103" s="220"/>
      <c r="M103" s="221"/>
      <c r="N103" s="222"/>
      <c r="O103" s="222"/>
      <c r="P103" s="222"/>
      <c r="Q103" s="222"/>
      <c r="R103" s="222"/>
      <c r="S103" s="222"/>
      <c r="T103" s="223"/>
      <c r="AT103" s="224" t="s">
        <v>145</v>
      </c>
      <c r="AU103" s="224" t="s">
        <v>76</v>
      </c>
      <c r="AV103" s="9" t="s">
        <v>86</v>
      </c>
      <c r="AW103" s="9" t="s">
        <v>39</v>
      </c>
      <c r="AX103" s="9" t="s">
        <v>76</v>
      </c>
      <c r="AY103" s="224" t="s">
        <v>142</v>
      </c>
    </row>
    <row r="104" spans="2:51" s="10" customFormat="1" ht="13.5">
      <c r="B104" s="225"/>
      <c r="C104" s="226"/>
      <c r="D104" s="211" t="s">
        <v>145</v>
      </c>
      <c r="E104" s="227" t="s">
        <v>23</v>
      </c>
      <c r="F104" s="228" t="s">
        <v>148</v>
      </c>
      <c r="G104" s="226"/>
      <c r="H104" s="229">
        <v>7.194</v>
      </c>
      <c r="I104" s="230"/>
      <c r="J104" s="226"/>
      <c r="K104" s="226"/>
      <c r="L104" s="231"/>
      <c r="M104" s="232"/>
      <c r="N104" s="233"/>
      <c r="O104" s="233"/>
      <c r="P104" s="233"/>
      <c r="Q104" s="233"/>
      <c r="R104" s="233"/>
      <c r="S104" s="233"/>
      <c r="T104" s="234"/>
      <c r="AT104" s="235" t="s">
        <v>145</v>
      </c>
      <c r="AU104" s="235" t="s">
        <v>76</v>
      </c>
      <c r="AV104" s="10" t="s">
        <v>141</v>
      </c>
      <c r="AW104" s="10" t="s">
        <v>39</v>
      </c>
      <c r="AX104" s="10" t="s">
        <v>84</v>
      </c>
      <c r="AY104" s="235" t="s">
        <v>142</v>
      </c>
    </row>
    <row r="105" spans="2:65" s="1" customFormat="1" ht="38.25" customHeight="1">
      <c r="B105" s="46"/>
      <c r="C105" s="199" t="s">
        <v>225</v>
      </c>
      <c r="D105" s="199" t="s">
        <v>137</v>
      </c>
      <c r="E105" s="200" t="s">
        <v>188</v>
      </c>
      <c r="F105" s="201" t="s">
        <v>189</v>
      </c>
      <c r="G105" s="202" t="s">
        <v>140</v>
      </c>
      <c r="H105" s="203">
        <v>3.696</v>
      </c>
      <c r="I105" s="204"/>
      <c r="J105" s="205">
        <f>ROUND(I105*H105,2)</f>
        <v>0</v>
      </c>
      <c r="K105" s="201" t="s">
        <v>23</v>
      </c>
      <c r="L105" s="72"/>
      <c r="M105" s="206" t="s">
        <v>23</v>
      </c>
      <c r="N105" s="207" t="s">
        <v>47</v>
      </c>
      <c r="O105" s="47"/>
      <c r="P105" s="208">
        <f>O105*H105</f>
        <v>0</v>
      </c>
      <c r="Q105" s="208">
        <v>0</v>
      </c>
      <c r="R105" s="208">
        <f>Q105*H105</f>
        <v>0</v>
      </c>
      <c r="S105" s="208">
        <v>0</v>
      </c>
      <c r="T105" s="209">
        <f>S105*H105</f>
        <v>0</v>
      </c>
      <c r="AR105" s="24" t="s">
        <v>141</v>
      </c>
      <c r="AT105" s="24" t="s">
        <v>137</v>
      </c>
      <c r="AU105" s="24" t="s">
        <v>76</v>
      </c>
      <c r="AY105" s="24" t="s">
        <v>142</v>
      </c>
      <c r="BE105" s="210">
        <f>IF(N105="základní",J105,0)</f>
        <v>0</v>
      </c>
      <c r="BF105" s="210">
        <f>IF(N105="snížená",J105,0)</f>
        <v>0</v>
      </c>
      <c r="BG105" s="210">
        <f>IF(N105="zákl. přenesená",J105,0)</f>
        <v>0</v>
      </c>
      <c r="BH105" s="210">
        <f>IF(N105="sníž. přenesená",J105,0)</f>
        <v>0</v>
      </c>
      <c r="BI105" s="210">
        <f>IF(N105="nulová",J105,0)</f>
        <v>0</v>
      </c>
      <c r="BJ105" s="24" t="s">
        <v>84</v>
      </c>
      <c r="BK105" s="210">
        <f>ROUND(I105*H105,2)</f>
        <v>0</v>
      </c>
      <c r="BL105" s="24" t="s">
        <v>141</v>
      </c>
      <c r="BM105" s="24" t="s">
        <v>226</v>
      </c>
    </row>
    <row r="106" spans="2:47" s="1" customFormat="1" ht="13.5">
      <c r="B106" s="46"/>
      <c r="C106" s="74"/>
      <c r="D106" s="211" t="s">
        <v>143</v>
      </c>
      <c r="E106" s="74"/>
      <c r="F106" s="212" t="s">
        <v>190</v>
      </c>
      <c r="G106" s="74"/>
      <c r="H106" s="74"/>
      <c r="I106" s="185"/>
      <c r="J106" s="74"/>
      <c r="K106" s="74"/>
      <c r="L106" s="72"/>
      <c r="M106" s="213"/>
      <c r="N106" s="47"/>
      <c r="O106" s="47"/>
      <c r="P106" s="47"/>
      <c r="Q106" s="47"/>
      <c r="R106" s="47"/>
      <c r="S106" s="47"/>
      <c r="T106" s="95"/>
      <c r="AT106" s="24" t="s">
        <v>143</v>
      </c>
      <c r="AU106" s="24" t="s">
        <v>76</v>
      </c>
    </row>
    <row r="107" spans="2:65" s="1" customFormat="1" ht="38.25" customHeight="1">
      <c r="B107" s="46"/>
      <c r="C107" s="199" t="s">
        <v>166</v>
      </c>
      <c r="D107" s="199" t="s">
        <v>137</v>
      </c>
      <c r="E107" s="200" t="s">
        <v>227</v>
      </c>
      <c r="F107" s="201" t="s">
        <v>228</v>
      </c>
      <c r="G107" s="202" t="s">
        <v>200</v>
      </c>
      <c r="H107" s="203">
        <v>8</v>
      </c>
      <c r="I107" s="204"/>
      <c r="J107" s="205">
        <f>ROUND(I107*H107,2)</f>
        <v>0</v>
      </c>
      <c r="K107" s="201" t="s">
        <v>23</v>
      </c>
      <c r="L107" s="72"/>
      <c r="M107" s="206" t="s">
        <v>23</v>
      </c>
      <c r="N107" s="207" t="s">
        <v>47</v>
      </c>
      <c r="O107" s="47"/>
      <c r="P107" s="208">
        <f>O107*H107</f>
        <v>0</v>
      </c>
      <c r="Q107" s="208">
        <v>0</v>
      </c>
      <c r="R107" s="208">
        <f>Q107*H107</f>
        <v>0</v>
      </c>
      <c r="S107" s="208">
        <v>0</v>
      </c>
      <c r="T107" s="209">
        <f>S107*H107</f>
        <v>0</v>
      </c>
      <c r="AR107" s="24" t="s">
        <v>141</v>
      </c>
      <c r="AT107" s="24" t="s">
        <v>137</v>
      </c>
      <c r="AU107" s="24" t="s">
        <v>76</v>
      </c>
      <c r="AY107" s="24" t="s">
        <v>142</v>
      </c>
      <c r="BE107" s="210">
        <f>IF(N107="základní",J107,0)</f>
        <v>0</v>
      </c>
      <c r="BF107" s="210">
        <f>IF(N107="snížená",J107,0)</f>
        <v>0</v>
      </c>
      <c r="BG107" s="210">
        <f>IF(N107="zákl. přenesená",J107,0)</f>
        <v>0</v>
      </c>
      <c r="BH107" s="210">
        <f>IF(N107="sníž. přenesená",J107,0)</f>
        <v>0</v>
      </c>
      <c r="BI107" s="210">
        <f>IF(N107="nulová",J107,0)</f>
        <v>0</v>
      </c>
      <c r="BJ107" s="24" t="s">
        <v>84</v>
      </c>
      <c r="BK107" s="210">
        <f>ROUND(I107*H107,2)</f>
        <v>0</v>
      </c>
      <c r="BL107" s="24" t="s">
        <v>141</v>
      </c>
      <c r="BM107" s="24" t="s">
        <v>229</v>
      </c>
    </row>
    <row r="108" spans="2:65" s="1" customFormat="1" ht="16.5" customHeight="1">
      <c r="B108" s="46"/>
      <c r="C108" s="199" t="s">
        <v>230</v>
      </c>
      <c r="D108" s="199" t="s">
        <v>137</v>
      </c>
      <c r="E108" s="200" t="s">
        <v>231</v>
      </c>
      <c r="F108" s="201" t="s">
        <v>232</v>
      </c>
      <c r="G108" s="202" t="s">
        <v>200</v>
      </c>
      <c r="H108" s="203">
        <v>5</v>
      </c>
      <c r="I108" s="204"/>
      <c r="J108" s="205">
        <f>ROUND(I108*H108,2)</f>
        <v>0</v>
      </c>
      <c r="K108" s="201" t="s">
        <v>23</v>
      </c>
      <c r="L108" s="72"/>
      <c r="M108" s="206" t="s">
        <v>23</v>
      </c>
      <c r="N108" s="207" t="s">
        <v>47</v>
      </c>
      <c r="O108" s="47"/>
      <c r="P108" s="208">
        <f>O108*H108</f>
        <v>0</v>
      </c>
      <c r="Q108" s="208">
        <v>0</v>
      </c>
      <c r="R108" s="208">
        <f>Q108*H108</f>
        <v>0</v>
      </c>
      <c r="S108" s="208">
        <v>0</v>
      </c>
      <c r="T108" s="209">
        <f>S108*H108</f>
        <v>0</v>
      </c>
      <c r="AR108" s="24" t="s">
        <v>141</v>
      </c>
      <c r="AT108" s="24" t="s">
        <v>137</v>
      </c>
      <c r="AU108" s="24" t="s">
        <v>76</v>
      </c>
      <c r="AY108" s="24" t="s">
        <v>142</v>
      </c>
      <c r="BE108" s="210">
        <f>IF(N108="základní",J108,0)</f>
        <v>0</v>
      </c>
      <c r="BF108" s="210">
        <f>IF(N108="snížená",J108,0)</f>
        <v>0</v>
      </c>
      <c r="BG108" s="210">
        <f>IF(N108="zákl. přenesená",J108,0)</f>
        <v>0</v>
      </c>
      <c r="BH108" s="210">
        <f>IF(N108="sníž. přenesená",J108,0)</f>
        <v>0</v>
      </c>
      <c r="BI108" s="210">
        <f>IF(N108="nulová",J108,0)</f>
        <v>0</v>
      </c>
      <c r="BJ108" s="24" t="s">
        <v>84</v>
      </c>
      <c r="BK108" s="210">
        <f>ROUND(I108*H108,2)</f>
        <v>0</v>
      </c>
      <c r="BL108" s="24" t="s">
        <v>141</v>
      </c>
      <c r="BM108" s="24" t="s">
        <v>233</v>
      </c>
    </row>
    <row r="109" spans="2:47" s="1" customFormat="1" ht="13.5">
      <c r="B109" s="46"/>
      <c r="C109" s="74"/>
      <c r="D109" s="211" t="s">
        <v>222</v>
      </c>
      <c r="E109" s="74"/>
      <c r="F109" s="212" t="s">
        <v>234</v>
      </c>
      <c r="G109" s="74"/>
      <c r="H109" s="74"/>
      <c r="I109" s="185"/>
      <c r="J109" s="74"/>
      <c r="K109" s="74"/>
      <c r="L109" s="72"/>
      <c r="M109" s="213"/>
      <c r="N109" s="47"/>
      <c r="O109" s="47"/>
      <c r="P109" s="47"/>
      <c r="Q109" s="47"/>
      <c r="R109" s="47"/>
      <c r="S109" s="47"/>
      <c r="T109" s="95"/>
      <c r="AT109" s="24" t="s">
        <v>222</v>
      </c>
      <c r="AU109" s="24" t="s">
        <v>76</v>
      </c>
    </row>
    <row r="110" spans="2:65" s="1" customFormat="1" ht="16.5" customHeight="1">
      <c r="B110" s="46"/>
      <c r="C110" s="199" t="s">
        <v>171</v>
      </c>
      <c r="D110" s="199" t="s">
        <v>137</v>
      </c>
      <c r="E110" s="200" t="s">
        <v>235</v>
      </c>
      <c r="F110" s="201" t="s">
        <v>236</v>
      </c>
      <c r="G110" s="202" t="s">
        <v>200</v>
      </c>
      <c r="H110" s="203">
        <v>5</v>
      </c>
      <c r="I110" s="204"/>
      <c r="J110" s="205">
        <f>ROUND(I110*H110,2)</f>
        <v>0</v>
      </c>
      <c r="K110" s="201" t="s">
        <v>23</v>
      </c>
      <c r="L110" s="72"/>
      <c r="M110" s="206" t="s">
        <v>23</v>
      </c>
      <c r="N110" s="207" t="s">
        <v>47</v>
      </c>
      <c r="O110" s="47"/>
      <c r="P110" s="208">
        <f>O110*H110</f>
        <v>0</v>
      </c>
      <c r="Q110" s="208">
        <v>0</v>
      </c>
      <c r="R110" s="208">
        <f>Q110*H110</f>
        <v>0</v>
      </c>
      <c r="S110" s="208">
        <v>0</v>
      </c>
      <c r="T110" s="209">
        <f>S110*H110</f>
        <v>0</v>
      </c>
      <c r="AR110" s="24" t="s">
        <v>141</v>
      </c>
      <c r="AT110" s="24" t="s">
        <v>137</v>
      </c>
      <c r="AU110" s="24" t="s">
        <v>76</v>
      </c>
      <c r="AY110" s="24" t="s">
        <v>142</v>
      </c>
      <c r="BE110" s="210">
        <f>IF(N110="základní",J110,0)</f>
        <v>0</v>
      </c>
      <c r="BF110" s="210">
        <f>IF(N110="snížená",J110,0)</f>
        <v>0</v>
      </c>
      <c r="BG110" s="210">
        <f>IF(N110="zákl. přenesená",J110,0)</f>
        <v>0</v>
      </c>
      <c r="BH110" s="210">
        <f>IF(N110="sníž. přenesená",J110,0)</f>
        <v>0</v>
      </c>
      <c r="BI110" s="210">
        <f>IF(N110="nulová",J110,0)</f>
        <v>0</v>
      </c>
      <c r="BJ110" s="24" t="s">
        <v>84</v>
      </c>
      <c r="BK110" s="210">
        <f>ROUND(I110*H110,2)</f>
        <v>0</v>
      </c>
      <c r="BL110" s="24" t="s">
        <v>141</v>
      </c>
      <c r="BM110" s="24" t="s">
        <v>237</v>
      </c>
    </row>
    <row r="111" spans="2:65" s="1" customFormat="1" ht="16.5" customHeight="1">
      <c r="B111" s="46"/>
      <c r="C111" s="199" t="s">
        <v>10</v>
      </c>
      <c r="D111" s="199" t="s">
        <v>137</v>
      </c>
      <c r="E111" s="200" t="s">
        <v>238</v>
      </c>
      <c r="F111" s="201" t="s">
        <v>239</v>
      </c>
      <c r="G111" s="202" t="s">
        <v>151</v>
      </c>
      <c r="H111" s="203">
        <v>153.011</v>
      </c>
      <c r="I111" s="204"/>
      <c r="J111" s="205">
        <f>ROUND(I111*H111,2)</f>
        <v>0</v>
      </c>
      <c r="K111" s="201" t="s">
        <v>23</v>
      </c>
      <c r="L111" s="72"/>
      <c r="M111" s="206" t="s">
        <v>23</v>
      </c>
      <c r="N111" s="207" t="s">
        <v>47</v>
      </c>
      <c r="O111" s="47"/>
      <c r="P111" s="208">
        <f>O111*H111</f>
        <v>0</v>
      </c>
      <c r="Q111" s="208">
        <v>0</v>
      </c>
      <c r="R111" s="208">
        <f>Q111*H111</f>
        <v>0</v>
      </c>
      <c r="S111" s="208">
        <v>0</v>
      </c>
      <c r="T111" s="209">
        <f>S111*H111</f>
        <v>0</v>
      </c>
      <c r="AR111" s="24" t="s">
        <v>141</v>
      </c>
      <c r="AT111" s="24" t="s">
        <v>137</v>
      </c>
      <c r="AU111" s="24" t="s">
        <v>76</v>
      </c>
      <c r="AY111" s="24" t="s">
        <v>142</v>
      </c>
      <c r="BE111" s="210">
        <f>IF(N111="základní",J111,0)</f>
        <v>0</v>
      </c>
      <c r="BF111" s="210">
        <f>IF(N111="snížená",J111,0)</f>
        <v>0</v>
      </c>
      <c r="BG111" s="210">
        <f>IF(N111="zákl. přenesená",J111,0)</f>
        <v>0</v>
      </c>
      <c r="BH111" s="210">
        <f>IF(N111="sníž. přenesená",J111,0)</f>
        <v>0</v>
      </c>
      <c r="BI111" s="210">
        <f>IF(N111="nulová",J111,0)</f>
        <v>0</v>
      </c>
      <c r="BJ111" s="24" t="s">
        <v>84</v>
      </c>
      <c r="BK111" s="210">
        <f>ROUND(I111*H111,2)</f>
        <v>0</v>
      </c>
      <c r="BL111" s="24" t="s">
        <v>141</v>
      </c>
      <c r="BM111" s="24" t="s">
        <v>240</v>
      </c>
    </row>
    <row r="112" spans="2:47" s="1" customFormat="1" ht="13.5">
      <c r="B112" s="46"/>
      <c r="C112" s="74"/>
      <c r="D112" s="211" t="s">
        <v>143</v>
      </c>
      <c r="E112" s="74"/>
      <c r="F112" s="212" t="s">
        <v>241</v>
      </c>
      <c r="G112" s="74"/>
      <c r="H112" s="74"/>
      <c r="I112" s="185"/>
      <c r="J112" s="74"/>
      <c r="K112" s="74"/>
      <c r="L112" s="72"/>
      <c r="M112" s="213"/>
      <c r="N112" s="47"/>
      <c r="O112" s="47"/>
      <c r="P112" s="47"/>
      <c r="Q112" s="47"/>
      <c r="R112" s="47"/>
      <c r="S112" s="47"/>
      <c r="T112" s="95"/>
      <c r="AT112" s="24" t="s">
        <v>143</v>
      </c>
      <c r="AU112" s="24" t="s">
        <v>76</v>
      </c>
    </row>
    <row r="113" spans="2:65" s="1" customFormat="1" ht="16.5" customHeight="1">
      <c r="B113" s="46"/>
      <c r="C113" s="199" t="s">
        <v>174</v>
      </c>
      <c r="D113" s="199" t="s">
        <v>137</v>
      </c>
      <c r="E113" s="200" t="s">
        <v>242</v>
      </c>
      <c r="F113" s="201" t="s">
        <v>243</v>
      </c>
      <c r="G113" s="202" t="s">
        <v>151</v>
      </c>
      <c r="H113" s="203">
        <v>153.011</v>
      </c>
      <c r="I113" s="204"/>
      <c r="J113" s="205">
        <f>ROUND(I113*H113,2)</f>
        <v>0</v>
      </c>
      <c r="K113" s="201" t="s">
        <v>23</v>
      </c>
      <c r="L113" s="72"/>
      <c r="M113" s="206" t="s">
        <v>23</v>
      </c>
      <c r="N113" s="207" t="s">
        <v>47</v>
      </c>
      <c r="O113" s="47"/>
      <c r="P113" s="208">
        <f>O113*H113</f>
        <v>0</v>
      </c>
      <c r="Q113" s="208">
        <v>0</v>
      </c>
      <c r="R113" s="208">
        <f>Q113*H113</f>
        <v>0</v>
      </c>
      <c r="S113" s="208">
        <v>0</v>
      </c>
      <c r="T113" s="209">
        <f>S113*H113</f>
        <v>0</v>
      </c>
      <c r="AR113" s="24" t="s">
        <v>141</v>
      </c>
      <c r="AT113" s="24" t="s">
        <v>137</v>
      </c>
      <c r="AU113" s="24" t="s">
        <v>76</v>
      </c>
      <c r="AY113" s="24" t="s">
        <v>142</v>
      </c>
      <c r="BE113" s="210">
        <f>IF(N113="základní",J113,0)</f>
        <v>0</v>
      </c>
      <c r="BF113" s="210">
        <f>IF(N113="snížená",J113,0)</f>
        <v>0</v>
      </c>
      <c r="BG113" s="210">
        <f>IF(N113="zákl. přenesená",J113,0)</f>
        <v>0</v>
      </c>
      <c r="BH113" s="210">
        <f>IF(N113="sníž. přenesená",J113,0)</f>
        <v>0</v>
      </c>
      <c r="BI113" s="210">
        <f>IF(N113="nulová",J113,0)</f>
        <v>0</v>
      </c>
      <c r="BJ113" s="24" t="s">
        <v>84</v>
      </c>
      <c r="BK113" s="210">
        <f>ROUND(I113*H113,2)</f>
        <v>0</v>
      </c>
      <c r="BL113" s="24" t="s">
        <v>141</v>
      </c>
      <c r="BM113" s="24" t="s">
        <v>244</v>
      </c>
    </row>
    <row r="114" spans="2:65" s="1" customFormat="1" ht="25.5" customHeight="1">
      <c r="B114" s="46"/>
      <c r="C114" s="199" t="s">
        <v>245</v>
      </c>
      <c r="D114" s="199" t="s">
        <v>137</v>
      </c>
      <c r="E114" s="200" t="s">
        <v>246</v>
      </c>
      <c r="F114" s="201" t="s">
        <v>247</v>
      </c>
      <c r="G114" s="202" t="s">
        <v>186</v>
      </c>
      <c r="H114" s="203">
        <v>40.48</v>
      </c>
      <c r="I114" s="204"/>
      <c r="J114" s="205">
        <f>ROUND(I114*H114,2)</f>
        <v>0</v>
      </c>
      <c r="K114" s="201" t="s">
        <v>23</v>
      </c>
      <c r="L114" s="72"/>
      <c r="M114" s="206" t="s">
        <v>23</v>
      </c>
      <c r="N114" s="207" t="s">
        <v>47</v>
      </c>
      <c r="O114" s="47"/>
      <c r="P114" s="208">
        <f>O114*H114</f>
        <v>0</v>
      </c>
      <c r="Q114" s="208">
        <v>0</v>
      </c>
      <c r="R114" s="208">
        <f>Q114*H114</f>
        <v>0</v>
      </c>
      <c r="S114" s="208">
        <v>0</v>
      </c>
      <c r="T114" s="209">
        <f>S114*H114</f>
        <v>0</v>
      </c>
      <c r="AR114" s="24" t="s">
        <v>141</v>
      </c>
      <c r="AT114" s="24" t="s">
        <v>137</v>
      </c>
      <c r="AU114" s="24" t="s">
        <v>76</v>
      </c>
      <c r="AY114" s="24" t="s">
        <v>142</v>
      </c>
      <c r="BE114" s="210">
        <f>IF(N114="základní",J114,0)</f>
        <v>0</v>
      </c>
      <c r="BF114" s="210">
        <f>IF(N114="snížená",J114,0)</f>
        <v>0</v>
      </c>
      <c r="BG114" s="210">
        <f>IF(N114="zákl. přenesená",J114,0)</f>
        <v>0</v>
      </c>
      <c r="BH114" s="210">
        <f>IF(N114="sníž. přenesená",J114,0)</f>
        <v>0</v>
      </c>
      <c r="BI114" s="210">
        <f>IF(N114="nulová",J114,0)</f>
        <v>0</v>
      </c>
      <c r="BJ114" s="24" t="s">
        <v>84</v>
      </c>
      <c r="BK114" s="210">
        <f>ROUND(I114*H114,2)</f>
        <v>0</v>
      </c>
      <c r="BL114" s="24" t="s">
        <v>141</v>
      </c>
      <c r="BM114" s="24" t="s">
        <v>248</v>
      </c>
    </row>
    <row r="115" spans="2:51" s="9" customFormat="1" ht="13.5">
      <c r="B115" s="214"/>
      <c r="C115" s="215"/>
      <c r="D115" s="211" t="s">
        <v>145</v>
      </c>
      <c r="E115" s="216" t="s">
        <v>23</v>
      </c>
      <c r="F115" s="217" t="s">
        <v>249</v>
      </c>
      <c r="G115" s="215"/>
      <c r="H115" s="218">
        <v>40.48</v>
      </c>
      <c r="I115" s="219"/>
      <c r="J115" s="215"/>
      <c r="K115" s="215"/>
      <c r="L115" s="220"/>
      <c r="M115" s="221"/>
      <c r="N115" s="222"/>
      <c r="O115" s="222"/>
      <c r="P115" s="222"/>
      <c r="Q115" s="222"/>
      <c r="R115" s="222"/>
      <c r="S115" s="222"/>
      <c r="T115" s="223"/>
      <c r="AT115" s="224" t="s">
        <v>145</v>
      </c>
      <c r="AU115" s="224" t="s">
        <v>76</v>
      </c>
      <c r="AV115" s="9" t="s">
        <v>86</v>
      </c>
      <c r="AW115" s="9" t="s">
        <v>39</v>
      </c>
      <c r="AX115" s="9" t="s">
        <v>76</v>
      </c>
      <c r="AY115" s="224" t="s">
        <v>142</v>
      </c>
    </row>
    <row r="116" spans="2:51" s="10" customFormat="1" ht="13.5">
      <c r="B116" s="225"/>
      <c r="C116" s="226"/>
      <c r="D116" s="211" t="s">
        <v>145</v>
      </c>
      <c r="E116" s="227" t="s">
        <v>23</v>
      </c>
      <c r="F116" s="228" t="s">
        <v>148</v>
      </c>
      <c r="G116" s="226"/>
      <c r="H116" s="229">
        <v>40.48</v>
      </c>
      <c r="I116" s="230"/>
      <c r="J116" s="226"/>
      <c r="K116" s="226"/>
      <c r="L116" s="231"/>
      <c r="M116" s="232"/>
      <c r="N116" s="233"/>
      <c r="O116" s="233"/>
      <c r="P116" s="233"/>
      <c r="Q116" s="233"/>
      <c r="R116" s="233"/>
      <c r="S116" s="233"/>
      <c r="T116" s="234"/>
      <c r="AT116" s="235" t="s">
        <v>145</v>
      </c>
      <c r="AU116" s="235" t="s">
        <v>76</v>
      </c>
      <c r="AV116" s="10" t="s">
        <v>141</v>
      </c>
      <c r="AW116" s="10" t="s">
        <v>39</v>
      </c>
      <c r="AX116" s="10" t="s">
        <v>84</v>
      </c>
      <c r="AY116" s="235" t="s">
        <v>142</v>
      </c>
    </row>
    <row r="117" spans="2:65" s="1" customFormat="1" ht="16.5" customHeight="1">
      <c r="B117" s="46"/>
      <c r="C117" s="199" t="s">
        <v>179</v>
      </c>
      <c r="D117" s="199" t="s">
        <v>137</v>
      </c>
      <c r="E117" s="200" t="s">
        <v>250</v>
      </c>
      <c r="F117" s="201" t="s">
        <v>251</v>
      </c>
      <c r="G117" s="202" t="s">
        <v>186</v>
      </c>
      <c r="H117" s="203">
        <v>33</v>
      </c>
      <c r="I117" s="204"/>
      <c r="J117" s="205">
        <f>ROUND(I117*H117,2)</f>
        <v>0</v>
      </c>
      <c r="K117" s="201" t="s">
        <v>23</v>
      </c>
      <c r="L117" s="72"/>
      <c r="M117" s="206" t="s">
        <v>23</v>
      </c>
      <c r="N117" s="207" t="s">
        <v>47</v>
      </c>
      <c r="O117" s="47"/>
      <c r="P117" s="208">
        <f>O117*H117</f>
        <v>0</v>
      </c>
      <c r="Q117" s="208">
        <v>0</v>
      </c>
      <c r="R117" s="208">
        <f>Q117*H117</f>
        <v>0</v>
      </c>
      <c r="S117" s="208">
        <v>0</v>
      </c>
      <c r="T117" s="209">
        <f>S117*H117</f>
        <v>0</v>
      </c>
      <c r="AR117" s="24" t="s">
        <v>141</v>
      </c>
      <c r="AT117" s="24" t="s">
        <v>137</v>
      </c>
      <c r="AU117" s="24" t="s">
        <v>76</v>
      </c>
      <c r="AY117" s="24" t="s">
        <v>142</v>
      </c>
      <c r="BE117" s="210">
        <f>IF(N117="základní",J117,0)</f>
        <v>0</v>
      </c>
      <c r="BF117" s="210">
        <f>IF(N117="snížená",J117,0)</f>
        <v>0</v>
      </c>
      <c r="BG117" s="210">
        <f>IF(N117="zákl. přenesená",J117,0)</f>
        <v>0</v>
      </c>
      <c r="BH117" s="210">
        <f>IF(N117="sníž. přenesená",J117,0)</f>
        <v>0</v>
      </c>
      <c r="BI117" s="210">
        <f>IF(N117="nulová",J117,0)</f>
        <v>0</v>
      </c>
      <c r="BJ117" s="24" t="s">
        <v>84</v>
      </c>
      <c r="BK117" s="210">
        <f>ROUND(I117*H117,2)</f>
        <v>0</v>
      </c>
      <c r="BL117" s="24" t="s">
        <v>141</v>
      </c>
      <c r="BM117" s="24" t="s">
        <v>252</v>
      </c>
    </row>
    <row r="118" spans="2:47" s="1" customFormat="1" ht="13.5">
      <c r="B118" s="46"/>
      <c r="C118" s="74"/>
      <c r="D118" s="211" t="s">
        <v>143</v>
      </c>
      <c r="E118" s="74"/>
      <c r="F118" s="212" t="s">
        <v>253</v>
      </c>
      <c r="G118" s="74"/>
      <c r="H118" s="74"/>
      <c r="I118" s="185"/>
      <c r="J118" s="74"/>
      <c r="K118" s="74"/>
      <c r="L118" s="72"/>
      <c r="M118" s="213"/>
      <c r="N118" s="47"/>
      <c r="O118" s="47"/>
      <c r="P118" s="47"/>
      <c r="Q118" s="47"/>
      <c r="R118" s="47"/>
      <c r="S118" s="47"/>
      <c r="T118" s="95"/>
      <c r="AT118" s="24" t="s">
        <v>143</v>
      </c>
      <c r="AU118" s="24" t="s">
        <v>76</v>
      </c>
    </row>
    <row r="119" spans="2:65" s="1" customFormat="1" ht="16.5" customHeight="1">
      <c r="B119" s="46"/>
      <c r="C119" s="199" t="s">
        <v>254</v>
      </c>
      <c r="D119" s="199" t="s">
        <v>137</v>
      </c>
      <c r="E119" s="200" t="s">
        <v>255</v>
      </c>
      <c r="F119" s="201" t="s">
        <v>256</v>
      </c>
      <c r="G119" s="202" t="s">
        <v>186</v>
      </c>
      <c r="H119" s="203">
        <v>33</v>
      </c>
      <c r="I119" s="204"/>
      <c r="J119" s="205">
        <f>ROUND(I119*H119,2)</f>
        <v>0</v>
      </c>
      <c r="K119" s="201" t="s">
        <v>23</v>
      </c>
      <c r="L119" s="72"/>
      <c r="M119" s="206" t="s">
        <v>23</v>
      </c>
      <c r="N119" s="207" t="s">
        <v>47</v>
      </c>
      <c r="O119" s="47"/>
      <c r="P119" s="208">
        <f>O119*H119</f>
        <v>0</v>
      </c>
      <c r="Q119" s="208">
        <v>0</v>
      </c>
      <c r="R119" s="208">
        <f>Q119*H119</f>
        <v>0</v>
      </c>
      <c r="S119" s="208">
        <v>0</v>
      </c>
      <c r="T119" s="209">
        <f>S119*H119</f>
        <v>0</v>
      </c>
      <c r="AR119" s="24" t="s">
        <v>141</v>
      </c>
      <c r="AT119" s="24" t="s">
        <v>137</v>
      </c>
      <c r="AU119" s="24" t="s">
        <v>76</v>
      </c>
      <c r="AY119" s="24" t="s">
        <v>142</v>
      </c>
      <c r="BE119" s="210">
        <f>IF(N119="základní",J119,0)</f>
        <v>0</v>
      </c>
      <c r="BF119" s="210">
        <f>IF(N119="snížená",J119,0)</f>
        <v>0</v>
      </c>
      <c r="BG119" s="210">
        <f>IF(N119="zákl. přenesená",J119,0)</f>
        <v>0</v>
      </c>
      <c r="BH119" s="210">
        <f>IF(N119="sníž. přenesená",J119,0)</f>
        <v>0</v>
      </c>
      <c r="BI119" s="210">
        <f>IF(N119="nulová",J119,0)</f>
        <v>0</v>
      </c>
      <c r="BJ119" s="24" t="s">
        <v>84</v>
      </c>
      <c r="BK119" s="210">
        <f>ROUND(I119*H119,2)</f>
        <v>0</v>
      </c>
      <c r="BL119" s="24" t="s">
        <v>141</v>
      </c>
      <c r="BM119" s="24" t="s">
        <v>257</v>
      </c>
    </row>
    <row r="120" spans="2:65" s="1" customFormat="1" ht="38.25" customHeight="1">
      <c r="B120" s="46"/>
      <c r="C120" s="199" t="s">
        <v>196</v>
      </c>
      <c r="D120" s="199" t="s">
        <v>137</v>
      </c>
      <c r="E120" s="200" t="s">
        <v>258</v>
      </c>
      <c r="F120" s="201" t="s">
        <v>259</v>
      </c>
      <c r="G120" s="202" t="s">
        <v>260</v>
      </c>
      <c r="H120" s="203">
        <v>118.8</v>
      </c>
      <c r="I120" s="204"/>
      <c r="J120" s="205">
        <f>ROUND(I120*H120,2)</f>
        <v>0</v>
      </c>
      <c r="K120" s="201" t="s">
        <v>23</v>
      </c>
      <c r="L120" s="72"/>
      <c r="M120" s="206" t="s">
        <v>23</v>
      </c>
      <c r="N120" s="207" t="s">
        <v>47</v>
      </c>
      <c r="O120" s="47"/>
      <c r="P120" s="208">
        <f>O120*H120</f>
        <v>0</v>
      </c>
      <c r="Q120" s="208">
        <v>0</v>
      </c>
      <c r="R120" s="208">
        <f>Q120*H120</f>
        <v>0</v>
      </c>
      <c r="S120" s="208">
        <v>0</v>
      </c>
      <c r="T120" s="209">
        <f>S120*H120</f>
        <v>0</v>
      </c>
      <c r="AR120" s="24" t="s">
        <v>141</v>
      </c>
      <c r="AT120" s="24" t="s">
        <v>137</v>
      </c>
      <c r="AU120" s="24" t="s">
        <v>76</v>
      </c>
      <c r="AY120" s="24" t="s">
        <v>142</v>
      </c>
      <c r="BE120" s="210">
        <f>IF(N120="základní",J120,0)</f>
        <v>0</v>
      </c>
      <c r="BF120" s="210">
        <f>IF(N120="snížená",J120,0)</f>
        <v>0</v>
      </c>
      <c r="BG120" s="210">
        <f>IF(N120="zákl. přenesená",J120,0)</f>
        <v>0</v>
      </c>
      <c r="BH120" s="210">
        <f>IF(N120="sníž. přenesená",J120,0)</f>
        <v>0</v>
      </c>
      <c r="BI120" s="210">
        <f>IF(N120="nulová",J120,0)</f>
        <v>0</v>
      </c>
      <c r="BJ120" s="24" t="s">
        <v>84</v>
      </c>
      <c r="BK120" s="210">
        <f>ROUND(I120*H120,2)</f>
        <v>0</v>
      </c>
      <c r="BL120" s="24" t="s">
        <v>141</v>
      </c>
      <c r="BM120" s="24" t="s">
        <v>261</v>
      </c>
    </row>
    <row r="121" spans="2:65" s="1" customFormat="1" ht="25.5" customHeight="1">
      <c r="B121" s="46"/>
      <c r="C121" s="199" t="s">
        <v>9</v>
      </c>
      <c r="D121" s="199" t="s">
        <v>137</v>
      </c>
      <c r="E121" s="200" t="s">
        <v>262</v>
      </c>
      <c r="F121" s="201" t="s">
        <v>263</v>
      </c>
      <c r="G121" s="202" t="s">
        <v>260</v>
      </c>
      <c r="H121" s="203">
        <v>9.9</v>
      </c>
      <c r="I121" s="204"/>
      <c r="J121" s="205">
        <f>ROUND(I121*H121,2)</f>
        <v>0</v>
      </c>
      <c r="K121" s="201" t="s">
        <v>23</v>
      </c>
      <c r="L121" s="72"/>
      <c r="M121" s="206" t="s">
        <v>23</v>
      </c>
      <c r="N121" s="207" t="s">
        <v>47</v>
      </c>
      <c r="O121" s="47"/>
      <c r="P121" s="208">
        <f>O121*H121</f>
        <v>0</v>
      </c>
      <c r="Q121" s="208">
        <v>0</v>
      </c>
      <c r="R121" s="208">
        <f>Q121*H121</f>
        <v>0</v>
      </c>
      <c r="S121" s="208">
        <v>0</v>
      </c>
      <c r="T121" s="209">
        <f>S121*H121</f>
        <v>0</v>
      </c>
      <c r="AR121" s="24" t="s">
        <v>141</v>
      </c>
      <c r="AT121" s="24" t="s">
        <v>137</v>
      </c>
      <c r="AU121" s="24" t="s">
        <v>76</v>
      </c>
      <c r="AY121" s="24" t="s">
        <v>142</v>
      </c>
      <c r="BE121" s="210">
        <f>IF(N121="základní",J121,0)</f>
        <v>0</v>
      </c>
      <c r="BF121" s="210">
        <f>IF(N121="snížená",J121,0)</f>
        <v>0</v>
      </c>
      <c r="BG121" s="210">
        <f>IF(N121="zákl. přenesená",J121,0)</f>
        <v>0</v>
      </c>
      <c r="BH121" s="210">
        <f>IF(N121="sníž. přenesená",J121,0)</f>
        <v>0</v>
      </c>
      <c r="BI121" s="210">
        <f>IF(N121="nulová",J121,0)</f>
        <v>0</v>
      </c>
      <c r="BJ121" s="24" t="s">
        <v>84</v>
      </c>
      <c r="BK121" s="210">
        <f>ROUND(I121*H121,2)</f>
        <v>0</v>
      </c>
      <c r="BL121" s="24" t="s">
        <v>141</v>
      </c>
      <c r="BM121" s="24" t="s">
        <v>264</v>
      </c>
    </row>
    <row r="122" spans="2:65" s="1" customFormat="1" ht="38.25" customHeight="1">
      <c r="B122" s="46"/>
      <c r="C122" s="199" t="s">
        <v>265</v>
      </c>
      <c r="D122" s="199" t="s">
        <v>137</v>
      </c>
      <c r="E122" s="200" t="s">
        <v>266</v>
      </c>
      <c r="F122" s="201" t="s">
        <v>267</v>
      </c>
      <c r="G122" s="202" t="s">
        <v>260</v>
      </c>
      <c r="H122" s="203">
        <v>445.28</v>
      </c>
      <c r="I122" s="204"/>
      <c r="J122" s="205">
        <f>ROUND(I122*H122,2)</f>
        <v>0</v>
      </c>
      <c r="K122" s="201" t="s">
        <v>23</v>
      </c>
      <c r="L122" s="72"/>
      <c r="M122" s="206" t="s">
        <v>23</v>
      </c>
      <c r="N122" s="207" t="s">
        <v>47</v>
      </c>
      <c r="O122" s="47"/>
      <c r="P122" s="208">
        <f>O122*H122</f>
        <v>0</v>
      </c>
      <c r="Q122" s="208">
        <v>0</v>
      </c>
      <c r="R122" s="208">
        <f>Q122*H122</f>
        <v>0</v>
      </c>
      <c r="S122" s="208">
        <v>0</v>
      </c>
      <c r="T122" s="209">
        <f>S122*H122</f>
        <v>0</v>
      </c>
      <c r="AR122" s="24" t="s">
        <v>141</v>
      </c>
      <c r="AT122" s="24" t="s">
        <v>137</v>
      </c>
      <c r="AU122" s="24" t="s">
        <v>76</v>
      </c>
      <c r="AY122" s="24" t="s">
        <v>142</v>
      </c>
      <c r="BE122" s="210">
        <f>IF(N122="základní",J122,0)</f>
        <v>0</v>
      </c>
      <c r="BF122" s="210">
        <f>IF(N122="snížená",J122,0)</f>
        <v>0</v>
      </c>
      <c r="BG122" s="210">
        <f>IF(N122="zákl. přenesená",J122,0)</f>
        <v>0</v>
      </c>
      <c r="BH122" s="210">
        <f>IF(N122="sníž. přenesená",J122,0)</f>
        <v>0</v>
      </c>
      <c r="BI122" s="210">
        <f>IF(N122="nulová",J122,0)</f>
        <v>0</v>
      </c>
      <c r="BJ122" s="24" t="s">
        <v>84</v>
      </c>
      <c r="BK122" s="210">
        <f>ROUND(I122*H122,2)</f>
        <v>0</v>
      </c>
      <c r="BL122" s="24" t="s">
        <v>141</v>
      </c>
      <c r="BM122" s="24" t="s">
        <v>268</v>
      </c>
    </row>
    <row r="123" spans="2:65" s="1" customFormat="1" ht="38.25" customHeight="1">
      <c r="B123" s="46"/>
      <c r="C123" s="199" t="s">
        <v>269</v>
      </c>
      <c r="D123" s="199" t="s">
        <v>137</v>
      </c>
      <c r="E123" s="200" t="s">
        <v>270</v>
      </c>
      <c r="F123" s="201" t="s">
        <v>271</v>
      </c>
      <c r="G123" s="202" t="s">
        <v>272</v>
      </c>
      <c r="H123" s="254"/>
      <c r="I123" s="204"/>
      <c r="J123" s="205">
        <f>ROUND(I123*H123,2)</f>
        <v>0</v>
      </c>
      <c r="K123" s="201" t="s">
        <v>23</v>
      </c>
      <c r="L123" s="72"/>
      <c r="M123" s="206" t="s">
        <v>23</v>
      </c>
      <c r="N123" s="207" t="s">
        <v>47</v>
      </c>
      <c r="O123" s="47"/>
      <c r="P123" s="208">
        <f>O123*H123</f>
        <v>0</v>
      </c>
      <c r="Q123" s="208">
        <v>0</v>
      </c>
      <c r="R123" s="208">
        <f>Q123*H123</f>
        <v>0</v>
      </c>
      <c r="S123" s="208">
        <v>0</v>
      </c>
      <c r="T123" s="209">
        <f>S123*H123</f>
        <v>0</v>
      </c>
      <c r="AR123" s="24" t="s">
        <v>141</v>
      </c>
      <c r="AT123" s="24" t="s">
        <v>137</v>
      </c>
      <c r="AU123" s="24" t="s">
        <v>76</v>
      </c>
      <c r="AY123" s="24" t="s">
        <v>142</v>
      </c>
      <c r="BE123" s="210">
        <f>IF(N123="základní",J123,0)</f>
        <v>0</v>
      </c>
      <c r="BF123" s="210">
        <f>IF(N123="snížená",J123,0)</f>
        <v>0</v>
      </c>
      <c r="BG123" s="210">
        <f>IF(N123="zákl. přenesená",J123,0)</f>
        <v>0</v>
      </c>
      <c r="BH123" s="210">
        <f>IF(N123="sníž. přenesená",J123,0)</f>
        <v>0</v>
      </c>
      <c r="BI123" s="210">
        <f>IF(N123="nulová",J123,0)</f>
        <v>0</v>
      </c>
      <c r="BJ123" s="24" t="s">
        <v>84</v>
      </c>
      <c r="BK123" s="210">
        <f>ROUND(I123*H123,2)</f>
        <v>0</v>
      </c>
      <c r="BL123" s="24" t="s">
        <v>141</v>
      </c>
      <c r="BM123" s="24" t="s">
        <v>273</v>
      </c>
    </row>
    <row r="124" spans="2:63" s="13" customFormat="1" ht="37.4" customHeight="1">
      <c r="B124" s="255"/>
      <c r="C124" s="256"/>
      <c r="D124" s="257" t="s">
        <v>75</v>
      </c>
      <c r="E124" s="258" t="s">
        <v>274</v>
      </c>
      <c r="F124" s="258" t="s">
        <v>275</v>
      </c>
      <c r="G124" s="256"/>
      <c r="H124" s="256"/>
      <c r="I124" s="259"/>
      <c r="J124" s="260">
        <f>BK124</f>
        <v>0</v>
      </c>
      <c r="K124" s="256"/>
      <c r="L124" s="261"/>
      <c r="M124" s="262"/>
      <c r="N124" s="263"/>
      <c r="O124" s="263"/>
      <c r="P124" s="264">
        <f>P125+P141</f>
        <v>0</v>
      </c>
      <c r="Q124" s="263"/>
      <c r="R124" s="264">
        <f>R125+R141</f>
        <v>4.05067352</v>
      </c>
      <c r="S124" s="263"/>
      <c r="T124" s="265">
        <f>T125+T141</f>
        <v>0</v>
      </c>
      <c r="AR124" s="266" t="s">
        <v>84</v>
      </c>
      <c r="AT124" s="267" t="s">
        <v>75</v>
      </c>
      <c r="AU124" s="267" t="s">
        <v>76</v>
      </c>
      <c r="AY124" s="266" t="s">
        <v>142</v>
      </c>
      <c r="BK124" s="268">
        <f>BK125+BK141</f>
        <v>0</v>
      </c>
    </row>
    <row r="125" spans="2:63" s="13" customFormat="1" ht="19.9" customHeight="1">
      <c r="B125" s="255"/>
      <c r="C125" s="256"/>
      <c r="D125" s="257" t="s">
        <v>75</v>
      </c>
      <c r="E125" s="269" t="s">
        <v>84</v>
      </c>
      <c r="F125" s="269" t="s">
        <v>276</v>
      </c>
      <c r="G125" s="256"/>
      <c r="H125" s="256"/>
      <c r="I125" s="259"/>
      <c r="J125" s="270">
        <f>BK125</f>
        <v>0</v>
      </c>
      <c r="K125" s="256"/>
      <c r="L125" s="261"/>
      <c r="M125" s="262"/>
      <c r="N125" s="263"/>
      <c r="O125" s="263"/>
      <c r="P125" s="264">
        <f>SUM(P126:P140)</f>
        <v>0</v>
      </c>
      <c r="Q125" s="263"/>
      <c r="R125" s="264">
        <f>SUM(R126:R140)</f>
        <v>0</v>
      </c>
      <c r="S125" s="263"/>
      <c r="T125" s="265">
        <f>SUM(T126:T140)</f>
        <v>0</v>
      </c>
      <c r="AR125" s="266" t="s">
        <v>84</v>
      </c>
      <c r="AT125" s="267" t="s">
        <v>75</v>
      </c>
      <c r="AU125" s="267" t="s">
        <v>84</v>
      </c>
      <c r="AY125" s="266" t="s">
        <v>142</v>
      </c>
      <c r="BK125" s="268">
        <f>SUM(BK126:BK140)</f>
        <v>0</v>
      </c>
    </row>
    <row r="126" spans="2:65" s="1" customFormat="1" ht="38.25" customHeight="1">
      <c r="B126" s="46"/>
      <c r="C126" s="199" t="s">
        <v>277</v>
      </c>
      <c r="D126" s="199" t="s">
        <v>137</v>
      </c>
      <c r="E126" s="200" t="s">
        <v>278</v>
      </c>
      <c r="F126" s="201" t="s">
        <v>279</v>
      </c>
      <c r="G126" s="202" t="s">
        <v>140</v>
      </c>
      <c r="H126" s="203">
        <v>16.5</v>
      </c>
      <c r="I126" s="204"/>
      <c r="J126" s="205">
        <f>ROUND(I126*H126,2)</f>
        <v>0</v>
      </c>
      <c r="K126" s="201" t="s">
        <v>280</v>
      </c>
      <c r="L126" s="72"/>
      <c r="M126" s="206" t="s">
        <v>23</v>
      </c>
      <c r="N126" s="207" t="s">
        <v>47</v>
      </c>
      <c r="O126" s="47"/>
      <c r="P126" s="208">
        <f>O126*H126</f>
        <v>0</v>
      </c>
      <c r="Q126" s="208">
        <v>0</v>
      </c>
      <c r="R126" s="208">
        <f>Q126*H126</f>
        <v>0</v>
      </c>
      <c r="S126" s="208">
        <v>0</v>
      </c>
      <c r="T126" s="209">
        <f>S126*H126</f>
        <v>0</v>
      </c>
      <c r="AR126" s="24" t="s">
        <v>141</v>
      </c>
      <c r="AT126" s="24" t="s">
        <v>137</v>
      </c>
      <c r="AU126" s="24" t="s">
        <v>86</v>
      </c>
      <c r="AY126" s="24" t="s">
        <v>142</v>
      </c>
      <c r="BE126" s="210">
        <f>IF(N126="základní",J126,0)</f>
        <v>0</v>
      </c>
      <c r="BF126" s="210">
        <f>IF(N126="snížená",J126,0)</f>
        <v>0</v>
      </c>
      <c r="BG126" s="210">
        <f>IF(N126="zákl. přenesená",J126,0)</f>
        <v>0</v>
      </c>
      <c r="BH126" s="210">
        <f>IF(N126="sníž. přenesená",J126,0)</f>
        <v>0</v>
      </c>
      <c r="BI126" s="210">
        <f>IF(N126="nulová",J126,0)</f>
        <v>0</v>
      </c>
      <c r="BJ126" s="24" t="s">
        <v>84</v>
      </c>
      <c r="BK126" s="210">
        <f>ROUND(I126*H126,2)</f>
        <v>0</v>
      </c>
      <c r="BL126" s="24" t="s">
        <v>141</v>
      </c>
      <c r="BM126" s="24" t="s">
        <v>281</v>
      </c>
    </row>
    <row r="127" spans="2:47" s="1" customFormat="1" ht="13.5">
      <c r="B127" s="46"/>
      <c r="C127" s="74"/>
      <c r="D127" s="211" t="s">
        <v>143</v>
      </c>
      <c r="E127" s="74"/>
      <c r="F127" s="212" t="s">
        <v>282</v>
      </c>
      <c r="G127" s="74"/>
      <c r="H127" s="74"/>
      <c r="I127" s="185"/>
      <c r="J127" s="74"/>
      <c r="K127" s="74"/>
      <c r="L127" s="72"/>
      <c r="M127" s="213"/>
      <c r="N127" s="47"/>
      <c r="O127" s="47"/>
      <c r="P127" s="47"/>
      <c r="Q127" s="47"/>
      <c r="R127" s="47"/>
      <c r="S127" s="47"/>
      <c r="T127" s="95"/>
      <c r="AT127" s="24" t="s">
        <v>143</v>
      </c>
      <c r="AU127" s="24" t="s">
        <v>86</v>
      </c>
    </row>
    <row r="128" spans="2:51" s="9" customFormat="1" ht="13.5">
      <c r="B128" s="214"/>
      <c r="C128" s="215"/>
      <c r="D128" s="211" t="s">
        <v>145</v>
      </c>
      <c r="E128" s="216" t="s">
        <v>23</v>
      </c>
      <c r="F128" s="217" t="s">
        <v>283</v>
      </c>
      <c r="G128" s="215"/>
      <c r="H128" s="218">
        <v>16.5</v>
      </c>
      <c r="I128" s="219"/>
      <c r="J128" s="215"/>
      <c r="K128" s="215"/>
      <c r="L128" s="220"/>
      <c r="M128" s="221"/>
      <c r="N128" s="222"/>
      <c r="O128" s="222"/>
      <c r="P128" s="222"/>
      <c r="Q128" s="222"/>
      <c r="R128" s="222"/>
      <c r="S128" s="222"/>
      <c r="T128" s="223"/>
      <c r="AT128" s="224" t="s">
        <v>145</v>
      </c>
      <c r="AU128" s="224" t="s">
        <v>86</v>
      </c>
      <c r="AV128" s="9" t="s">
        <v>86</v>
      </c>
      <c r="AW128" s="9" t="s">
        <v>39</v>
      </c>
      <c r="AX128" s="9" t="s">
        <v>76</v>
      </c>
      <c r="AY128" s="224" t="s">
        <v>142</v>
      </c>
    </row>
    <row r="129" spans="2:51" s="10" customFormat="1" ht="13.5">
      <c r="B129" s="225"/>
      <c r="C129" s="226"/>
      <c r="D129" s="211" t="s">
        <v>145</v>
      </c>
      <c r="E129" s="227" t="s">
        <v>23</v>
      </c>
      <c r="F129" s="228" t="s">
        <v>148</v>
      </c>
      <c r="G129" s="226"/>
      <c r="H129" s="229">
        <v>16.5</v>
      </c>
      <c r="I129" s="230"/>
      <c r="J129" s="226"/>
      <c r="K129" s="226"/>
      <c r="L129" s="231"/>
      <c r="M129" s="232"/>
      <c r="N129" s="233"/>
      <c r="O129" s="233"/>
      <c r="P129" s="233"/>
      <c r="Q129" s="233"/>
      <c r="R129" s="233"/>
      <c r="S129" s="233"/>
      <c r="T129" s="234"/>
      <c r="AT129" s="235" t="s">
        <v>145</v>
      </c>
      <c r="AU129" s="235" t="s">
        <v>86</v>
      </c>
      <c r="AV129" s="10" t="s">
        <v>141</v>
      </c>
      <c r="AW129" s="10" t="s">
        <v>39</v>
      </c>
      <c r="AX129" s="10" t="s">
        <v>84</v>
      </c>
      <c r="AY129" s="235" t="s">
        <v>142</v>
      </c>
    </row>
    <row r="130" spans="2:65" s="1" customFormat="1" ht="38.25" customHeight="1">
      <c r="B130" s="46"/>
      <c r="C130" s="199" t="s">
        <v>284</v>
      </c>
      <c r="D130" s="199" t="s">
        <v>137</v>
      </c>
      <c r="E130" s="200" t="s">
        <v>285</v>
      </c>
      <c r="F130" s="201" t="s">
        <v>286</v>
      </c>
      <c r="G130" s="202" t="s">
        <v>140</v>
      </c>
      <c r="H130" s="203">
        <v>33</v>
      </c>
      <c r="I130" s="204"/>
      <c r="J130" s="205">
        <f>ROUND(I130*H130,2)</f>
        <v>0</v>
      </c>
      <c r="K130" s="201" t="s">
        <v>280</v>
      </c>
      <c r="L130" s="72"/>
      <c r="M130" s="206" t="s">
        <v>23</v>
      </c>
      <c r="N130" s="207" t="s">
        <v>47</v>
      </c>
      <c r="O130" s="47"/>
      <c r="P130" s="208">
        <f>O130*H130</f>
        <v>0</v>
      </c>
      <c r="Q130" s="208">
        <v>0</v>
      </c>
      <c r="R130" s="208">
        <f>Q130*H130</f>
        <v>0</v>
      </c>
      <c r="S130" s="208">
        <v>0</v>
      </c>
      <c r="T130" s="209">
        <f>S130*H130</f>
        <v>0</v>
      </c>
      <c r="AR130" s="24" t="s">
        <v>141</v>
      </c>
      <c r="AT130" s="24" t="s">
        <v>137</v>
      </c>
      <c r="AU130" s="24" t="s">
        <v>86</v>
      </c>
      <c r="AY130" s="24" t="s">
        <v>142</v>
      </c>
      <c r="BE130" s="210">
        <f>IF(N130="základní",J130,0)</f>
        <v>0</v>
      </c>
      <c r="BF130" s="210">
        <f>IF(N130="snížená",J130,0)</f>
        <v>0</v>
      </c>
      <c r="BG130" s="210">
        <f>IF(N130="zákl. přenesená",J130,0)</f>
        <v>0</v>
      </c>
      <c r="BH130" s="210">
        <f>IF(N130="sníž. přenesená",J130,0)</f>
        <v>0</v>
      </c>
      <c r="BI130" s="210">
        <f>IF(N130="nulová",J130,0)</f>
        <v>0</v>
      </c>
      <c r="BJ130" s="24" t="s">
        <v>84</v>
      </c>
      <c r="BK130" s="210">
        <f>ROUND(I130*H130,2)</f>
        <v>0</v>
      </c>
      <c r="BL130" s="24" t="s">
        <v>141</v>
      </c>
      <c r="BM130" s="24" t="s">
        <v>287</v>
      </c>
    </row>
    <row r="131" spans="2:47" s="1" customFormat="1" ht="13.5">
      <c r="B131" s="46"/>
      <c r="C131" s="74"/>
      <c r="D131" s="211" t="s">
        <v>143</v>
      </c>
      <c r="E131" s="74"/>
      <c r="F131" s="212" t="s">
        <v>282</v>
      </c>
      <c r="G131" s="74"/>
      <c r="H131" s="74"/>
      <c r="I131" s="185"/>
      <c r="J131" s="74"/>
      <c r="K131" s="74"/>
      <c r="L131" s="72"/>
      <c r="M131" s="213"/>
      <c r="N131" s="47"/>
      <c r="O131" s="47"/>
      <c r="P131" s="47"/>
      <c r="Q131" s="47"/>
      <c r="R131" s="47"/>
      <c r="S131" s="47"/>
      <c r="T131" s="95"/>
      <c r="AT131" s="24" t="s">
        <v>143</v>
      </c>
      <c r="AU131" s="24" t="s">
        <v>86</v>
      </c>
    </row>
    <row r="132" spans="2:65" s="1" customFormat="1" ht="38.25" customHeight="1">
      <c r="B132" s="46"/>
      <c r="C132" s="199" t="s">
        <v>288</v>
      </c>
      <c r="D132" s="199" t="s">
        <v>137</v>
      </c>
      <c r="E132" s="200" t="s">
        <v>289</v>
      </c>
      <c r="F132" s="201" t="s">
        <v>290</v>
      </c>
      <c r="G132" s="202" t="s">
        <v>140</v>
      </c>
      <c r="H132" s="203">
        <v>33</v>
      </c>
      <c r="I132" s="204"/>
      <c r="J132" s="205">
        <f>ROUND(I132*H132,2)</f>
        <v>0</v>
      </c>
      <c r="K132" s="201" t="s">
        <v>280</v>
      </c>
      <c r="L132" s="72"/>
      <c r="M132" s="206" t="s">
        <v>23</v>
      </c>
      <c r="N132" s="207" t="s">
        <v>47</v>
      </c>
      <c r="O132" s="47"/>
      <c r="P132" s="208">
        <f>O132*H132</f>
        <v>0</v>
      </c>
      <c r="Q132" s="208">
        <v>0</v>
      </c>
      <c r="R132" s="208">
        <f>Q132*H132</f>
        <v>0</v>
      </c>
      <c r="S132" s="208">
        <v>0</v>
      </c>
      <c r="T132" s="209">
        <f>S132*H132</f>
        <v>0</v>
      </c>
      <c r="AR132" s="24" t="s">
        <v>141</v>
      </c>
      <c r="AT132" s="24" t="s">
        <v>137</v>
      </c>
      <c r="AU132" s="24" t="s">
        <v>86</v>
      </c>
      <c r="AY132" s="24" t="s">
        <v>142</v>
      </c>
      <c r="BE132" s="210">
        <f>IF(N132="základní",J132,0)</f>
        <v>0</v>
      </c>
      <c r="BF132" s="210">
        <f>IF(N132="snížená",J132,0)</f>
        <v>0</v>
      </c>
      <c r="BG132" s="210">
        <f>IF(N132="zákl. přenesená",J132,0)</f>
        <v>0</v>
      </c>
      <c r="BH132" s="210">
        <f>IF(N132="sníž. přenesená",J132,0)</f>
        <v>0</v>
      </c>
      <c r="BI132" s="210">
        <f>IF(N132="nulová",J132,0)</f>
        <v>0</v>
      </c>
      <c r="BJ132" s="24" t="s">
        <v>84</v>
      </c>
      <c r="BK132" s="210">
        <f>ROUND(I132*H132,2)</f>
        <v>0</v>
      </c>
      <c r="BL132" s="24" t="s">
        <v>141</v>
      </c>
      <c r="BM132" s="24" t="s">
        <v>291</v>
      </c>
    </row>
    <row r="133" spans="2:47" s="1" customFormat="1" ht="13.5">
      <c r="B133" s="46"/>
      <c r="C133" s="74"/>
      <c r="D133" s="211" t="s">
        <v>143</v>
      </c>
      <c r="E133" s="74"/>
      <c r="F133" s="212" t="s">
        <v>292</v>
      </c>
      <c r="G133" s="74"/>
      <c r="H133" s="74"/>
      <c r="I133" s="185"/>
      <c r="J133" s="74"/>
      <c r="K133" s="74"/>
      <c r="L133" s="72"/>
      <c r="M133" s="213"/>
      <c r="N133" s="47"/>
      <c r="O133" s="47"/>
      <c r="P133" s="47"/>
      <c r="Q133" s="47"/>
      <c r="R133" s="47"/>
      <c r="S133" s="47"/>
      <c r="T133" s="95"/>
      <c r="AT133" s="24" t="s">
        <v>143</v>
      </c>
      <c r="AU133" s="24" t="s">
        <v>86</v>
      </c>
    </row>
    <row r="134" spans="2:65" s="1" customFormat="1" ht="38.25" customHeight="1">
      <c r="B134" s="46"/>
      <c r="C134" s="199" t="s">
        <v>293</v>
      </c>
      <c r="D134" s="199" t="s">
        <v>137</v>
      </c>
      <c r="E134" s="200" t="s">
        <v>294</v>
      </c>
      <c r="F134" s="201" t="s">
        <v>295</v>
      </c>
      <c r="G134" s="202" t="s">
        <v>140</v>
      </c>
      <c r="H134" s="203">
        <v>33</v>
      </c>
      <c r="I134" s="204"/>
      <c r="J134" s="205">
        <f>ROUND(I134*H134,2)</f>
        <v>0</v>
      </c>
      <c r="K134" s="201" t="s">
        <v>280</v>
      </c>
      <c r="L134" s="72"/>
      <c r="M134" s="206" t="s">
        <v>23</v>
      </c>
      <c r="N134" s="207" t="s">
        <v>47</v>
      </c>
      <c r="O134" s="47"/>
      <c r="P134" s="208">
        <f>O134*H134</f>
        <v>0</v>
      </c>
      <c r="Q134" s="208">
        <v>0</v>
      </c>
      <c r="R134" s="208">
        <f>Q134*H134</f>
        <v>0</v>
      </c>
      <c r="S134" s="208">
        <v>0</v>
      </c>
      <c r="T134" s="209">
        <f>S134*H134</f>
        <v>0</v>
      </c>
      <c r="AR134" s="24" t="s">
        <v>141</v>
      </c>
      <c r="AT134" s="24" t="s">
        <v>137</v>
      </c>
      <c r="AU134" s="24" t="s">
        <v>86</v>
      </c>
      <c r="AY134" s="24" t="s">
        <v>142</v>
      </c>
      <c r="BE134" s="210">
        <f>IF(N134="základní",J134,0)</f>
        <v>0</v>
      </c>
      <c r="BF134" s="210">
        <f>IF(N134="snížená",J134,0)</f>
        <v>0</v>
      </c>
      <c r="BG134" s="210">
        <f>IF(N134="zákl. přenesená",J134,0)</f>
        <v>0</v>
      </c>
      <c r="BH134" s="210">
        <f>IF(N134="sníž. přenesená",J134,0)</f>
        <v>0</v>
      </c>
      <c r="BI134" s="210">
        <f>IF(N134="nulová",J134,0)</f>
        <v>0</v>
      </c>
      <c r="BJ134" s="24" t="s">
        <v>84</v>
      </c>
      <c r="BK134" s="210">
        <f>ROUND(I134*H134,2)</f>
        <v>0</v>
      </c>
      <c r="BL134" s="24" t="s">
        <v>141</v>
      </c>
      <c r="BM134" s="24" t="s">
        <v>296</v>
      </c>
    </row>
    <row r="135" spans="2:47" s="1" customFormat="1" ht="13.5">
      <c r="B135" s="46"/>
      <c r="C135" s="74"/>
      <c r="D135" s="211" t="s">
        <v>143</v>
      </c>
      <c r="E135" s="74"/>
      <c r="F135" s="212" t="s">
        <v>297</v>
      </c>
      <c r="G135" s="74"/>
      <c r="H135" s="74"/>
      <c r="I135" s="185"/>
      <c r="J135" s="74"/>
      <c r="K135" s="74"/>
      <c r="L135" s="72"/>
      <c r="M135" s="213"/>
      <c r="N135" s="47"/>
      <c r="O135" s="47"/>
      <c r="P135" s="47"/>
      <c r="Q135" s="47"/>
      <c r="R135" s="47"/>
      <c r="S135" s="47"/>
      <c r="T135" s="95"/>
      <c r="AT135" s="24" t="s">
        <v>143</v>
      </c>
      <c r="AU135" s="24" t="s">
        <v>86</v>
      </c>
    </row>
    <row r="136" spans="2:65" s="1" customFormat="1" ht="51" customHeight="1">
      <c r="B136" s="46"/>
      <c r="C136" s="199" t="s">
        <v>298</v>
      </c>
      <c r="D136" s="199" t="s">
        <v>137</v>
      </c>
      <c r="E136" s="200" t="s">
        <v>299</v>
      </c>
      <c r="F136" s="201" t="s">
        <v>300</v>
      </c>
      <c r="G136" s="202" t="s">
        <v>140</v>
      </c>
      <c r="H136" s="203">
        <v>132</v>
      </c>
      <c r="I136" s="204"/>
      <c r="J136" s="205">
        <f>ROUND(I136*H136,2)</f>
        <v>0</v>
      </c>
      <c r="K136" s="201" t="s">
        <v>280</v>
      </c>
      <c r="L136" s="72"/>
      <c r="M136" s="206" t="s">
        <v>23</v>
      </c>
      <c r="N136" s="207" t="s">
        <v>47</v>
      </c>
      <c r="O136" s="47"/>
      <c r="P136" s="208">
        <f>O136*H136</f>
        <v>0</v>
      </c>
      <c r="Q136" s="208">
        <v>0</v>
      </c>
      <c r="R136" s="208">
        <f>Q136*H136</f>
        <v>0</v>
      </c>
      <c r="S136" s="208">
        <v>0</v>
      </c>
      <c r="T136" s="209">
        <f>S136*H136</f>
        <v>0</v>
      </c>
      <c r="AR136" s="24" t="s">
        <v>141</v>
      </c>
      <c r="AT136" s="24" t="s">
        <v>137</v>
      </c>
      <c r="AU136" s="24" t="s">
        <v>86</v>
      </c>
      <c r="AY136" s="24" t="s">
        <v>142</v>
      </c>
      <c r="BE136" s="210">
        <f>IF(N136="základní",J136,0)</f>
        <v>0</v>
      </c>
      <c r="BF136" s="210">
        <f>IF(N136="snížená",J136,0)</f>
        <v>0</v>
      </c>
      <c r="BG136" s="210">
        <f>IF(N136="zákl. přenesená",J136,0)</f>
        <v>0</v>
      </c>
      <c r="BH136" s="210">
        <f>IF(N136="sníž. přenesená",J136,0)</f>
        <v>0</v>
      </c>
      <c r="BI136" s="210">
        <f>IF(N136="nulová",J136,0)</f>
        <v>0</v>
      </c>
      <c r="BJ136" s="24" t="s">
        <v>84</v>
      </c>
      <c r="BK136" s="210">
        <f>ROUND(I136*H136,2)</f>
        <v>0</v>
      </c>
      <c r="BL136" s="24" t="s">
        <v>141</v>
      </c>
      <c r="BM136" s="24" t="s">
        <v>301</v>
      </c>
    </row>
    <row r="137" spans="2:47" s="1" customFormat="1" ht="13.5">
      <c r="B137" s="46"/>
      <c r="C137" s="74"/>
      <c r="D137" s="211" t="s">
        <v>143</v>
      </c>
      <c r="E137" s="74"/>
      <c r="F137" s="212" t="s">
        <v>297</v>
      </c>
      <c r="G137" s="74"/>
      <c r="H137" s="74"/>
      <c r="I137" s="185"/>
      <c r="J137" s="74"/>
      <c r="K137" s="74"/>
      <c r="L137" s="72"/>
      <c r="M137" s="213"/>
      <c r="N137" s="47"/>
      <c r="O137" s="47"/>
      <c r="P137" s="47"/>
      <c r="Q137" s="47"/>
      <c r="R137" s="47"/>
      <c r="S137" s="47"/>
      <c r="T137" s="95"/>
      <c r="AT137" s="24" t="s">
        <v>143</v>
      </c>
      <c r="AU137" s="24" t="s">
        <v>86</v>
      </c>
    </row>
    <row r="138" spans="2:51" s="9" customFormat="1" ht="13.5">
      <c r="B138" s="214"/>
      <c r="C138" s="215"/>
      <c r="D138" s="211" t="s">
        <v>145</v>
      </c>
      <c r="E138" s="215"/>
      <c r="F138" s="217" t="s">
        <v>302</v>
      </c>
      <c r="G138" s="215"/>
      <c r="H138" s="218">
        <v>132</v>
      </c>
      <c r="I138" s="219"/>
      <c r="J138" s="215"/>
      <c r="K138" s="215"/>
      <c r="L138" s="220"/>
      <c r="M138" s="221"/>
      <c r="N138" s="222"/>
      <c r="O138" s="222"/>
      <c r="P138" s="222"/>
      <c r="Q138" s="222"/>
      <c r="R138" s="222"/>
      <c r="S138" s="222"/>
      <c r="T138" s="223"/>
      <c r="AT138" s="224" t="s">
        <v>145</v>
      </c>
      <c r="AU138" s="224" t="s">
        <v>86</v>
      </c>
      <c r="AV138" s="9" t="s">
        <v>86</v>
      </c>
      <c r="AW138" s="9" t="s">
        <v>6</v>
      </c>
      <c r="AX138" s="9" t="s">
        <v>84</v>
      </c>
      <c r="AY138" s="224" t="s">
        <v>142</v>
      </c>
    </row>
    <row r="139" spans="2:65" s="1" customFormat="1" ht="38.25" customHeight="1">
      <c r="B139" s="46"/>
      <c r="C139" s="199" t="s">
        <v>303</v>
      </c>
      <c r="D139" s="199" t="s">
        <v>137</v>
      </c>
      <c r="E139" s="200" t="s">
        <v>304</v>
      </c>
      <c r="F139" s="201" t="s">
        <v>305</v>
      </c>
      <c r="G139" s="202" t="s">
        <v>140</v>
      </c>
      <c r="H139" s="203">
        <v>33</v>
      </c>
      <c r="I139" s="204"/>
      <c r="J139" s="205">
        <f>ROUND(I139*H139,2)</f>
        <v>0</v>
      </c>
      <c r="K139" s="201" t="s">
        <v>280</v>
      </c>
      <c r="L139" s="72"/>
      <c r="M139" s="206" t="s">
        <v>23</v>
      </c>
      <c r="N139" s="207" t="s">
        <v>47</v>
      </c>
      <c r="O139" s="47"/>
      <c r="P139" s="208">
        <f>O139*H139</f>
        <v>0</v>
      </c>
      <c r="Q139" s="208">
        <v>0</v>
      </c>
      <c r="R139" s="208">
        <f>Q139*H139</f>
        <v>0</v>
      </c>
      <c r="S139" s="208">
        <v>0</v>
      </c>
      <c r="T139" s="209">
        <f>S139*H139</f>
        <v>0</v>
      </c>
      <c r="AR139" s="24" t="s">
        <v>141</v>
      </c>
      <c r="AT139" s="24" t="s">
        <v>137</v>
      </c>
      <c r="AU139" s="24" t="s">
        <v>86</v>
      </c>
      <c r="AY139" s="24" t="s">
        <v>142</v>
      </c>
      <c r="BE139" s="210">
        <f>IF(N139="základní",J139,0)</f>
        <v>0</v>
      </c>
      <c r="BF139" s="210">
        <f>IF(N139="snížená",J139,0)</f>
        <v>0</v>
      </c>
      <c r="BG139" s="210">
        <f>IF(N139="zákl. přenesená",J139,0)</f>
        <v>0</v>
      </c>
      <c r="BH139" s="210">
        <f>IF(N139="sníž. přenesená",J139,0)</f>
        <v>0</v>
      </c>
      <c r="BI139" s="210">
        <f>IF(N139="nulová",J139,0)</f>
        <v>0</v>
      </c>
      <c r="BJ139" s="24" t="s">
        <v>84</v>
      </c>
      <c r="BK139" s="210">
        <f>ROUND(I139*H139,2)</f>
        <v>0</v>
      </c>
      <c r="BL139" s="24" t="s">
        <v>141</v>
      </c>
      <c r="BM139" s="24" t="s">
        <v>306</v>
      </c>
    </row>
    <row r="140" spans="2:47" s="1" customFormat="1" ht="13.5">
      <c r="B140" s="46"/>
      <c r="C140" s="74"/>
      <c r="D140" s="211" t="s">
        <v>143</v>
      </c>
      <c r="E140" s="74"/>
      <c r="F140" s="271" t="s">
        <v>307</v>
      </c>
      <c r="G140" s="74"/>
      <c r="H140" s="74"/>
      <c r="I140" s="185"/>
      <c r="J140" s="74"/>
      <c r="K140" s="74"/>
      <c r="L140" s="72"/>
      <c r="M140" s="213"/>
      <c r="N140" s="47"/>
      <c r="O140" s="47"/>
      <c r="P140" s="47"/>
      <c r="Q140" s="47"/>
      <c r="R140" s="47"/>
      <c r="S140" s="47"/>
      <c r="T140" s="95"/>
      <c r="AT140" s="24" t="s">
        <v>143</v>
      </c>
      <c r="AU140" s="24" t="s">
        <v>86</v>
      </c>
    </row>
    <row r="141" spans="2:63" s="13" customFormat="1" ht="29.85" customHeight="1">
      <c r="B141" s="255"/>
      <c r="C141" s="256"/>
      <c r="D141" s="257" t="s">
        <v>75</v>
      </c>
      <c r="E141" s="269" t="s">
        <v>152</v>
      </c>
      <c r="F141" s="269" t="s">
        <v>308</v>
      </c>
      <c r="G141" s="256"/>
      <c r="H141" s="256"/>
      <c r="I141" s="259"/>
      <c r="J141" s="270">
        <f>BK141</f>
        <v>0</v>
      </c>
      <c r="K141" s="256"/>
      <c r="L141" s="261"/>
      <c r="M141" s="262"/>
      <c r="N141" s="263"/>
      <c r="O141" s="263"/>
      <c r="P141" s="264">
        <f>SUM(P142:P153)</f>
        <v>0</v>
      </c>
      <c r="Q141" s="263"/>
      <c r="R141" s="264">
        <f>SUM(R142:R153)</f>
        <v>4.05067352</v>
      </c>
      <c r="S141" s="263"/>
      <c r="T141" s="265">
        <f>SUM(T142:T153)</f>
        <v>0</v>
      </c>
      <c r="AR141" s="266" t="s">
        <v>84</v>
      </c>
      <c r="AT141" s="267" t="s">
        <v>75</v>
      </c>
      <c r="AU141" s="267" t="s">
        <v>84</v>
      </c>
      <c r="AY141" s="266" t="s">
        <v>142</v>
      </c>
      <c r="BK141" s="268">
        <f>SUM(BK142:BK153)</f>
        <v>0</v>
      </c>
    </row>
    <row r="142" spans="2:65" s="1" customFormat="1" ht="16.5" customHeight="1">
      <c r="B142" s="46"/>
      <c r="C142" s="199" t="s">
        <v>201</v>
      </c>
      <c r="D142" s="199" t="s">
        <v>137</v>
      </c>
      <c r="E142" s="200" t="s">
        <v>309</v>
      </c>
      <c r="F142" s="201" t="s">
        <v>310</v>
      </c>
      <c r="G142" s="202" t="s">
        <v>140</v>
      </c>
      <c r="H142" s="203">
        <v>1.478</v>
      </c>
      <c r="I142" s="204"/>
      <c r="J142" s="205">
        <f>ROUND(I142*H142,2)</f>
        <v>0</v>
      </c>
      <c r="K142" s="201" t="s">
        <v>280</v>
      </c>
      <c r="L142" s="72"/>
      <c r="M142" s="206" t="s">
        <v>23</v>
      </c>
      <c r="N142" s="207" t="s">
        <v>47</v>
      </c>
      <c r="O142" s="47"/>
      <c r="P142" s="208">
        <f>O142*H142</f>
        <v>0</v>
      </c>
      <c r="Q142" s="208">
        <v>2.47786</v>
      </c>
      <c r="R142" s="208">
        <f>Q142*H142</f>
        <v>3.6622770800000004</v>
      </c>
      <c r="S142" s="208">
        <v>0</v>
      </c>
      <c r="T142" s="209">
        <f>S142*H142</f>
        <v>0</v>
      </c>
      <c r="AR142" s="24" t="s">
        <v>141</v>
      </c>
      <c r="AT142" s="24" t="s">
        <v>137</v>
      </c>
      <c r="AU142" s="24" t="s">
        <v>86</v>
      </c>
      <c r="AY142" s="24" t="s">
        <v>142</v>
      </c>
      <c r="BE142" s="210">
        <f>IF(N142="základní",J142,0)</f>
        <v>0</v>
      </c>
      <c r="BF142" s="210">
        <f>IF(N142="snížená",J142,0)</f>
        <v>0</v>
      </c>
      <c r="BG142" s="210">
        <f>IF(N142="zákl. přenesená",J142,0)</f>
        <v>0</v>
      </c>
      <c r="BH142" s="210">
        <f>IF(N142="sníž. přenesená",J142,0)</f>
        <v>0</v>
      </c>
      <c r="BI142" s="210">
        <f>IF(N142="nulová",J142,0)</f>
        <v>0</v>
      </c>
      <c r="BJ142" s="24" t="s">
        <v>84</v>
      </c>
      <c r="BK142" s="210">
        <f>ROUND(I142*H142,2)</f>
        <v>0</v>
      </c>
      <c r="BL142" s="24" t="s">
        <v>141</v>
      </c>
      <c r="BM142" s="24" t="s">
        <v>311</v>
      </c>
    </row>
    <row r="143" spans="2:47" s="1" customFormat="1" ht="13.5">
      <c r="B143" s="46"/>
      <c r="C143" s="74"/>
      <c r="D143" s="211" t="s">
        <v>143</v>
      </c>
      <c r="E143" s="74"/>
      <c r="F143" s="212" t="s">
        <v>312</v>
      </c>
      <c r="G143" s="74"/>
      <c r="H143" s="74"/>
      <c r="I143" s="185"/>
      <c r="J143" s="74"/>
      <c r="K143" s="74"/>
      <c r="L143" s="72"/>
      <c r="M143" s="213"/>
      <c r="N143" s="47"/>
      <c r="O143" s="47"/>
      <c r="P143" s="47"/>
      <c r="Q143" s="47"/>
      <c r="R143" s="47"/>
      <c r="S143" s="47"/>
      <c r="T143" s="95"/>
      <c r="AT143" s="24" t="s">
        <v>143</v>
      </c>
      <c r="AU143" s="24" t="s">
        <v>86</v>
      </c>
    </row>
    <row r="144" spans="2:51" s="9" customFormat="1" ht="13.5">
      <c r="B144" s="214"/>
      <c r="C144" s="215"/>
      <c r="D144" s="211" t="s">
        <v>145</v>
      </c>
      <c r="E144" s="216" t="s">
        <v>23</v>
      </c>
      <c r="F144" s="217" t="s">
        <v>313</v>
      </c>
      <c r="G144" s="215"/>
      <c r="H144" s="218">
        <v>1.478</v>
      </c>
      <c r="I144" s="219"/>
      <c r="J144" s="215"/>
      <c r="K144" s="215"/>
      <c r="L144" s="220"/>
      <c r="M144" s="221"/>
      <c r="N144" s="222"/>
      <c r="O144" s="222"/>
      <c r="P144" s="222"/>
      <c r="Q144" s="222"/>
      <c r="R144" s="222"/>
      <c r="S144" s="222"/>
      <c r="T144" s="223"/>
      <c r="AT144" s="224" t="s">
        <v>145</v>
      </c>
      <c r="AU144" s="224" t="s">
        <v>86</v>
      </c>
      <c r="AV144" s="9" t="s">
        <v>86</v>
      </c>
      <c r="AW144" s="9" t="s">
        <v>39</v>
      </c>
      <c r="AX144" s="9" t="s">
        <v>76</v>
      </c>
      <c r="AY144" s="224" t="s">
        <v>142</v>
      </c>
    </row>
    <row r="145" spans="2:51" s="10" customFormat="1" ht="13.5">
      <c r="B145" s="225"/>
      <c r="C145" s="226"/>
      <c r="D145" s="211" t="s">
        <v>145</v>
      </c>
      <c r="E145" s="227" t="s">
        <v>23</v>
      </c>
      <c r="F145" s="228" t="s">
        <v>148</v>
      </c>
      <c r="G145" s="226"/>
      <c r="H145" s="229">
        <v>1.478</v>
      </c>
      <c r="I145" s="230"/>
      <c r="J145" s="226"/>
      <c r="K145" s="226"/>
      <c r="L145" s="231"/>
      <c r="M145" s="232"/>
      <c r="N145" s="233"/>
      <c r="O145" s="233"/>
      <c r="P145" s="233"/>
      <c r="Q145" s="233"/>
      <c r="R145" s="233"/>
      <c r="S145" s="233"/>
      <c r="T145" s="234"/>
      <c r="AT145" s="235" t="s">
        <v>145</v>
      </c>
      <c r="AU145" s="235" t="s">
        <v>86</v>
      </c>
      <c r="AV145" s="10" t="s">
        <v>141</v>
      </c>
      <c r="AW145" s="10" t="s">
        <v>39</v>
      </c>
      <c r="AX145" s="10" t="s">
        <v>84</v>
      </c>
      <c r="AY145" s="235" t="s">
        <v>142</v>
      </c>
    </row>
    <row r="146" spans="2:65" s="1" customFormat="1" ht="16.5" customHeight="1">
      <c r="B146" s="46"/>
      <c r="C146" s="199" t="s">
        <v>314</v>
      </c>
      <c r="D146" s="199" t="s">
        <v>137</v>
      </c>
      <c r="E146" s="200" t="s">
        <v>315</v>
      </c>
      <c r="F146" s="201" t="s">
        <v>316</v>
      </c>
      <c r="G146" s="202" t="s">
        <v>186</v>
      </c>
      <c r="H146" s="203">
        <v>7.392</v>
      </c>
      <c r="I146" s="204"/>
      <c r="J146" s="205">
        <f>ROUND(I146*H146,2)</f>
        <v>0</v>
      </c>
      <c r="K146" s="201" t="s">
        <v>280</v>
      </c>
      <c r="L146" s="72"/>
      <c r="M146" s="206" t="s">
        <v>23</v>
      </c>
      <c r="N146" s="207" t="s">
        <v>47</v>
      </c>
      <c r="O146" s="47"/>
      <c r="P146" s="208">
        <f>O146*H146</f>
        <v>0</v>
      </c>
      <c r="Q146" s="208">
        <v>0.04174</v>
      </c>
      <c r="R146" s="208">
        <f>Q146*H146</f>
        <v>0.30854208</v>
      </c>
      <c r="S146" s="208">
        <v>0</v>
      </c>
      <c r="T146" s="209">
        <f>S146*H146</f>
        <v>0</v>
      </c>
      <c r="AR146" s="24" t="s">
        <v>141</v>
      </c>
      <c r="AT146" s="24" t="s">
        <v>137</v>
      </c>
      <c r="AU146" s="24" t="s">
        <v>86</v>
      </c>
      <c r="AY146" s="24" t="s">
        <v>142</v>
      </c>
      <c r="BE146" s="210">
        <f>IF(N146="základní",J146,0)</f>
        <v>0</v>
      </c>
      <c r="BF146" s="210">
        <f>IF(N146="snížená",J146,0)</f>
        <v>0</v>
      </c>
      <c r="BG146" s="210">
        <f>IF(N146="zákl. přenesená",J146,0)</f>
        <v>0</v>
      </c>
      <c r="BH146" s="210">
        <f>IF(N146="sníž. přenesená",J146,0)</f>
        <v>0</v>
      </c>
      <c r="BI146" s="210">
        <f>IF(N146="nulová",J146,0)</f>
        <v>0</v>
      </c>
      <c r="BJ146" s="24" t="s">
        <v>84</v>
      </c>
      <c r="BK146" s="210">
        <f>ROUND(I146*H146,2)</f>
        <v>0</v>
      </c>
      <c r="BL146" s="24" t="s">
        <v>141</v>
      </c>
      <c r="BM146" s="24" t="s">
        <v>317</v>
      </c>
    </row>
    <row r="147" spans="2:47" s="1" customFormat="1" ht="13.5">
      <c r="B147" s="46"/>
      <c r="C147" s="74"/>
      <c r="D147" s="211" t="s">
        <v>143</v>
      </c>
      <c r="E147" s="74"/>
      <c r="F147" s="212" t="s">
        <v>318</v>
      </c>
      <c r="G147" s="74"/>
      <c r="H147" s="74"/>
      <c r="I147" s="185"/>
      <c r="J147" s="74"/>
      <c r="K147" s="74"/>
      <c r="L147" s="72"/>
      <c r="M147" s="213"/>
      <c r="N147" s="47"/>
      <c r="O147" s="47"/>
      <c r="P147" s="47"/>
      <c r="Q147" s="47"/>
      <c r="R147" s="47"/>
      <c r="S147" s="47"/>
      <c r="T147" s="95"/>
      <c r="AT147" s="24" t="s">
        <v>143</v>
      </c>
      <c r="AU147" s="24" t="s">
        <v>86</v>
      </c>
    </row>
    <row r="148" spans="2:51" s="9" customFormat="1" ht="13.5">
      <c r="B148" s="214"/>
      <c r="C148" s="215"/>
      <c r="D148" s="211" t="s">
        <v>145</v>
      </c>
      <c r="E148" s="216" t="s">
        <v>23</v>
      </c>
      <c r="F148" s="217" t="s">
        <v>319</v>
      </c>
      <c r="G148" s="215"/>
      <c r="H148" s="218">
        <v>7.392</v>
      </c>
      <c r="I148" s="219"/>
      <c r="J148" s="215"/>
      <c r="K148" s="215"/>
      <c r="L148" s="220"/>
      <c r="M148" s="221"/>
      <c r="N148" s="222"/>
      <c r="O148" s="222"/>
      <c r="P148" s="222"/>
      <c r="Q148" s="222"/>
      <c r="R148" s="222"/>
      <c r="S148" s="222"/>
      <c r="T148" s="223"/>
      <c r="AT148" s="224" t="s">
        <v>145</v>
      </c>
      <c r="AU148" s="224" t="s">
        <v>86</v>
      </c>
      <c r="AV148" s="9" t="s">
        <v>86</v>
      </c>
      <c r="AW148" s="9" t="s">
        <v>39</v>
      </c>
      <c r="AX148" s="9" t="s">
        <v>76</v>
      </c>
      <c r="AY148" s="224" t="s">
        <v>142</v>
      </c>
    </row>
    <row r="149" spans="2:51" s="10" customFormat="1" ht="13.5">
      <c r="B149" s="225"/>
      <c r="C149" s="226"/>
      <c r="D149" s="211" t="s">
        <v>145</v>
      </c>
      <c r="E149" s="227" t="s">
        <v>23</v>
      </c>
      <c r="F149" s="228" t="s">
        <v>148</v>
      </c>
      <c r="G149" s="226"/>
      <c r="H149" s="229">
        <v>7.392</v>
      </c>
      <c r="I149" s="230"/>
      <c r="J149" s="226"/>
      <c r="K149" s="226"/>
      <c r="L149" s="231"/>
      <c r="M149" s="232"/>
      <c r="N149" s="233"/>
      <c r="O149" s="233"/>
      <c r="P149" s="233"/>
      <c r="Q149" s="233"/>
      <c r="R149" s="233"/>
      <c r="S149" s="233"/>
      <c r="T149" s="234"/>
      <c r="AT149" s="235" t="s">
        <v>145</v>
      </c>
      <c r="AU149" s="235" t="s">
        <v>86</v>
      </c>
      <c r="AV149" s="10" t="s">
        <v>141</v>
      </c>
      <c r="AW149" s="10" t="s">
        <v>39</v>
      </c>
      <c r="AX149" s="10" t="s">
        <v>84</v>
      </c>
      <c r="AY149" s="235" t="s">
        <v>142</v>
      </c>
    </row>
    <row r="150" spans="2:65" s="1" customFormat="1" ht="16.5" customHeight="1">
      <c r="B150" s="46"/>
      <c r="C150" s="199" t="s">
        <v>205</v>
      </c>
      <c r="D150" s="199" t="s">
        <v>137</v>
      </c>
      <c r="E150" s="200" t="s">
        <v>320</v>
      </c>
      <c r="F150" s="201" t="s">
        <v>321</v>
      </c>
      <c r="G150" s="202" t="s">
        <v>186</v>
      </c>
      <c r="H150" s="203">
        <v>7.392</v>
      </c>
      <c r="I150" s="204"/>
      <c r="J150" s="205">
        <f>ROUND(I150*H150,2)</f>
        <v>0</v>
      </c>
      <c r="K150" s="201" t="s">
        <v>280</v>
      </c>
      <c r="L150" s="72"/>
      <c r="M150" s="206" t="s">
        <v>23</v>
      </c>
      <c r="N150" s="207" t="s">
        <v>47</v>
      </c>
      <c r="O150" s="47"/>
      <c r="P150" s="208">
        <f>O150*H150</f>
        <v>0</v>
      </c>
      <c r="Q150" s="208">
        <v>2E-05</v>
      </c>
      <c r="R150" s="208">
        <f>Q150*H150</f>
        <v>0.00014784000000000002</v>
      </c>
      <c r="S150" s="208">
        <v>0</v>
      </c>
      <c r="T150" s="209">
        <f>S150*H150</f>
        <v>0</v>
      </c>
      <c r="AR150" s="24" t="s">
        <v>141</v>
      </c>
      <c r="AT150" s="24" t="s">
        <v>137</v>
      </c>
      <c r="AU150" s="24" t="s">
        <v>86</v>
      </c>
      <c r="AY150" s="24" t="s">
        <v>142</v>
      </c>
      <c r="BE150" s="210">
        <f>IF(N150="základní",J150,0)</f>
        <v>0</v>
      </c>
      <c r="BF150" s="210">
        <f>IF(N150="snížená",J150,0)</f>
        <v>0</v>
      </c>
      <c r="BG150" s="210">
        <f>IF(N150="zákl. přenesená",J150,0)</f>
        <v>0</v>
      </c>
      <c r="BH150" s="210">
        <f>IF(N150="sníž. přenesená",J150,0)</f>
        <v>0</v>
      </c>
      <c r="BI150" s="210">
        <f>IF(N150="nulová",J150,0)</f>
        <v>0</v>
      </c>
      <c r="BJ150" s="24" t="s">
        <v>84</v>
      </c>
      <c r="BK150" s="210">
        <f>ROUND(I150*H150,2)</f>
        <v>0</v>
      </c>
      <c r="BL150" s="24" t="s">
        <v>141</v>
      </c>
      <c r="BM150" s="24" t="s">
        <v>322</v>
      </c>
    </row>
    <row r="151" spans="2:47" s="1" customFormat="1" ht="13.5">
      <c r="B151" s="46"/>
      <c r="C151" s="74"/>
      <c r="D151" s="211" t="s">
        <v>143</v>
      </c>
      <c r="E151" s="74"/>
      <c r="F151" s="212" t="s">
        <v>318</v>
      </c>
      <c r="G151" s="74"/>
      <c r="H151" s="74"/>
      <c r="I151" s="185"/>
      <c r="J151" s="74"/>
      <c r="K151" s="74"/>
      <c r="L151" s="72"/>
      <c r="M151" s="213"/>
      <c r="N151" s="47"/>
      <c r="O151" s="47"/>
      <c r="P151" s="47"/>
      <c r="Q151" s="47"/>
      <c r="R151" s="47"/>
      <c r="S151" s="47"/>
      <c r="T151" s="95"/>
      <c r="AT151" s="24" t="s">
        <v>143</v>
      </c>
      <c r="AU151" s="24" t="s">
        <v>86</v>
      </c>
    </row>
    <row r="152" spans="2:65" s="1" customFormat="1" ht="25.5" customHeight="1">
      <c r="B152" s="46"/>
      <c r="C152" s="199" t="s">
        <v>323</v>
      </c>
      <c r="D152" s="199" t="s">
        <v>137</v>
      </c>
      <c r="E152" s="200" t="s">
        <v>324</v>
      </c>
      <c r="F152" s="201" t="s">
        <v>325</v>
      </c>
      <c r="G152" s="202" t="s">
        <v>151</v>
      </c>
      <c r="H152" s="203">
        <v>0.076</v>
      </c>
      <c r="I152" s="204"/>
      <c r="J152" s="205">
        <f>ROUND(I152*H152,2)</f>
        <v>0</v>
      </c>
      <c r="K152" s="201" t="s">
        <v>280</v>
      </c>
      <c r="L152" s="72"/>
      <c r="M152" s="206" t="s">
        <v>23</v>
      </c>
      <c r="N152" s="207" t="s">
        <v>47</v>
      </c>
      <c r="O152" s="47"/>
      <c r="P152" s="208">
        <f>O152*H152</f>
        <v>0</v>
      </c>
      <c r="Q152" s="208">
        <v>1.04877</v>
      </c>
      <c r="R152" s="208">
        <f>Q152*H152</f>
        <v>0.07970652</v>
      </c>
      <c r="S152" s="208">
        <v>0</v>
      </c>
      <c r="T152" s="209">
        <f>S152*H152</f>
        <v>0</v>
      </c>
      <c r="AR152" s="24" t="s">
        <v>141</v>
      </c>
      <c r="AT152" s="24" t="s">
        <v>137</v>
      </c>
      <c r="AU152" s="24" t="s">
        <v>86</v>
      </c>
      <c r="AY152" s="24" t="s">
        <v>142</v>
      </c>
      <c r="BE152" s="210">
        <f>IF(N152="základní",J152,0)</f>
        <v>0</v>
      </c>
      <c r="BF152" s="210">
        <f>IF(N152="snížená",J152,0)</f>
        <v>0</v>
      </c>
      <c r="BG152" s="210">
        <f>IF(N152="zákl. přenesená",J152,0)</f>
        <v>0</v>
      </c>
      <c r="BH152" s="210">
        <f>IF(N152="sníž. přenesená",J152,0)</f>
        <v>0</v>
      </c>
      <c r="BI152" s="210">
        <f>IF(N152="nulová",J152,0)</f>
        <v>0</v>
      </c>
      <c r="BJ152" s="24" t="s">
        <v>84</v>
      </c>
      <c r="BK152" s="210">
        <f>ROUND(I152*H152,2)</f>
        <v>0</v>
      </c>
      <c r="BL152" s="24" t="s">
        <v>141</v>
      </c>
      <c r="BM152" s="24" t="s">
        <v>326</v>
      </c>
    </row>
    <row r="153" spans="2:47" s="1" customFormat="1" ht="13.5">
      <c r="B153" s="46"/>
      <c r="C153" s="74"/>
      <c r="D153" s="211" t="s">
        <v>143</v>
      </c>
      <c r="E153" s="74"/>
      <c r="F153" s="212" t="s">
        <v>327</v>
      </c>
      <c r="G153" s="74"/>
      <c r="H153" s="74"/>
      <c r="I153" s="185"/>
      <c r="J153" s="74"/>
      <c r="K153" s="74"/>
      <c r="L153" s="72"/>
      <c r="M153" s="272"/>
      <c r="N153" s="237"/>
      <c r="O153" s="237"/>
      <c r="P153" s="237"/>
      <c r="Q153" s="237"/>
      <c r="R153" s="237"/>
      <c r="S153" s="237"/>
      <c r="T153" s="273"/>
      <c r="AT153" s="24" t="s">
        <v>143</v>
      </c>
      <c r="AU153" s="24" t="s">
        <v>86</v>
      </c>
    </row>
    <row r="154" spans="2:12" s="1" customFormat="1" ht="6.95" customHeight="1">
      <c r="B154" s="67"/>
      <c r="C154" s="68"/>
      <c r="D154" s="68"/>
      <c r="E154" s="68"/>
      <c r="F154" s="68"/>
      <c r="G154" s="68"/>
      <c r="H154" s="68"/>
      <c r="I154" s="174"/>
      <c r="J154" s="68"/>
      <c r="K154" s="68"/>
      <c r="L154" s="72"/>
    </row>
  </sheetData>
  <sheetProtection password="CC35" sheet="1" objects="1" scenarios="1" formatColumns="0" formatRows="0" autoFilter="0"/>
  <autoFilter ref="C78:K153"/>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2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5"/>
      <c r="C1" s="145"/>
      <c r="D1" s="146" t="s">
        <v>1</v>
      </c>
      <c r="E1" s="145"/>
      <c r="F1" s="147" t="s">
        <v>110</v>
      </c>
      <c r="G1" s="147" t="s">
        <v>111</v>
      </c>
      <c r="H1" s="147"/>
      <c r="I1" s="148"/>
      <c r="J1" s="147" t="s">
        <v>112</v>
      </c>
      <c r="K1" s="146" t="s">
        <v>113</v>
      </c>
      <c r="L1" s="147" t="s">
        <v>114</v>
      </c>
      <c r="M1" s="147"/>
      <c r="N1" s="147"/>
      <c r="O1" s="147"/>
      <c r="P1" s="147"/>
      <c r="Q1" s="147"/>
      <c r="R1" s="147"/>
      <c r="S1" s="147"/>
      <c r="T1" s="147"/>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92</v>
      </c>
    </row>
    <row r="3" spans="2:46" ht="6.95" customHeight="1">
      <c r="B3" s="25"/>
      <c r="C3" s="26"/>
      <c r="D3" s="26"/>
      <c r="E3" s="26"/>
      <c r="F3" s="26"/>
      <c r="G3" s="26"/>
      <c r="H3" s="26"/>
      <c r="I3" s="149"/>
      <c r="J3" s="26"/>
      <c r="K3" s="27"/>
      <c r="AT3" s="24" t="s">
        <v>86</v>
      </c>
    </row>
    <row r="4" spans="2:46" ht="36.95" customHeight="1">
      <c r="B4" s="28"/>
      <c r="C4" s="29"/>
      <c r="D4" s="30" t="s">
        <v>115</v>
      </c>
      <c r="E4" s="29"/>
      <c r="F4" s="29"/>
      <c r="G4" s="29"/>
      <c r="H4" s="29"/>
      <c r="I4" s="150"/>
      <c r="J4" s="29"/>
      <c r="K4" s="31"/>
      <c r="M4" s="32" t="s">
        <v>12</v>
      </c>
      <c r="AT4" s="24" t="s">
        <v>6</v>
      </c>
    </row>
    <row r="5" spans="2:11" ht="6.95" customHeight="1">
      <c r="B5" s="28"/>
      <c r="C5" s="29"/>
      <c r="D5" s="29"/>
      <c r="E5" s="29"/>
      <c r="F5" s="29"/>
      <c r="G5" s="29"/>
      <c r="H5" s="29"/>
      <c r="I5" s="150"/>
      <c r="J5" s="29"/>
      <c r="K5" s="31"/>
    </row>
    <row r="6" spans="2:11" ht="13.5">
      <c r="B6" s="28"/>
      <c r="C6" s="29"/>
      <c r="D6" s="40" t="s">
        <v>18</v>
      </c>
      <c r="E6" s="29"/>
      <c r="F6" s="29"/>
      <c r="G6" s="29"/>
      <c r="H6" s="29"/>
      <c r="I6" s="150"/>
      <c r="J6" s="29"/>
      <c r="K6" s="31"/>
    </row>
    <row r="7" spans="2:11" ht="16.5" customHeight="1">
      <c r="B7" s="28"/>
      <c r="C7" s="29"/>
      <c r="D7" s="29"/>
      <c r="E7" s="151" t="str">
        <f>'Rekapitulace stavby'!K6</f>
        <v>K1710 Demolice a výstavba nového mostu přes Janovský potok a st. úpravy kom. v ul. K.H. Borovského v Litvínově, Janově</v>
      </c>
      <c r="F7" s="40"/>
      <c r="G7" s="40"/>
      <c r="H7" s="40"/>
      <c r="I7" s="150"/>
      <c r="J7" s="29"/>
      <c r="K7" s="31"/>
    </row>
    <row r="8" spans="2:11" s="1" customFormat="1" ht="13.5">
      <c r="B8" s="46"/>
      <c r="C8" s="47"/>
      <c r="D8" s="40" t="s">
        <v>116</v>
      </c>
      <c r="E8" s="47"/>
      <c r="F8" s="47"/>
      <c r="G8" s="47"/>
      <c r="H8" s="47"/>
      <c r="I8" s="152"/>
      <c r="J8" s="47"/>
      <c r="K8" s="51"/>
    </row>
    <row r="9" spans="2:11" s="1" customFormat="1" ht="36.95" customHeight="1">
      <c r="B9" s="46"/>
      <c r="C9" s="47"/>
      <c r="D9" s="47"/>
      <c r="E9" s="153" t="s">
        <v>328</v>
      </c>
      <c r="F9" s="47"/>
      <c r="G9" s="47"/>
      <c r="H9" s="47"/>
      <c r="I9" s="152"/>
      <c r="J9" s="47"/>
      <c r="K9" s="51"/>
    </row>
    <row r="10" spans="2:11" s="1" customFormat="1" ht="13.5">
      <c r="B10" s="46"/>
      <c r="C10" s="47"/>
      <c r="D10" s="47"/>
      <c r="E10" s="47"/>
      <c r="F10" s="47"/>
      <c r="G10" s="47"/>
      <c r="H10" s="47"/>
      <c r="I10" s="152"/>
      <c r="J10" s="47"/>
      <c r="K10" s="51"/>
    </row>
    <row r="11" spans="2:11" s="1" customFormat="1" ht="14.4" customHeight="1">
      <c r="B11" s="46"/>
      <c r="C11" s="47"/>
      <c r="D11" s="40" t="s">
        <v>20</v>
      </c>
      <c r="E11" s="47"/>
      <c r="F11" s="35" t="s">
        <v>23</v>
      </c>
      <c r="G11" s="47"/>
      <c r="H11" s="47"/>
      <c r="I11" s="154" t="s">
        <v>22</v>
      </c>
      <c r="J11" s="35" t="s">
        <v>23</v>
      </c>
      <c r="K11" s="51"/>
    </row>
    <row r="12" spans="2:11" s="1" customFormat="1" ht="14.4" customHeight="1">
      <c r="B12" s="46"/>
      <c r="C12" s="47"/>
      <c r="D12" s="40" t="s">
        <v>24</v>
      </c>
      <c r="E12" s="47"/>
      <c r="F12" s="35" t="s">
        <v>25</v>
      </c>
      <c r="G12" s="47"/>
      <c r="H12" s="47"/>
      <c r="I12" s="154" t="s">
        <v>26</v>
      </c>
      <c r="J12" s="155" t="str">
        <f>'Rekapitulace stavby'!AN8</f>
        <v>6. 9. 2018</v>
      </c>
      <c r="K12" s="51"/>
    </row>
    <row r="13" spans="2:11" s="1" customFormat="1" ht="10.8" customHeight="1">
      <c r="B13" s="46"/>
      <c r="C13" s="47"/>
      <c r="D13" s="47"/>
      <c r="E13" s="47"/>
      <c r="F13" s="47"/>
      <c r="G13" s="47"/>
      <c r="H13" s="47"/>
      <c r="I13" s="152"/>
      <c r="J13" s="47"/>
      <c r="K13" s="51"/>
    </row>
    <row r="14" spans="2:11" s="1" customFormat="1" ht="14.4" customHeight="1">
      <c r="B14" s="46"/>
      <c r="C14" s="47"/>
      <c r="D14" s="40" t="s">
        <v>28</v>
      </c>
      <c r="E14" s="47"/>
      <c r="F14" s="47"/>
      <c r="G14" s="47"/>
      <c r="H14" s="47"/>
      <c r="I14" s="154" t="s">
        <v>29</v>
      </c>
      <c r="J14" s="35" t="s">
        <v>30</v>
      </c>
      <c r="K14" s="51"/>
    </row>
    <row r="15" spans="2:11" s="1" customFormat="1" ht="18" customHeight="1">
      <c r="B15" s="46"/>
      <c r="C15" s="47"/>
      <c r="D15" s="47"/>
      <c r="E15" s="35" t="s">
        <v>31</v>
      </c>
      <c r="F15" s="47"/>
      <c r="G15" s="47"/>
      <c r="H15" s="47"/>
      <c r="I15" s="154" t="s">
        <v>32</v>
      </c>
      <c r="J15" s="35" t="s">
        <v>23</v>
      </c>
      <c r="K15" s="51"/>
    </row>
    <row r="16" spans="2:11" s="1" customFormat="1" ht="6.95" customHeight="1">
      <c r="B16" s="46"/>
      <c r="C16" s="47"/>
      <c r="D16" s="47"/>
      <c r="E16" s="47"/>
      <c r="F16" s="47"/>
      <c r="G16" s="47"/>
      <c r="H16" s="47"/>
      <c r="I16" s="152"/>
      <c r="J16" s="47"/>
      <c r="K16" s="51"/>
    </row>
    <row r="17" spans="2:11" s="1" customFormat="1" ht="14.4" customHeight="1">
      <c r="B17" s="46"/>
      <c r="C17" s="47"/>
      <c r="D17" s="40" t="s">
        <v>33</v>
      </c>
      <c r="E17" s="47"/>
      <c r="F17" s="47"/>
      <c r="G17" s="47"/>
      <c r="H17" s="47"/>
      <c r="I17" s="154"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54" t="s">
        <v>32</v>
      </c>
      <c r="J18" s="35" t="str">
        <f>IF('Rekapitulace stavby'!AN14="Vyplň údaj","",IF('Rekapitulace stavby'!AN14="","",'Rekapitulace stavby'!AN14))</f>
        <v/>
      </c>
      <c r="K18" s="51"/>
    </row>
    <row r="19" spans="2:11" s="1" customFormat="1" ht="6.95" customHeight="1">
      <c r="B19" s="46"/>
      <c r="C19" s="47"/>
      <c r="D19" s="47"/>
      <c r="E19" s="47"/>
      <c r="F19" s="47"/>
      <c r="G19" s="47"/>
      <c r="H19" s="47"/>
      <c r="I19" s="152"/>
      <c r="J19" s="47"/>
      <c r="K19" s="51"/>
    </row>
    <row r="20" spans="2:11" s="1" customFormat="1" ht="14.4" customHeight="1">
      <c r="B20" s="46"/>
      <c r="C20" s="47"/>
      <c r="D20" s="40" t="s">
        <v>35</v>
      </c>
      <c r="E20" s="47"/>
      <c r="F20" s="47"/>
      <c r="G20" s="47"/>
      <c r="H20" s="47"/>
      <c r="I20" s="154" t="s">
        <v>29</v>
      </c>
      <c r="J20" s="35" t="s">
        <v>36</v>
      </c>
      <c r="K20" s="51"/>
    </row>
    <row r="21" spans="2:11" s="1" customFormat="1" ht="18" customHeight="1">
      <c r="B21" s="46"/>
      <c r="C21" s="47"/>
      <c r="D21" s="47"/>
      <c r="E21" s="35" t="s">
        <v>37</v>
      </c>
      <c r="F21" s="47"/>
      <c r="G21" s="47"/>
      <c r="H21" s="47"/>
      <c r="I21" s="154" t="s">
        <v>32</v>
      </c>
      <c r="J21" s="35" t="s">
        <v>38</v>
      </c>
      <c r="K21" s="51"/>
    </row>
    <row r="22" spans="2:11" s="1" customFormat="1" ht="6.95" customHeight="1">
      <c r="B22" s="46"/>
      <c r="C22" s="47"/>
      <c r="D22" s="47"/>
      <c r="E22" s="47"/>
      <c r="F22" s="47"/>
      <c r="G22" s="47"/>
      <c r="H22" s="47"/>
      <c r="I22" s="152"/>
      <c r="J22" s="47"/>
      <c r="K22" s="51"/>
    </row>
    <row r="23" spans="2:11" s="1" customFormat="1" ht="14.4" customHeight="1">
      <c r="B23" s="46"/>
      <c r="C23" s="47"/>
      <c r="D23" s="40" t="s">
        <v>40</v>
      </c>
      <c r="E23" s="47"/>
      <c r="F23" s="47"/>
      <c r="G23" s="47"/>
      <c r="H23" s="47"/>
      <c r="I23" s="152"/>
      <c r="J23" s="47"/>
      <c r="K23" s="51"/>
    </row>
    <row r="24" spans="2:11" s="7" customFormat="1" ht="71.25" customHeight="1">
      <c r="B24" s="156"/>
      <c r="C24" s="157"/>
      <c r="D24" s="157"/>
      <c r="E24" s="44" t="s">
        <v>41</v>
      </c>
      <c r="F24" s="44"/>
      <c r="G24" s="44"/>
      <c r="H24" s="44"/>
      <c r="I24" s="158"/>
      <c r="J24" s="157"/>
      <c r="K24" s="159"/>
    </row>
    <row r="25" spans="2:11" s="1" customFormat="1" ht="6.95" customHeight="1">
      <c r="B25" s="46"/>
      <c r="C25" s="47"/>
      <c r="D25" s="47"/>
      <c r="E25" s="47"/>
      <c r="F25" s="47"/>
      <c r="G25" s="47"/>
      <c r="H25" s="47"/>
      <c r="I25" s="152"/>
      <c r="J25" s="47"/>
      <c r="K25" s="51"/>
    </row>
    <row r="26" spans="2:11" s="1" customFormat="1" ht="6.95" customHeight="1">
      <c r="B26" s="46"/>
      <c r="C26" s="47"/>
      <c r="D26" s="106"/>
      <c r="E26" s="106"/>
      <c r="F26" s="106"/>
      <c r="G26" s="106"/>
      <c r="H26" s="106"/>
      <c r="I26" s="160"/>
      <c r="J26" s="106"/>
      <c r="K26" s="161"/>
    </row>
    <row r="27" spans="2:11" s="1" customFormat="1" ht="25.4" customHeight="1">
      <c r="B27" s="46"/>
      <c r="C27" s="47"/>
      <c r="D27" s="162" t="s">
        <v>42</v>
      </c>
      <c r="E27" s="47"/>
      <c r="F27" s="47"/>
      <c r="G27" s="47"/>
      <c r="H27" s="47"/>
      <c r="I27" s="152"/>
      <c r="J27" s="163">
        <f>ROUND(J78,2)</f>
        <v>0</v>
      </c>
      <c r="K27" s="51"/>
    </row>
    <row r="28" spans="2:11" s="1" customFormat="1" ht="6.95" customHeight="1">
      <c r="B28" s="46"/>
      <c r="C28" s="47"/>
      <c r="D28" s="106"/>
      <c r="E28" s="106"/>
      <c r="F28" s="106"/>
      <c r="G28" s="106"/>
      <c r="H28" s="106"/>
      <c r="I28" s="160"/>
      <c r="J28" s="106"/>
      <c r="K28" s="161"/>
    </row>
    <row r="29" spans="2:11" s="1" customFormat="1" ht="14.4" customHeight="1">
      <c r="B29" s="46"/>
      <c r="C29" s="47"/>
      <c r="D29" s="47"/>
      <c r="E29" s="47"/>
      <c r="F29" s="52" t="s">
        <v>44</v>
      </c>
      <c r="G29" s="47"/>
      <c r="H29" s="47"/>
      <c r="I29" s="164" t="s">
        <v>43</v>
      </c>
      <c r="J29" s="52" t="s">
        <v>45</v>
      </c>
      <c r="K29" s="51"/>
    </row>
    <row r="30" spans="2:11" s="1" customFormat="1" ht="14.4" customHeight="1">
      <c r="B30" s="46"/>
      <c r="C30" s="47"/>
      <c r="D30" s="55" t="s">
        <v>46</v>
      </c>
      <c r="E30" s="55" t="s">
        <v>47</v>
      </c>
      <c r="F30" s="165">
        <f>ROUND(SUM(BE78:BE123),2)</f>
        <v>0</v>
      </c>
      <c r="G30" s="47"/>
      <c r="H30" s="47"/>
      <c r="I30" s="166">
        <v>0.21</v>
      </c>
      <c r="J30" s="165">
        <f>ROUND(ROUND((SUM(BE78:BE123)),2)*I30,2)</f>
        <v>0</v>
      </c>
      <c r="K30" s="51"/>
    </row>
    <row r="31" spans="2:11" s="1" customFormat="1" ht="14.4" customHeight="1">
      <c r="B31" s="46"/>
      <c r="C31" s="47"/>
      <c r="D31" s="47"/>
      <c r="E31" s="55" t="s">
        <v>48</v>
      </c>
      <c r="F31" s="165">
        <f>ROUND(SUM(BF78:BF123),2)</f>
        <v>0</v>
      </c>
      <c r="G31" s="47"/>
      <c r="H31" s="47"/>
      <c r="I31" s="166">
        <v>0.15</v>
      </c>
      <c r="J31" s="165">
        <f>ROUND(ROUND((SUM(BF78:BF123)),2)*I31,2)</f>
        <v>0</v>
      </c>
      <c r="K31" s="51"/>
    </row>
    <row r="32" spans="2:11" s="1" customFormat="1" ht="14.4" customHeight="1" hidden="1">
      <c r="B32" s="46"/>
      <c r="C32" s="47"/>
      <c r="D32" s="47"/>
      <c r="E32" s="55" t="s">
        <v>49</v>
      </c>
      <c r="F32" s="165">
        <f>ROUND(SUM(BG78:BG123),2)</f>
        <v>0</v>
      </c>
      <c r="G32" s="47"/>
      <c r="H32" s="47"/>
      <c r="I32" s="166">
        <v>0.21</v>
      </c>
      <c r="J32" s="165">
        <v>0</v>
      </c>
      <c r="K32" s="51"/>
    </row>
    <row r="33" spans="2:11" s="1" customFormat="1" ht="14.4" customHeight="1" hidden="1">
      <c r="B33" s="46"/>
      <c r="C33" s="47"/>
      <c r="D33" s="47"/>
      <c r="E33" s="55" t="s">
        <v>50</v>
      </c>
      <c r="F33" s="165">
        <f>ROUND(SUM(BH78:BH123),2)</f>
        <v>0</v>
      </c>
      <c r="G33" s="47"/>
      <c r="H33" s="47"/>
      <c r="I33" s="166">
        <v>0.15</v>
      </c>
      <c r="J33" s="165">
        <v>0</v>
      </c>
      <c r="K33" s="51"/>
    </row>
    <row r="34" spans="2:11" s="1" customFormat="1" ht="14.4" customHeight="1" hidden="1">
      <c r="B34" s="46"/>
      <c r="C34" s="47"/>
      <c r="D34" s="47"/>
      <c r="E34" s="55" t="s">
        <v>51</v>
      </c>
      <c r="F34" s="165">
        <f>ROUND(SUM(BI78:BI123),2)</f>
        <v>0</v>
      </c>
      <c r="G34" s="47"/>
      <c r="H34" s="47"/>
      <c r="I34" s="166">
        <v>0</v>
      </c>
      <c r="J34" s="165">
        <v>0</v>
      </c>
      <c r="K34" s="51"/>
    </row>
    <row r="35" spans="2:11" s="1" customFormat="1" ht="6.95" customHeight="1">
      <c r="B35" s="46"/>
      <c r="C35" s="47"/>
      <c r="D35" s="47"/>
      <c r="E35" s="47"/>
      <c r="F35" s="47"/>
      <c r="G35" s="47"/>
      <c r="H35" s="47"/>
      <c r="I35" s="152"/>
      <c r="J35" s="47"/>
      <c r="K35" s="51"/>
    </row>
    <row r="36" spans="2:11" s="1" customFormat="1" ht="25.4" customHeight="1">
      <c r="B36" s="46"/>
      <c r="C36" s="167"/>
      <c r="D36" s="168" t="s">
        <v>52</v>
      </c>
      <c r="E36" s="98"/>
      <c r="F36" s="98"/>
      <c r="G36" s="169" t="s">
        <v>53</v>
      </c>
      <c r="H36" s="170" t="s">
        <v>54</v>
      </c>
      <c r="I36" s="171"/>
      <c r="J36" s="172">
        <f>SUM(J27:J34)</f>
        <v>0</v>
      </c>
      <c r="K36" s="173"/>
    </row>
    <row r="37" spans="2:11" s="1" customFormat="1" ht="14.4" customHeight="1">
      <c r="B37" s="67"/>
      <c r="C37" s="68"/>
      <c r="D37" s="68"/>
      <c r="E37" s="68"/>
      <c r="F37" s="68"/>
      <c r="G37" s="68"/>
      <c r="H37" s="68"/>
      <c r="I37" s="174"/>
      <c r="J37" s="68"/>
      <c r="K37" s="69"/>
    </row>
    <row r="41" spans="2:11" s="1" customFormat="1" ht="6.95" customHeight="1">
      <c r="B41" s="175"/>
      <c r="C41" s="176"/>
      <c r="D41" s="176"/>
      <c r="E41" s="176"/>
      <c r="F41" s="176"/>
      <c r="G41" s="176"/>
      <c r="H41" s="176"/>
      <c r="I41" s="177"/>
      <c r="J41" s="176"/>
      <c r="K41" s="178"/>
    </row>
    <row r="42" spans="2:11" s="1" customFormat="1" ht="36.95" customHeight="1">
      <c r="B42" s="46"/>
      <c r="C42" s="30" t="s">
        <v>118</v>
      </c>
      <c r="D42" s="47"/>
      <c r="E42" s="47"/>
      <c r="F42" s="47"/>
      <c r="G42" s="47"/>
      <c r="H42" s="47"/>
      <c r="I42" s="152"/>
      <c r="J42" s="47"/>
      <c r="K42" s="51"/>
    </row>
    <row r="43" spans="2:11" s="1" customFormat="1" ht="6.95" customHeight="1">
      <c r="B43" s="46"/>
      <c r="C43" s="47"/>
      <c r="D43" s="47"/>
      <c r="E43" s="47"/>
      <c r="F43" s="47"/>
      <c r="G43" s="47"/>
      <c r="H43" s="47"/>
      <c r="I43" s="152"/>
      <c r="J43" s="47"/>
      <c r="K43" s="51"/>
    </row>
    <row r="44" spans="2:11" s="1" customFormat="1" ht="14.4" customHeight="1">
      <c r="B44" s="46"/>
      <c r="C44" s="40" t="s">
        <v>18</v>
      </c>
      <c r="D44" s="47"/>
      <c r="E44" s="47"/>
      <c r="F44" s="47"/>
      <c r="G44" s="47"/>
      <c r="H44" s="47"/>
      <c r="I44" s="152"/>
      <c r="J44" s="47"/>
      <c r="K44" s="51"/>
    </row>
    <row r="45" spans="2:11" s="1" customFormat="1" ht="16.5" customHeight="1">
      <c r="B45" s="46"/>
      <c r="C45" s="47"/>
      <c r="D45" s="47"/>
      <c r="E45" s="151" t="str">
        <f>E7</f>
        <v>K1710 Demolice a výstavba nového mostu přes Janovský potok a st. úpravy kom. v ul. K.H. Borovského v Litvínově, Janově</v>
      </c>
      <c r="F45" s="40"/>
      <c r="G45" s="40"/>
      <c r="H45" s="40"/>
      <c r="I45" s="152"/>
      <c r="J45" s="47"/>
      <c r="K45" s="51"/>
    </row>
    <row r="46" spans="2:11" s="1" customFormat="1" ht="14.4" customHeight="1">
      <c r="B46" s="46"/>
      <c r="C46" s="40" t="s">
        <v>116</v>
      </c>
      <c r="D46" s="47"/>
      <c r="E46" s="47"/>
      <c r="F46" s="47"/>
      <c r="G46" s="47"/>
      <c r="H46" s="47"/>
      <c r="I46" s="152"/>
      <c r="J46" s="47"/>
      <c r="K46" s="51"/>
    </row>
    <row r="47" spans="2:11" s="1" customFormat="1" ht="17.25" customHeight="1">
      <c r="B47" s="46"/>
      <c r="C47" s="47"/>
      <c r="D47" s="47"/>
      <c r="E47" s="153" t="str">
        <f>E9</f>
        <v>03 - Příprava území</v>
      </c>
      <c r="F47" s="47"/>
      <c r="G47" s="47"/>
      <c r="H47" s="47"/>
      <c r="I47" s="152"/>
      <c r="J47" s="47"/>
      <c r="K47" s="51"/>
    </row>
    <row r="48" spans="2:11" s="1" customFormat="1" ht="6.95" customHeight="1">
      <c r="B48" s="46"/>
      <c r="C48" s="47"/>
      <c r="D48" s="47"/>
      <c r="E48" s="47"/>
      <c r="F48" s="47"/>
      <c r="G48" s="47"/>
      <c r="H48" s="47"/>
      <c r="I48" s="152"/>
      <c r="J48" s="47"/>
      <c r="K48" s="51"/>
    </row>
    <row r="49" spans="2:11" s="1" customFormat="1" ht="18" customHeight="1">
      <c r="B49" s="46"/>
      <c r="C49" s="40" t="s">
        <v>24</v>
      </c>
      <c r="D49" s="47"/>
      <c r="E49" s="47"/>
      <c r="F49" s="35" t="str">
        <f>F12</f>
        <v xml:space="preserve"> </v>
      </c>
      <c r="G49" s="47"/>
      <c r="H49" s="47"/>
      <c r="I49" s="154" t="s">
        <v>26</v>
      </c>
      <c r="J49" s="155" t="str">
        <f>IF(J12="","",J12)</f>
        <v>6. 9. 2018</v>
      </c>
      <c r="K49" s="51"/>
    </row>
    <row r="50" spans="2:11" s="1" customFormat="1" ht="6.95" customHeight="1">
      <c r="B50" s="46"/>
      <c r="C50" s="47"/>
      <c r="D50" s="47"/>
      <c r="E50" s="47"/>
      <c r="F50" s="47"/>
      <c r="G50" s="47"/>
      <c r="H50" s="47"/>
      <c r="I50" s="152"/>
      <c r="J50" s="47"/>
      <c r="K50" s="51"/>
    </row>
    <row r="51" spans="2:11" s="1" customFormat="1" ht="13.5">
      <c r="B51" s="46"/>
      <c r="C51" s="40" t="s">
        <v>28</v>
      </c>
      <c r="D51" s="47"/>
      <c r="E51" s="47"/>
      <c r="F51" s="35" t="str">
        <f>E15</f>
        <v>Město Litvínov, MÚ Litvínov</v>
      </c>
      <c r="G51" s="47"/>
      <c r="H51" s="47"/>
      <c r="I51" s="154" t="s">
        <v>35</v>
      </c>
      <c r="J51" s="44" t="str">
        <f>E21</f>
        <v>ENIMA PRO, a.s.</v>
      </c>
      <c r="K51" s="51"/>
    </row>
    <row r="52" spans="2:11" s="1" customFormat="1" ht="14.4" customHeight="1">
      <c r="B52" s="46"/>
      <c r="C52" s="40" t="s">
        <v>33</v>
      </c>
      <c r="D52" s="47"/>
      <c r="E52" s="47"/>
      <c r="F52" s="35" t="str">
        <f>IF(E18="","",E18)</f>
        <v/>
      </c>
      <c r="G52" s="47"/>
      <c r="H52" s="47"/>
      <c r="I52" s="152"/>
      <c r="J52" s="179"/>
      <c r="K52" s="51"/>
    </row>
    <row r="53" spans="2:11" s="1" customFormat="1" ht="10.3" customHeight="1">
      <c r="B53" s="46"/>
      <c r="C53" s="47"/>
      <c r="D53" s="47"/>
      <c r="E53" s="47"/>
      <c r="F53" s="47"/>
      <c r="G53" s="47"/>
      <c r="H53" s="47"/>
      <c r="I53" s="152"/>
      <c r="J53" s="47"/>
      <c r="K53" s="51"/>
    </row>
    <row r="54" spans="2:11" s="1" customFormat="1" ht="29.25" customHeight="1">
      <c r="B54" s="46"/>
      <c r="C54" s="180" t="s">
        <v>119</v>
      </c>
      <c r="D54" s="167"/>
      <c r="E54" s="167"/>
      <c r="F54" s="167"/>
      <c r="G54" s="167"/>
      <c r="H54" s="167"/>
      <c r="I54" s="181"/>
      <c r="J54" s="182" t="s">
        <v>120</v>
      </c>
      <c r="K54" s="183"/>
    </row>
    <row r="55" spans="2:11" s="1" customFormat="1" ht="10.3" customHeight="1">
      <c r="B55" s="46"/>
      <c r="C55" s="47"/>
      <c r="D55" s="47"/>
      <c r="E55" s="47"/>
      <c r="F55" s="47"/>
      <c r="G55" s="47"/>
      <c r="H55" s="47"/>
      <c r="I55" s="152"/>
      <c r="J55" s="47"/>
      <c r="K55" s="51"/>
    </row>
    <row r="56" spans="2:47" s="1" customFormat="1" ht="29.25" customHeight="1">
      <c r="B56" s="46"/>
      <c r="C56" s="184" t="s">
        <v>121</v>
      </c>
      <c r="D56" s="47"/>
      <c r="E56" s="47"/>
      <c r="F56" s="47"/>
      <c r="G56" s="47"/>
      <c r="H56" s="47"/>
      <c r="I56" s="152"/>
      <c r="J56" s="163">
        <f>J78</f>
        <v>0</v>
      </c>
      <c r="K56" s="51"/>
      <c r="AU56" s="24" t="s">
        <v>122</v>
      </c>
    </row>
    <row r="57" spans="2:11" s="11" customFormat="1" ht="24.95" customHeight="1">
      <c r="B57" s="240"/>
      <c r="C57" s="241"/>
      <c r="D57" s="242" t="s">
        <v>181</v>
      </c>
      <c r="E57" s="243"/>
      <c r="F57" s="243"/>
      <c r="G57" s="243"/>
      <c r="H57" s="243"/>
      <c r="I57" s="244"/>
      <c r="J57" s="245">
        <f>J118</f>
        <v>0</v>
      </c>
      <c r="K57" s="246"/>
    </row>
    <row r="58" spans="2:11" s="12" customFormat="1" ht="19.9" customHeight="1">
      <c r="B58" s="247"/>
      <c r="C58" s="248"/>
      <c r="D58" s="249" t="s">
        <v>182</v>
      </c>
      <c r="E58" s="250"/>
      <c r="F58" s="250"/>
      <c r="G58" s="250"/>
      <c r="H58" s="250"/>
      <c r="I58" s="251"/>
      <c r="J58" s="252">
        <f>J119</f>
        <v>0</v>
      </c>
      <c r="K58" s="253"/>
    </row>
    <row r="59" spans="2:11" s="1" customFormat="1" ht="21.8" customHeight="1">
      <c r="B59" s="46"/>
      <c r="C59" s="47"/>
      <c r="D59" s="47"/>
      <c r="E59" s="47"/>
      <c r="F59" s="47"/>
      <c r="G59" s="47"/>
      <c r="H59" s="47"/>
      <c r="I59" s="152"/>
      <c r="J59" s="47"/>
      <c r="K59" s="51"/>
    </row>
    <row r="60" spans="2:11" s="1" customFormat="1" ht="6.95" customHeight="1">
      <c r="B60" s="67"/>
      <c r="C60" s="68"/>
      <c r="D60" s="68"/>
      <c r="E60" s="68"/>
      <c r="F60" s="68"/>
      <c r="G60" s="68"/>
      <c r="H60" s="68"/>
      <c r="I60" s="174"/>
      <c r="J60" s="68"/>
      <c r="K60" s="69"/>
    </row>
    <row r="64" spans="2:12" s="1" customFormat="1" ht="6.95" customHeight="1">
      <c r="B64" s="70"/>
      <c r="C64" s="71"/>
      <c r="D64" s="71"/>
      <c r="E64" s="71"/>
      <c r="F64" s="71"/>
      <c r="G64" s="71"/>
      <c r="H64" s="71"/>
      <c r="I64" s="177"/>
      <c r="J64" s="71"/>
      <c r="K64" s="71"/>
      <c r="L64" s="72"/>
    </row>
    <row r="65" spans="2:12" s="1" customFormat="1" ht="36.95" customHeight="1">
      <c r="B65" s="46"/>
      <c r="C65" s="73" t="s">
        <v>123</v>
      </c>
      <c r="D65" s="74"/>
      <c r="E65" s="74"/>
      <c r="F65" s="74"/>
      <c r="G65" s="74"/>
      <c r="H65" s="74"/>
      <c r="I65" s="185"/>
      <c r="J65" s="74"/>
      <c r="K65" s="74"/>
      <c r="L65" s="72"/>
    </row>
    <row r="66" spans="2:12" s="1" customFormat="1" ht="6.95" customHeight="1">
      <c r="B66" s="46"/>
      <c r="C66" s="74"/>
      <c r="D66" s="74"/>
      <c r="E66" s="74"/>
      <c r="F66" s="74"/>
      <c r="G66" s="74"/>
      <c r="H66" s="74"/>
      <c r="I66" s="185"/>
      <c r="J66" s="74"/>
      <c r="K66" s="74"/>
      <c r="L66" s="72"/>
    </row>
    <row r="67" spans="2:12" s="1" customFormat="1" ht="14.4" customHeight="1">
      <c r="B67" s="46"/>
      <c r="C67" s="76" t="s">
        <v>18</v>
      </c>
      <c r="D67" s="74"/>
      <c r="E67" s="74"/>
      <c r="F67" s="74"/>
      <c r="G67" s="74"/>
      <c r="H67" s="74"/>
      <c r="I67" s="185"/>
      <c r="J67" s="74"/>
      <c r="K67" s="74"/>
      <c r="L67" s="72"/>
    </row>
    <row r="68" spans="2:12" s="1" customFormat="1" ht="16.5" customHeight="1">
      <c r="B68" s="46"/>
      <c r="C68" s="74"/>
      <c r="D68" s="74"/>
      <c r="E68" s="186" t="str">
        <f>E7</f>
        <v>K1710 Demolice a výstavba nového mostu přes Janovský potok a st. úpravy kom. v ul. K.H. Borovského v Litvínově, Janově</v>
      </c>
      <c r="F68" s="76"/>
      <c r="G68" s="76"/>
      <c r="H68" s="76"/>
      <c r="I68" s="185"/>
      <c r="J68" s="74"/>
      <c r="K68" s="74"/>
      <c r="L68" s="72"/>
    </row>
    <row r="69" spans="2:12" s="1" customFormat="1" ht="14.4" customHeight="1">
      <c r="B69" s="46"/>
      <c r="C69" s="76" t="s">
        <v>116</v>
      </c>
      <c r="D69" s="74"/>
      <c r="E69" s="74"/>
      <c r="F69" s="74"/>
      <c r="G69" s="74"/>
      <c r="H69" s="74"/>
      <c r="I69" s="185"/>
      <c r="J69" s="74"/>
      <c r="K69" s="74"/>
      <c r="L69" s="72"/>
    </row>
    <row r="70" spans="2:12" s="1" customFormat="1" ht="17.25" customHeight="1">
      <c r="B70" s="46"/>
      <c r="C70" s="74"/>
      <c r="D70" s="74"/>
      <c r="E70" s="82" t="str">
        <f>E9</f>
        <v>03 - Příprava území</v>
      </c>
      <c r="F70" s="74"/>
      <c r="G70" s="74"/>
      <c r="H70" s="74"/>
      <c r="I70" s="185"/>
      <c r="J70" s="74"/>
      <c r="K70" s="74"/>
      <c r="L70" s="72"/>
    </row>
    <row r="71" spans="2:12" s="1" customFormat="1" ht="6.95" customHeight="1">
      <c r="B71" s="46"/>
      <c r="C71" s="74"/>
      <c r="D71" s="74"/>
      <c r="E71" s="74"/>
      <c r="F71" s="74"/>
      <c r="G71" s="74"/>
      <c r="H71" s="74"/>
      <c r="I71" s="185"/>
      <c r="J71" s="74"/>
      <c r="K71" s="74"/>
      <c r="L71" s="72"/>
    </row>
    <row r="72" spans="2:12" s="1" customFormat="1" ht="18" customHeight="1">
      <c r="B72" s="46"/>
      <c r="C72" s="76" t="s">
        <v>24</v>
      </c>
      <c r="D72" s="74"/>
      <c r="E72" s="74"/>
      <c r="F72" s="187" t="str">
        <f>F12</f>
        <v xml:space="preserve"> </v>
      </c>
      <c r="G72" s="74"/>
      <c r="H72" s="74"/>
      <c r="I72" s="188" t="s">
        <v>26</v>
      </c>
      <c r="J72" s="85" t="str">
        <f>IF(J12="","",J12)</f>
        <v>6. 9. 2018</v>
      </c>
      <c r="K72" s="74"/>
      <c r="L72" s="72"/>
    </row>
    <row r="73" spans="2:12" s="1" customFormat="1" ht="6.95" customHeight="1">
      <c r="B73" s="46"/>
      <c r="C73" s="74"/>
      <c r="D73" s="74"/>
      <c r="E73" s="74"/>
      <c r="F73" s="74"/>
      <c r="G73" s="74"/>
      <c r="H73" s="74"/>
      <c r="I73" s="185"/>
      <c r="J73" s="74"/>
      <c r="K73" s="74"/>
      <c r="L73" s="72"/>
    </row>
    <row r="74" spans="2:12" s="1" customFormat="1" ht="13.5">
      <c r="B74" s="46"/>
      <c r="C74" s="76" t="s">
        <v>28</v>
      </c>
      <c r="D74" s="74"/>
      <c r="E74" s="74"/>
      <c r="F74" s="187" t="str">
        <f>E15</f>
        <v>Město Litvínov, MÚ Litvínov</v>
      </c>
      <c r="G74" s="74"/>
      <c r="H74" s="74"/>
      <c r="I74" s="188" t="s">
        <v>35</v>
      </c>
      <c r="J74" s="187" t="str">
        <f>E21</f>
        <v>ENIMA PRO, a.s.</v>
      </c>
      <c r="K74" s="74"/>
      <c r="L74" s="72"/>
    </row>
    <row r="75" spans="2:12" s="1" customFormat="1" ht="14.4" customHeight="1">
      <c r="B75" s="46"/>
      <c r="C75" s="76" t="s">
        <v>33</v>
      </c>
      <c r="D75" s="74"/>
      <c r="E75" s="74"/>
      <c r="F75" s="187" t="str">
        <f>IF(E18="","",E18)</f>
        <v/>
      </c>
      <c r="G75" s="74"/>
      <c r="H75" s="74"/>
      <c r="I75" s="185"/>
      <c r="J75" s="74"/>
      <c r="K75" s="74"/>
      <c r="L75" s="72"/>
    </row>
    <row r="76" spans="2:12" s="1" customFormat="1" ht="10.3" customHeight="1">
      <c r="B76" s="46"/>
      <c r="C76" s="74"/>
      <c r="D76" s="74"/>
      <c r="E76" s="74"/>
      <c r="F76" s="74"/>
      <c r="G76" s="74"/>
      <c r="H76" s="74"/>
      <c r="I76" s="185"/>
      <c r="J76" s="74"/>
      <c r="K76" s="74"/>
      <c r="L76" s="72"/>
    </row>
    <row r="77" spans="2:20" s="8" customFormat="1" ht="29.25" customHeight="1">
      <c r="B77" s="189"/>
      <c r="C77" s="190" t="s">
        <v>124</v>
      </c>
      <c r="D77" s="191" t="s">
        <v>61</v>
      </c>
      <c r="E77" s="191" t="s">
        <v>57</v>
      </c>
      <c r="F77" s="191" t="s">
        <v>125</v>
      </c>
      <c r="G77" s="191" t="s">
        <v>126</v>
      </c>
      <c r="H77" s="191" t="s">
        <v>127</v>
      </c>
      <c r="I77" s="192" t="s">
        <v>128</v>
      </c>
      <c r="J77" s="191" t="s">
        <v>120</v>
      </c>
      <c r="K77" s="193" t="s">
        <v>129</v>
      </c>
      <c r="L77" s="194"/>
      <c r="M77" s="102" t="s">
        <v>130</v>
      </c>
      <c r="N77" s="103" t="s">
        <v>46</v>
      </c>
      <c r="O77" s="103" t="s">
        <v>131</v>
      </c>
      <c r="P77" s="103" t="s">
        <v>132</v>
      </c>
      <c r="Q77" s="103" t="s">
        <v>133</v>
      </c>
      <c r="R77" s="103" t="s">
        <v>134</v>
      </c>
      <c r="S77" s="103" t="s">
        <v>135</v>
      </c>
      <c r="T77" s="104" t="s">
        <v>136</v>
      </c>
    </row>
    <row r="78" spans="2:63" s="1" customFormat="1" ht="29.25" customHeight="1">
      <c r="B78" s="46"/>
      <c r="C78" s="108" t="s">
        <v>121</v>
      </c>
      <c r="D78" s="74"/>
      <c r="E78" s="74"/>
      <c r="F78" s="74"/>
      <c r="G78" s="74"/>
      <c r="H78" s="74"/>
      <c r="I78" s="185"/>
      <c r="J78" s="195">
        <f>BK78</f>
        <v>0</v>
      </c>
      <c r="K78" s="74"/>
      <c r="L78" s="72"/>
      <c r="M78" s="105"/>
      <c r="N78" s="106"/>
      <c r="O78" s="106"/>
      <c r="P78" s="196">
        <f>P79+SUM(P80:P118)</f>
        <v>0</v>
      </c>
      <c r="Q78" s="106"/>
      <c r="R78" s="196">
        <f>R79+SUM(R80:R118)</f>
        <v>0.050928</v>
      </c>
      <c r="S78" s="106"/>
      <c r="T78" s="197">
        <f>T79+SUM(T80:T118)</f>
        <v>295.70239999999995</v>
      </c>
      <c r="AT78" s="24" t="s">
        <v>75</v>
      </c>
      <c r="AU78" s="24" t="s">
        <v>122</v>
      </c>
      <c r="BK78" s="198">
        <f>BK79+SUM(BK80:BK118)</f>
        <v>0</v>
      </c>
    </row>
    <row r="79" spans="2:65" s="1" customFormat="1" ht="51" customHeight="1">
      <c r="B79" s="46"/>
      <c r="C79" s="199" t="s">
        <v>84</v>
      </c>
      <c r="D79" s="199" t="s">
        <v>137</v>
      </c>
      <c r="E79" s="200" t="s">
        <v>329</v>
      </c>
      <c r="F79" s="201" t="s">
        <v>330</v>
      </c>
      <c r="G79" s="202" t="s">
        <v>140</v>
      </c>
      <c r="H79" s="203">
        <v>178.465</v>
      </c>
      <c r="I79" s="204"/>
      <c r="J79" s="205">
        <f>ROUND(I79*H79,2)</f>
        <v>0</v>
      </c>
      <c r="K79" s="201" t="s">
        <v>23</v>
      </c>
      <c r="L79" s="72"/>
      <c r="M79" s="206" t="s">
        <v>23</v>
      </c>
      <c r="N79" s="207" t="s">
        <v>47</v>
      </c>
      <c r="O79" s="47"/>
      <c r="P79" s="208">
        <f>O79*H79</f>
        <v>0</v>
      </c>
      <c r="Q79" s="208">
        <v>0</v>
      </c>
      <c r="R79" s="208">
        <f>Q79*H79</f>
        <v>0</v>
      </c>
      <c r="S79" s="208">
        <v>0</v>
      </c>
      <c r="T79" s="209">
        <f>S79*H79</f>
        <v>0</v>
      </c>
      <c r="AR79" s="24" t="s">
        <v>141</v>
      </c>
      <c r="AT79" s="24" t="s">
        <v>137</v>
      </c>
      <c r="AU79" s="24" t="s">
        <v>76</v>
      </c>
      <c r="AY79" s="24" t="s">
        <v>142</v>
      </c>
      <c r="BE79" s="210">
        <f>IF(N79="základní",J79,0)</f>
        <v>0</v>
      </c>
      <c r="BF79" s="210">
        <f>IF(N79="snížená",J79,0)</f>
        <v>0</v>
      </c>
      <c r="BG79" s="210">
        <f>IF(N79="zákl. přenesená",J79,0)</f>
        <v>0</v>
      </c>
      <c r="BH79" s="210">
        <f>IF(N79="sníž. přenesená",J79,0)</f>
        <v>0</v>
      </c>
      <c r="BI79" s="210">
        <f>IF(N79="nulová",J79,0)</f>
        <v>0</v>
      </c>
      <c r="BJ79" s="24" t="s">
        <v>84</v>
      </c>
      <c r="BK79" s="210">
        <f>ROUND(I79*H79,2)</f>
        <v>0</v>
      </c>
      <c r="BL79" s="24" t="s">
        <v>141</v>
      </c>
      <c r="BM79" s="24" t="s">
        <v>155</v>
      </c>
    </row>
    <row r="80" spans="2:47" s="1" customFormat="1" ht="13.5">
      <c r="B80" s="46"/>
      <c r="C80" s="74"/>
      <c r="D80" s="211" t="s">
        <v>143</v>
      </c>
      <c r="E80" s="74"/>
      <c r="F80" s="212" t="s">
        <v>331</v>
      </c>
      <c r="G80" s="74"/>
      <c r="H80" s="74"/>
      <c r="I80" s="185"/>
      <c r="J80" s="74"/>
      <c r="K80" s="74"/>
      <c r="L80" s="72"/>
      <c r="M80" s="213"/>
      <c r="N80" s="47"/>
      <c r="O80" s="47"/>
      <c r="P80" s="47"/>
      <c r="Q80" s="47"/>
      <c r="R80" s="47"/>
      <c r="S80" s="47"/>
      <c r="T80" s="95"/>
      <c r="AT80" s="24" t="s">
        <v>143</v>
      </c>
      <c r="AU80" s="24" t="s">
        <v>76</v>
      </c>
    </row>
    <row r="81" spans="2:65" s="1" customFormat="1" ht="63.75" customHeight="1">
      <c r="B81" s="46"/>
      <c r="C81" s="199" t="s">
        <v>86</v>
      </c>
      <c r="D81" s="199" t="s">
        <v>137</v>
      </c>
      <c r="E81" s="200" t="s">
        <v>332</v>
      </c>
      <c r="F81" s="201" t="s">
        <v>333</v>
      </c>
      <c r="G81" s="202" t="s">
        <v>140</v>
      </c>
      <c r="H81" s="203">
        <v>178.465</v>
      </c>
      <c r="I81" s="204"/>
      <c r="J81" s="205">
        <f>ROUND(I81*H81,2)</f>
        <v>0</v>
      </c>
      <c r="K81" s="201" t="s">
        <v>23</v>
      </c>
      <c r="L81" s="72"/>
      <c r="M81" s="206" t="s">
        <v>23</v>
      </c>
      <c r="N81" s="207" t="s">
        <v>47</v>
      </c>
      <c r="O81" s="47"/>
      <c r="P81" s="208">
        <f>O81*H81</f>
        <v>0</v>
      </c>
      <c r="Q81" s="208">
        <v>0</v>
      </c>
      <c r="R81" s="208">
        <f>Q81*H81</f>
        <v>0</v>
      </c>
      <c r="S81" s="208">
        <v>0</v>
      </c>
      <c r="T81" s="209">
        <f>S81*H81</f>
        <v>0</v>
      </c>
      <c r="AR81" s="24" t="s">
        <v>141</v>
      </c>
      <c r="AT81" s="24" t="s">
        <v>137</v>
      </c>
      <c r="AU81" s="24" t="s">
        <v>76</v>
      </c>
      <c r="AY81" s="24" t="s">
        <v>142</v>
      </c>
      <c r="BE81" s="210">
        <f>IF(N81="základní",J81,0)</f>
        <v>0</v>
      </c>
      <c r="BF81" s="210">
        <f>IF(N81="snížená",J81,0)</f>
        <v>0</v>
      </c>
      <c r="BG81" s="210">
        <f>IF(N81="zákl. přenesená",J81,0)</f>
        <v>0</v>
      </c>
      <c r="BH81" s="210">
        <f>IF(N81="sníž. přenesená",J81,0)</f>
        <v>0</v>
      </c>
      <c r="BI81" s="210">
        <f>IF(N81="nulová",J81,0)</f>
        <v>0</v>
      </c>
      <c r="BJ81" s="24" t="s">
        <v>84</v>
      </c>
      <c r="BK81" s="210">
        <f>ROUND(I81*H81,2)</f>
        <v>0</v>
      </c>
      <c r="BL81" s="24" t="s">
        <v>141</v>
      </c>
      <c r="BM81" s="24" t="s">
        <v>158</v>
      </c>
    </row>
    <row r="82" spans="2:47" s="1" customFormat="1" ht="13.5">
      <c r="B82" s="46"/>
      <c r="C82" s="74"/>
      <c r="D82" s="211" t="s">
        <v>143</v>
      </c>
      <c r="E82" s="74"/>
      <c r="F82" s="212" t="s">
        <v>334</v>
      </c>
      <c r="G82" s="74"/>
      <c r="H82" s="74"/>
      <c r="I82" s="185"/>
      <c r="J82" s="74"/>
      <c r="K82" s="74"/>
      <c r="L82" s="72"/>
      <c r="M82" s="213"/>
      <c r="N82" s="47"/>
      <c r="O82" s="47"/>
      <c r="P82" s="47"/>
      <c r="Q82" s="47"/>
      <c r="R82" s="47"/>
      <c r="S82" s="47"/>
      <c r="T82" s="95"/>
      <c r="AT82" s="24" t="s">
        <v>143</v>
      </c>
      <c r="AU82" s="24" t="s">
        <v>76</v>
      </c>
    </row>
    <row r="83" spans="2:65" s="1" customFormat="1" ht="51" customHeight="1">
      <c r="B83" s="46"/>
      <c r="C83" s="199" t="s">
        <v>152</v>
      </c>
      <c r="D83" s="199" t="s">
        <v>137</v>
      </c>
      <c r="E83" s="200" t="s">
        <v>335</v>
      </c>
      <c r="F83" s="201" t="s">
        <v>336</v>
      </c>
      <c r="G83" s="202" t="s">
        <v>140</v>
      </c>
      <c r="H83" s="203">
        <v>211.365</v>
      </c>
      <c r="I83" s="204"/>
      <c r="J83" s="205">
        <f>ROUND(I83*H83,2)</f>
        <v>0</v>
      </c>
      <c r="K83" s="201" t="s">
        <v>23</v>
      </c>
      <c r="L83" s="72"/>
      <c r="M83" s="206" t="s">
        <v>23</v>
      </c>
      <c r="N83" s="207" t="s">
        <v>47</v>
      </c>
      <c r="O83" s="47"/>
      <c r="P83" s="208">
        <f>O83*H83</f>
        <v>0</v>
      </c>
      <c r="Q83" s="208">
        <v>0</v>
      </c>
      <c r="R83" s="208">
        <f>Q83*H83</f>
        <v>0</v>
      </c>
      <c r="S83" s="208">
        <v>0</v>
      </c>
      <c r="T83" s="209">
        <f>S83*H83</f>
        <v>0</v>
      </c>
      <c r="AR83" s="24" t="s">
        <v>141</v>
      </c>
      <c r="AT83" s="24" t="s">
        <v>137</v>
      </c>
      <c r="AU83" s="24" t="s">
        <v>76</v>
      </c>
      <c r="AY83" s="24" t="s">
        <v>142</v>
      </c>
      <c r="BE83" s="210">
        <f>IF(N83="základní",J83,0)</f>
        <v>0</v>
      </c>
      <c r="BF83" s="210">
        <f>IF(N83="snížená",J83,0)</f>
        <v>0</v>
      </c>
      <c r="BG83" s="210">
        <f>IF(N83="zákl. přenesená",J83,0)</f>
        <v>0</v>
      </c>
      <c r="BH83" s="210">
        <f>IF(N83="sníž. přenesená",J83,0)</f>
        <v>0</v>
      </c>
      <c r="BI83" s="210">
        <f>IF(N83="nulová",J83,0)</f>
        <v>0</v>
      </c>
      <c r="BJ83" s="24" t="s">
        <v>84</v>
      </c>
      <c r="BK83" s="210">
        <f>ROUND(I83*H83,2)</f>
        <v>0</v>
      </c>
      <c r="BL83" s="24" t="s">
        <v>141</v>
      </c>
      <c r="BM83" s="24" t="s">
        <v>163</v>
      </c>
    </row>
    <row r="84" spans="2:47" s="1" customFormat="1" ht="13.5">
      <c r="B84" s="46"/>
      <c r="C84" s="74"/>
      <c r="D84" s="211" t="s">
        <v>143</v>
      </c>
      <c r="E84" s="74"/>
      <c r="F84" s="212" t="s">
        <v>337</v>
      </c>
      <c r="G84" s="74"/>
      <c r="H84" s="74"/>
      <c r="I84" s="185"/>
      <c r="J84" s="74"/>
      <c r="K84" s="74"/>
      <c r="L84" s="72"/>
      <c r="M84" s="213"/>
      <c r="N84" s="47"/>
      <c r="O84" s="47"/>
      <c r="P84" s="47"/>
      <c r="Q84" s="47"/>
      <c r="R84" s="47"/>
      <c r="S84" s="47"/>
      <c r="T84" s="95"/>
      <c r="AT84" s="24" t="s">
        <v>143</v>
      </c>
      <c r="AU84" s="24" t="s">
        <v>76</v>
      </c>
    </row>
    <row r="85" spans="2:65" s="1" customFormat="1" ht="51" customHeight="1">
      <c r="B85" s="46"/>
      <c r="C85" s="199" t="s">
        <v>141</v>
      </c>
      <c r="D85" s="199" t="s">
        <v>137</v>
      </c>
      <c r="E85" s="200" t="s">
        <v>338</v>
      </c>
      <c r="F85" s="201" t="s">
        <v>339</v>
      </c>
      <c r="G85" s="202" t="s">
        <v>140</v>
      </c>
      <c r="H85" s="203">
        <v>211.365</v>
      </c>
      <c r="I85" s="204"/>
      <c r="J85" s="205">
        <f>ROUND(I85*H85,2)</f>
        <v>0</v>
      </c>
      <c r="K85" s="201" t="s">
        <v>23</v>
      </c>
      <c r="L85" s="72"/>
      <c r="M85" s="206" t="s">
        <v>23</v>
      </c>
      <c r="N85" s="207" t="s">
        <v>47</v>
      </c>
      <c r="O85" s="47"/>
      <c r="P85" s="208">
        <f>O85*H85</f>
        <v>0</v>
      </c>
      <c r="Q85" s="208">
        <v>0</v>
      </c>
      <c r="R85" s="208">
        <f>Q85*H85</f>
        <v>0</v>
      </c>
      <c r="S85" s="208">
        <v>0</v>
      </c>
      <c r="T85" s="209">
        <f>S85*H85</f>
        <v>0</v>
      </c>
      <c r="AR85" s="24" t="s">
        <v>141</v>
      </c>
      <c r="AT85" s="24" t="s">
        <v>137</v>
      </c>
      <c r="AU85" s="24" t="s">
        <v>76</v>
      </c>
      <c r="AY85" s="24" t="s">
        <v>142</v>
      </c>
      <c r="BE85" s="210">
        <f>IF(N85="základní",J85,0)</f>
        <v>0</v>
      </c>
      <c r="BF85" s="210">
        <f>IF(N85="snížená",J85,0)</f>
        <v>0</v>
      </c>
      <c r="BG85" s="210">
        <f>IF(N85="zákl. přenesená",J85,0)</f>
        <v>0</v>
      </c>
      <c r="BH85" s="210">
        <f>IF(N85="sníž. přenesená",J85,0)</f>
        <v>0</v>
      </c>
      <c r="BI85" s="210">
        <f>IF(N85="nulová",J85,0)</f>
        <v>0</v>
      </c>
      <c r="BJ85" s="24" t="s">
        <v>84</v>
      </c>
      <c r="BK85" s="210">
        <f>ROUND(I85*H85,2)</f>
        <v>0</v>
      </c>
      <c r="BL85" s="24" t="s">
        <v>141</v>
      </c>
      <c r="BM85" s="24" t="s">
        <v>166</v>
      </c>
    </row>
    <row r="86" spans="2:65" s="1" customFormat="1" ht="25.5" customHeight="1">
      <c r="B86" s="46"/>
      <c r="C86" s="199" t="s">
        <v>160</v>
      </c>
      <c r="D86" s="199" t="s">
        <v>137</v>
      </c>
      <c r="E86" s="200" t="s">
        <v>340</v>
      </c>
      <c r="F86" s="201" t="s">
        <v>341</v>
      </c>
      <c r="G86" s="202" t="s">
        <v>140</v>
      </c>
      <c r="H86" s="203">
        <v>845.46</v>
      </c>
      <c r="I86" s="204"/>
      <c r="J86" s="205">
        <f>ROUND(I86*H86,2)</f>
        <v>0</v>
      </c>
      <c r="K86" s="201" t="s">
        <v>23</v>
      </c>
      <c r="L86" s="72"/>
      <c r="M86" s="206" t="s">
        <v>23</v>
      </c>
      <c r="N86" s="207" t="s">
        <v>47</v>
      </c>
      <c r="O86" s="47"/>
      <c r="P86" s="208">
        <f>O86*H86</f>
        <v>0</v>
      </c>
      <c r="Q86" s="208">
        <v>0</v>
      </c>
      <c r="R86" s="208">
        <f>Q86*H86</f>
        <v>0</v>
      </c>
      <c r="S86" s="208">
        <v>0</v>
      </c>
      <c r="T86" s="209">
        <f>S86*H86</f>
        <v>0</v>
      </c>
      <c r="AR86" s="24" t="s">
        <v>141</v>
      </c>
      <c r="AT86" s="24" t="s">
        <v>137</v>
      </c>
      <c r="AU86" s="24" t="s">
        <v>76</v>
      </c>
      <c r="AY86" s="24" t="s">
        <v>142</v>
      </c>
      <c r="BE86" s="210">
        <f>IF(N86="základní",J86,0)</f>
        <v>0</v>
      </c>
      <c r="BF86" s="210">
        <f>IF(N86="snížená",J86,0)</f>
        <v>0</v>
      </c>
      <c r="BG86" s="210">
        <f>IF(N86="zákl. přenesená",J86,0)</f>
        <v>0</v>
      </c>
      <c r="BH86" s="210">
        <f>IF(N86="sníž. přenesená",J86,0)</f>
        <v>0</v>
      </c>
      <c r="BI86" s="210">
        <f>IF(N86="nulová",J86,0)</f>
        <v>0</v>
      </c>
      <c r="BJ86" s="24" t="s">
        <v>84</v>
      </c>
      <c r="BK86" s="210">
        <f>ROUND(I86*H86,2)</f>
        <v>0</v>
      </c>
      <c r="BL86" s="24" t="s">
        <v>141</v>
      </c>
      <c r="BM86" s="24" t="s">
        <v>171</v>
      </c>
    </row>
    <row r="87" spans="2:47" s="1" customFormat="1" ht="13.5">
      <c r="B87" s="46"/>
      <c r="C87" s="74"/>
      <c r="D87" s="211" t="s">
        <v>143</v>
      </c>
      <c r="E87" s="74"/>
      <c r="F87" s="212" t="s">
        <v>342</v>
      </c>
      <c r="G87" s="74"/>
      <c r="H87" s="74"/>
      <c r="I87" s="185"/>
      <c r="J87" s="74"/>
      <c r="K87" s="74"/>
      <c r="L87" s="72"/>
      <c r="M87" s="213"/>
      <c r="N87" s="47"/>
      <c r="O87" s="47"/>
      <c r="P87" s="47"/>
      <c r="Q87" s="47"/>
      <c r="R87" s="47"/>
      <c r="S87" s="47"/>
      <c r="T87" s="95"/>
      <c r="AT87" s="24" t="s">
        <v>143</v>
      </c>
      <c r="AU87" s="24" t="s">
        <v>76</v>
      </c>
    </row>
    <row r="88" spans="2:51" s="9" customFormat="1" ht="13.5">
      <c r="B88" s="214"/>
      <c r="C88" s="215"/>
      <c r="D88" s="211" t="s">
        <v>145</v>
      </c>
      <c r="E88" s="216" t="s">
        <v>23</v>
      </c>
      <c r="F88" s="217" t="s">
        <v>343</v>
      </c>
      <c r="G88" s="215"/>
      <c r="H88" s="218">
        <v>845.46</v>
      </c>
      <c r="I88" s="219"/>
      <c r="J88" s="215"/>
      <c r="K88" s="215"/>
      <c r="L88" s="220"/>
      <c r="M88" s="221"/>
      <c r="N88" s="222"/>
      <c r="O88" s="222"/>
      <c r="P88" s="222"/>
      <c r="Q88" s="222"/>
      <c r="R88" s="222"/>
      <c r="S88" s="222"/>
      <c r="T88" s="223"/>
      <c r="AT88" s="224" t="s">
        <v>145</v>
      </c>
      <c r="AU88" s="224" t="s">
        <v>76</v>
      </c>
      <c r="AV88" s="9" t="s">
        <v>86</v>
      </c>
      <c r="AW88" s="9" t="s">
        <v>39</v>
      </c>
      <c r="AX88" s="9" t="s">
        <v>76</v>
      </c>
      <c r="AY88" s="224" t="s">
        <v>142</v>
      </c>
    </row>
    <row r="89" spans="2:51" s="10" customFormat="1" ht="13.5">
      <c r="B89" s="225"/>
      <c r="C89" s="226"/>
      <c r="D89" s="211" t="s">
        <v>145</v>
      </c>
      <c r="E89" s="227" t="s">
        <v>23</v>
      </c>
      <c r="F89" s="228" t="s">
        <v>148</v>
      </c>
      <c r="G89" s="226"/>
      <c r="H89" s="229">
        <v>845.46</v>
      </c>
      <c r="I89" s="230"/>
      <c r="J89" s="226"/>
      <c r="K89" s="226"/>
      <c r="L89" s="231"/>
      <c r="M89" s="232"/>
      <c r="N89" s="233"/>
      <c r="O89" s="233"/>
      <c r="P89" s="233"/>
      <c r="Q89" s="233"/>
      <c r="R89" s="233"/>
      <c r="S89" s="233"/>
      <c r="T89" s="234"/>
      <c r="AT89" s="235" t="s">
        <v>145</v>
      </c>
      <c r="AU89" s="235" t="s">
        <v>76</v>
      </c>
      <c r="AV89" s="10" t="s">
        <v>141</v>
      </c>
      <c r="AW89" s="10" t="s">
        <v>39</v>
      </c>
      <c r="AX89" s="10" t="s">
        <v>84</v>
      </c>
      <c r="AY89" s="235" t="s">
        <v>142</v>
      </c>
    </row>
    <row r="90" spans="2:65" s="1" customFormat="1" ht="25.5" customHeight="1">
      <c r="B90" s="46"/>
      <c r="C90" s="199" t="s">
        <v>155</v>
      </c>
      <c r="D90" s="199" t="s">
        <v>137</v>
      </c>
      <c r="E90" s="200" t="s">
        <v>344</v>
      </c>
      <c r="F90" s="201" t="s">
        <v>345</v>
      </c>
      <c r="G90" s="202" t="s">
        <v>140</v>
      </c>
      <c r="H90" s="203">
        <v>211.365</v>
      </c>
      <c r="I90" s="204"/>
      <c r="J90" s="205">
        <f>ROUND(I90*H90,2)</f>
        <v>0</v>
      </c>
      <c r="K90" s="201" t="s">
        <v>23</v>
      </c>
      <c r="L90" s="72"/>
      <c r="M90" s="206" t="s">
        <v>23</v>
      </c>
      <c r="N90" s="207" t="s">
        <v>47</v>
      </c>
      <c r="O90" s="47"/>
      <c r="P90" s="208">
        <f>O90*H90</f>
        <v>0</v>
      </c>
      <c r="Q90" s="208">
        <v>0</v>
      </c>
      <c r="R90" s="208">
        <f>Q90*H90</f>
        <v>0</v>
      </c>
      <c r="S90" s="208">
        <v>0</v>
      </c>
      <c r="T90" s="209">
        <f>S90*H90</f>
        <v>0</v>
      </c>
      <c r="AR90" s="24" t="s">
        <v>141</v>
      </c>
      <c r="AT90" s="24" t="s">
        <v>137</v>
      </c>
      <c r="AU90" s="24" t="s">
        <v>76</v>
      </c>
      <c r="AY90" s="24" t="s">
        <v>142</v>
      </c>
      <c r="BE90" s="210">
        <f>IF(N90="základní",J90,0)</f>
        <v>0</v>
      </c>
      <c r="BF90" s="210">
        <f>IF(N90="snížená",J90,0)</f>
        <v>0</v>
      </c>
      <c r="BG90" s="210">
        <f>IF(N90="zákl. přenesená",J90,0)</f>
        <v>0</v>
      </c>
      <c r="BH90" s="210">
        <f>IF(N90="sníž. přenesená",J90,0)</f>
        <v>0</v>
      </c>
      <c r="BI90" s="210">
        <f>IF(N90="nulová",J90,0)</f>
        <v>0</v>
      </c>
      <c r="BJ90" s="24" t="s">
        <v>84</v>
      </c>
      <c r="BK90" s="210">
        <f>ROUND(I90*H90,2)</f>
        <v>0</v>
      </c>
      <c r="BL90" s="24" t="s">
        <v>141</v>
      </c>
      <c r="BM90" s="24" t="s">
        <v>174</v>
      </c>
    </row>
    <row r="91" spans="2:47" s="1" customFormat="1" ht="13.5">
      <c r="B91" s="46"/>
      <c r="C91" s="74"/>
      <c r="D91" s="211" t="s">
        <v>143</v>
      </c>
      <c r="E91" s="74"/>
      <c r="F91" s="212" t="s">
        <v>346</v>
      </c>
      <c r="G91" s="74"/>
      <c r="H91" s="74"/>
      <c r="I91" s="185"/>
      <c r="J91" s="74"/>
      <c r="K91" s="74"/>
      <c r="L91" s="72"/>
      <c r="M91" s="213"/>
      <c r="N91" s="47"/>
      <c r="O91" s="47"/>
      <c r="P91" s="47"/>
      <c r="Q91" s="47"/>
      <c r="R91" s="47"/>
      <c r="S91" s="47"/>
      <c r="T91" s="95"/>
      <c r="AT91" s="24" t="s">
        <v>143</v>
      </c>
      <c r="AU91" s="24" t="s">
        <v>76</v>
      </c>
    </row>
    <row r="92" spans="2:65" s="1" customFormat="1" ht="25.5" customHeight="1">
      <c r="B92" s="46"/>
      <c r="C92" s="199" t="s">
        <v>168</v>
      </c>
      <c r="D92" s="199" t="s">
        <v>137</v>
      </c>
      <c r="E92" s="200" t="s">
        <v>347</v>
      </c>
      <c r="F92" s="201" t="s">
        <v>348</v>
      </c>
      <c r="G92" s="202" t="s">
        <v>140</v>
      </c>
      <c r="H92" s="203">
        <v>211.365</v>
      </c>
      <c r="I92" s="204"/>
      <c r="J92" s="205">
        <f>ROUND(I92*H92,2)</f>
        <v>0</v>
      </c>
      <c r="K92" s="201" t="s">
        <v>23</v>
      </c>
      <c r="L92" s="72"/>
      <c r="M92" s="206" t="s">
        <v>23</v>
      </c>
      <c r="N92" s="207" t="s">
        <v>47</v>
      </c>
      <c r="O92" s="47"/>
      <c r="P92" s="208">
        <f>O92*H92</f>
        <v>0</v>
      </c>
      <c r="Q92" s="208">
        <v>0</v>
      </c>
      <c r="R92" s="208">
        <f>Q92*H92</f>
        <v>0</v>
      </c>
      <c r="S92" s="208">
        <v>0</v>
      </c>
      <c r="T92" s="209">
        <f>S92*H92</f>
        <v>0</v>
      </c>
      <c r="AR92" s="24" t="s">
        <v>141</v>
      </c>
      <c r="AT92" s="24" t="s">
        <v>137</v>
      </c>
      <c r="AU92" s="24" t="s">
        <v>76</v>
      </c>
      <c r="AY92" s="24" t="s">
        <v>142</v>
      </c>
      <c r="BE92" s="210">
        <f>IF(N92="základní",J92,0)</f>
        <v>0</v>
      </c>
      <c r="BF92" s="210">
        <f>IF(N92="snížená",J92,0)</f>
        <v>0</v>
      </c>
      <c r="BG92" s="210">
        <f>IF(N92="zákl. přenesená",J92,0)</f>
        <v>0</v>
      </c>
      <c r="BH92" s="210">
        <f>IF(N92="sníž. přenesená",J92,0)</f>
        <v>0</v>
      </c>
      <c r="BI92" s="210">
        <f>IF(N92="nulová",J92,0)</f>
        <v>0</v>
      </c>
      <c r="BJ92" s="24" t="s">
        <v>84</v>
      </c>
      <c r="BK92" s="210">
        <f>ROUND(I92*H92,2)</f>
        <v>0</v>
      </c>
      <c r="BL92" s="24" t="s">
        <v>141</v>
      </c>
      <c r="BM92" s="24" t="s">
        <v>179</v>
      </c>
    </row>
    <row r="93" spans="2:47" s="1" customFormat="1" ht="13.5">
      <c r="B93" s="46"/>
      <c r="C93" s="74"/>
      <c r="D93" s="211" t="s">
        <v>143</v>
      </c>
      <c r="E93" s="74"/>
      <c r="F93" s="212" t="s">
        <v>349</v>
      </c>
      <c r="G93" s="74"/>
      <c r="H93" s="74"/>
      <c r="I93" s="185"/>
      <c r="J93" s="74"/>
      <c r="K93" s="74"/>
      <c r="L93" s="72"/>
      <c r="M93" s="213"/>
      <c r="N93" s="47"/>
      <c r="O93" s="47"/>
      <c r="P93" s="47"/>
      <c r="Q93" s="47"/>
      <c r="R93" s="47"/>
      <c r="S93" s="47"/>
      <c r="T93" s="95"/>
      <c r="AT93" s="24" t="s">
        <v>143</v>
      </c>
      <c r="AU93" s="24" t="s">
        <v>76</v>
      </c>
    </row>
    <row r="94" spans="2:65" s="1" customFormat="1" ht="16.5" customHeight="1">
      <c r="B94" s="46"/>
      <c r="C94" s="199" t="s">
        <v>158</v>
      </c>
      <c r="D94" s="199" t="s">
        <v>137</v>
      </c>
      <c r="E94" s="200" t="s">
        <v>350</v>
      </c>
      <c r="F94" s="201" t="s">
        <v>351</v>
      </c>
      <c r="G94" s="202" t="s">
        <v>140</v>
      </c>
      <c r="H94" s="203">
        <v>211.365</v>
      </c>
      <c r="I94" s="204"/>
      <c r="J94" s="205">
        <f>ROUND(I94*H94,2)</f>
        <v>0</v>
      </c>
      <c r="K94" s="201" t="s">
        <v>23</v>
      </c>
      <c r="L94" s="72"/>
      <c r="M94" s="206" t="s">
        <v>23</v>
      </c>
      <c r="N94" s="207" t="s">
        <v>47</v>
      </c>
      <c r="O94" s="47"/>
      <c r="P94" s="208">
        <f>O94*H94</f>
        <v>0</v>
      </c>
      <c r="Q94" s="208">
        <v>0</v>
      </c>
      <c r="R94" s="208">
        <f>Q94*H94</f>
        <v>0</v>
      </c>
      <c r="S94" s="208">
        <v>0</v>
      </c>
      <c r="T94" s="209">
        <f>S94*H94</f>
        <v>0</v>
      </c>
      <c r="AR94" s="24" t="s">
        <v>141</v>
      </c>
      <c r="AT94" s="24" t="s">
        <v>137</v>
      </c>
      <c r="AU94" s="24" t="s">
        <v>76</v>
      </c>
      <c r="AY94" s="24" t="s">
        <v>142</v>
      </c>
      <c r="BE94" s="210">
        <f>IF(N94="základní",J94,0)</f>
        <v>0</v>
      </c>
      <c r="BF94" s="210">
        <f>IF(N94="snížená",J94,0)</f>
        <v>0</v>
      </c>
      <c r="BG94" s="210">
        <f>IF(N94="zákl. přenesená",J94,0)</f>
        <v>0</v>
      </c>
      <c r="BH94" s="210">
        <f>IF(N94="sníž. přenesená",J94,0)</f>
        <v>0</v>
      </c>
      <c r="BI94" s="210">
        <f>IF(N94="nulová",J94,0)</f>
        <v>0</v>
      </c>
      <c r="BJ94" s="24" t="s">
        <v>84</v>
      </c>
      <c r="BK94" s="210">
        <f>ROUND(I94*H94,2)</f>
        <v>0</v>
      </c>
      <c r="BL94" s="24" t="s">
        <v>141</v>
      </c>
      <c r="BM94" s="24" t="s">
        <v>196</v>
      </c>
    </row>
    <row r="95" spans="2:47" s="1" customFormat="1" ht="13.5">
      <c r="B95" s="46"/>
      <c r="C95" s="74"/>
      <c r="D95" s="211" t="s">
        <v>143</v>
      </c>
      <c r="E95" s="74"/>
      <c r="F95" s="212" t="s">
        <v>352</v>
      </c>
      <c r="G95" s="74"/>
      <c r="H95" s="74"/>
      <c r="I95" s="185"/>
      <c r="J95" s="74"/>
      <c r="K95" s="74"/>
      <c r="L95" s="72"/>
      <c r="M95" s="213"/>
      <c r="N95" s="47"/>
      <c r="O95" s="47"/>
      <c r="P95" s="47"/>
      <c r="Q95" s="47"/>
      <c r="R95" s="47"/>
      <c r="S95" s="47"/>
      <c r="T95" s="95"/>
      <c r="AT95" s="24" t="s">
        <v>143</v>
      </c>
      <c r="AU95" s="24" t="s">
        <v>76</v>
      </c>
    </row>
    <row r="96" spans="2:65" s="1" customFormat="1" ht="25.5" customHeight="1">
      <c r="B96" s="46"/>
      <c r="C96" s="199" t="s">
        <v>176</v>
      </c>
      <c r="D96" s="199" t="s">
        <v>137</v>
      </c>
      <c r="E96" s="200" t="s">
        <v>353</v>
      </c>
      <c r="F96" s="201" t="s">
        <v>354</v>
      </c>
      <c r="G96" s="202" t="s">
        <v>140</v>
      </c>
      <c r="H96" s="203">
        <v>32.9</v>
      </c>
      <c r="I96" s="204"/>
      <c r="J96" s="205">
        <f>ROUND(I96*H96,2)</f>
        <v>0</v>
      </c>
      <c r="K96" s="201" t="s">
        <v>23</v>
      </c>
      <c r="L96" s="72"/>
      <c r="M96" s="206" t="s">
        <v>23</v>
      </c>
      <c r="N96" s="207" t="s">
        <v>47</v>
      </c>
      <c r="O96" s="47"/>
      <c r="P96" s="208">
        <f>O96*H96</f>
        <v>0</v>
      </c>
      <c r="Q96" s="208">
        <v>0</v>
      </c>
      <c r="R96" s="208">
        <f>Q96*H96</f>
        <v>0</v>
      </c>
      <c r="S96" s="208">
        <v>0</v>
      </c>
      <c r="T96" s="209">
        <f>S96*H96</f>
        <v>0</v>
      </c>
      <c r="AR96" s="24" t="s">
        <v>141</v>
      </c>
      <c r="AT96" s="24" t="s">
        <v>137</v>
      </c>
      <c r="AU96" s="24" t="s">
        <v>76</v>
      </c>
      <c r="AY96" s="24" t="s">
        <v>142</v>
      </c>
      <c r="BE96" s="210">
        <f>IF(N96="základní",J96,0)</f>
        <v>0</v>
      </c>
      <c r="BF96" s="210">
        <f>IF(N96="snížená",J96,0)</f>
        <v>0</v>
      </c>
      <c r="BG96" s="210">
        <f>IF(N96="zákl. přenesená",J96,0)</f>
        <v>0</v>
      </c>
      <c r="BH96" s="210">
        <f>IF(N96="sníž. přenesená",J96,0)</f>
        <v>0</v>
      </c>
      <c r="BI96" s="210">
        <f>IF(N96="nulová",J96,0)</f>
        <v>0</v>
      </c>
      <c r="BJ96" s="24" t="s">
        <v>84</v>
      </c>
      <c r="BK96" s="210">
        <f>ROUND(I96*H96,2)</f>
        <v>0</v>
      </c>
      <c r="BL96" s="24" t="s">
        <v>141</v>
      </c>
      <c r="BM96" s="24" t="s">
        <v>265</v>
      </c>
    </row>
    <row r="97" spans="2:51" s="9" customFormat="1" ht="13.5">
      <c r="B97" s="214"/>
      <c r="C97" s="215"/>
      <c r="D97" s="211" t="s">
        <v>145</v>
      </c>
      <c r="E97" s="216" t="s">
        <v>23</v>
      </c>
      <c r="F97" s="217" t="s">
        <v>355</v>
      </c>
      <c r="G97" s="215"/>
      <c r="H97" s="218">
        <v>32.9</v>
      </c>
      <c r="I97" s="219"/>
      <c r="J97" s="215"/>
      <c r="K97" s="215"/>
      <c r="L97" s="220"/>
      <c r="M97" s="221"/>
      <c r="N97" s="222"/>
      <c r="O97" s="222"/>
      <c r="P97" s="222"/>
      <c r="Q97" s="222"/>
      <c r="R97" s="222"/>
      <c r="S97" s="222"/>
      <c r="T97" s="223"/>
      <c r="AT97" s="224" t="s">
        <v>145</v>
      </c>
      <c r="AU97" s="224" t="s">
        <v>76</v>
      </c>
      <c r="AV97" s="9" t="s">
        <v>86</v>
      </c>
      <c r="AW97" s="9" t="s">
        <v>39</v>
      </c>
      <c r="AX97" s="9" t="s">
        <v>76</v>
      </c>
      <c r="AY97" s="224" t="s">
        <v>142</v>
      </c>
    </row>
    <row r="98" spans="2:51" s="10" customFormat="1" ht="13.5">
      <c r="B98" s="225"/>
      <c r="C98" s="226"/>
      <c r="D98" s="211" t="s">
        <v>145</v>
      </c>
      <c r="E98" s="227" t="s">
        <v>23</v>
      </c>
      <c r="F98" s="228" t="s">
        <v>148</v>
      </c>
      <c r="G98" s="226"/>
      <c r="H98" s="229">
        <v>32.9</v>
      </c>
      <c r="I98" s="230"/>
      <c r="J98" s="226"/>
      <c r="K98" s="226"/>
      <c r="L98" s="231"/>
      <c r="M98" s="232"/>
      <c r="N98" s="233"/>
      <c r="O98" s="233"/>
      <c r="P98" s="233"/>
      <c r="Q98" s="233"/>
      <c r="R98" s="233"/>
      <c r="S98" s="233"/>
      <c r="T98" s="234"/>
      <c r="AT98" s="235" t="s">
        <v>145</v>
      </c>
      <c r="AU98" s="235" t="s">
        <v>76</v>
      </c>
      <c r="AV98" s="10" t="s">
        <v>141</v>
      </c>
      <c r="AW98" s="10" t="s">
        <v>39</v>
      </c>
      <c r="AX98" s="10" t="s">
        <v>84</v>
      </c>
      <c r="AY98" s="235" t="s">
        <v>142</v>
      </c>
    </row>
    <row r="99" spans="2:65" s="1" customFormat="1" ht="16.5" customHeight="1">
      <c r="B99" s="46"/>
      <c r="C99" s="199" t="s">
        <v>163</v>
      </c>
      <c r="D99" s="199" t="s">
        <v>137</v>
      </c>
      <c r="E99" s="200" t="s">
        <v>356</v>
      </c>
      <c r="F99" s="201" t="s">
        <v>357</v>
      </c>
      <c r="G99" s="202" t="s">
        <v>140</v>
      </c>
      <c r="H99" s="203">
        <v>32.9</v>
      </c>
      <c r="I99" s="204"/>
      <c r="J99" s="205">
        <f>ROUND(I99*H99,2)</f>
        <v>0</v>
      </c>
      <c r="K99" s="201" t="s">
        <v>23</v>
      </c>
      <c r="L99" s="72"/>
      <c r="M99" s="206" t="s">
        <v>23</v>
      </c>
      <c r="N99" s="207" t="s">
        <v>47</v>
      </c>
      <c r="O99" s="47"/>
      <c r="P99" s="208">
        <f>O99*H99</f>
        <v>0</v>
      </c>
      <c r="Q99" s="208">
        <v>0</v>
      </c>
      <c r="R99" s="208">
        <f>Q99*H99</f>
        <v>0</v>
      </c>
      <c r="S99" s="208">
        <v>0</v>
      </c>
      <c r="T99" s="209">
        <f>S99*H99</f>
        <v>0</v>
      </c>
      <c r="AR99" s="24" t="s">
        <v>141</v>
      </c>
      <c r="AT99" s="24" t="s">
        <v>137</v>
      </c>
      <c r="AU99" s="24" t="s">
        <v>76</v>
      </c>
      <c r="AY99" s="24" t="s">
        <v>142</v>
      </c>
      <c r="BE99" s="210">
        <f>IF(N99="základní",J99,0)</f>
        <v>0</v>
      </c>
      <c r="BF99" s="210">
        <f>IF(N99="snížená",J99,0)</f>
        <v>0</v>
      </c>
      <c r="BG99" s="210">
        <f>IF(N99="zákl. přenesená",J99,0)</f>
        <v>0</v>
      </c>
      <c r="BH99" s="210">
        <f>IF(N99="sníž. přenesená",J99,0)</f>
        <v>0</v>
      </c>
      <c r="BI99" s="210">
        <f>IF(N99="nulová",J99,0)</f>
        <v>0</v>
      </c>
      <c r="BJ99" s="24" t="s">
        <v>84</v>
      </c>
      <c r="BK99" s="210">
        <f>ROUND(I99*H99,2)</f>
        <v>0</v>
      </c>
      <c r="BL99" s="24" t="s">
        <v>141</v>
      </c>
      <c r="BM99" s="24" t="s">
        <v>277</v>
      </c>
    </row>
    <row r="100" spans="2:65" s="1" customFormat="1" ht="25.5" customHeight="1">
      <c r="B100" s="46"/>
      <c r="C100" s="199" t="s">
        <v>225</v>
      </c>
      <c r="D100" s="199" t="s">
        <v>137</v>
      </c>
      <c r="E100" s="200" t="s">
        <v>358</v>
      </c>
      <c r="F100" s="201" t="s">
        <v>359</v>
      </c>
      <c r="G100" s="202" t="s">
        <v>360</v>
      </c>
      <c r="H100" s="203">
        <v>14</v>
      </c>
      <c r="I100" s="204"/>
      <c r="J100" s="205">
        <f>ROUND(I100*H100,2)</f>
        <v>0</v>
      </c>
      <c r="K100" s="201" t="s">
        <v>23</v>
      </c>
      <c r="L100" s="72"/>
      <c r="M100" s="206" t="s">
        <v>23</v>
      </c>
      <c r="N100" s="207" t="s">
        <v>47</v>
      </c>
      <c r="O100" s="47"/>
      <c r="P100" s="208">
        <f>O100*H100</f>
        <v>0</v>
      </c>
      <c r="Q100" s="208">
        <v>0</v>
      </c>
      <c r="R100" s="208">
        <f>Q100*H100</f>
        <v>0</v>
      </c>
      <c r="S100" s="208">
        <v>0</v>
      </c>
      <c r="T100" s="209">
        <f>S100*H100</f>
        <v>0</v>
      </c>
      <c r="AR100" s="24" t="s">
        <v>141</v>
      </c>
      <c r="AT100" s="24" t="s">
        <v>137</v>
      </c>
      <c r="AU100" s="24" t="s">
        <v>76</v>
      </c>
      <c r="AY100" s="24" t="s">
        <v>142</v>
      </c>
      <c r="BE100" s="210">
        <f>IF(N100="základní",J100,0)</f>
        <v>0</v>
      </c>
      <c r="BF100" s="210">
        <f>IF(N100="snížená",J100,0)</f>
        <v>0</v>
      </c>
      <c r="BG100" s="210">
        <f>IF(N100="zákl. přenesená",J100,0)</f>
        <v>0</v>
      </c>
      <c r="BH100" s="210">
        <f>IF(N100="sníž. přenesená",J100,0)</f>
        <v>0</v>
      </c>
      <c r="BI100" s="210">
        <f>IF(N100="nulová",J100,0)</f>
        <v>0</v>
      </c>
      <c r="BJ100" s="24" t="s">
        <v>84</v>
      </c>
      <c r="BK100" s="210">
        <f>ROUND(I100*H100,2)</f>
        <v>0</v>
      </c>
      <c r="BL100" s="24" t="s">
        <v>141</v>
      </c>
      <c r="BM100" s="24" t="s">
        <v>288</v>
      </c>
    </row>
    <row r="101" spans="2:51" s="9" customFormat="1" ht="13.5">
      <c r="B101" s="214"/>
      <c r="C101" s="215"/>
      <c r="D101" s="211" t="s">
        <v>145</v>
      </c>
      <c r="E101" s="216" t="s">
        <v>23</v>
      </c>
      <c r="F101" s="217" t="s">
        <v>361</v>
      </c>
      <c r="G101" s="215"/>
      <c r="H101" s="218">
        <v>14</v>
      </c>
      <c r="I101" s="219"/>
      <c r="J101" s="215"/>
      <c r="K101" s="215"/>
      <c r="L101" s="220"/>
      <c r="M101" s="221"/>
      <c r="N101" s="222"/>
      <c r="O101" s="222"/>
      <c r="P101" s="222"/>
      <c r="Q101" s="222"/>
      <c r="R101" s="222"/>
      <c r="S101" s="222"/>
      <c r="T101" s="223"/>
      <c r="AT101" s="224" t="s">
        <v>145</v>
      </c>
      <c r="AU101" s="224" t="s">
        <v>76</v>
      </c>
      <c r="AV101" s="9" t="s">
        <v>86</v>
      </c>
      <c r="AW101" s="9" t="s">
        <v>39</v>
      </c>
      <c r="AX101" s="9" t="s">
        <v>76</v>
      </c>
      <c r="AY101" s="224" t="s">
        <v>142</v>
      </c>
    </row>
    <row r="102" spans="2:51" s="10" customFormat="1" ht="13.5">
      <c r="B102" s="225"/>
      <c r="C102" s="226"/>
      <c r="D102" s="211" t="s">
        <v>145</v>
      </c>
      <c r="E102" s="227" t="s">
        <v>23</v>
      </c>
      <c r="F102" s="228" t="s">
        <v>148</v>
      </c>
      <c r="G102" s="226"/>
      <c r="H102" s="229">
        <v>14</v>
      </c>
      <c r="I102" s="230"/>
      <c r="J102" s="226"/>
      <c r="K102" s="226"/>
      <c r="L102" s="231"/>
      <c r="M102" s="232"/>
      <c r="N102" s="233"/>
      <c r="O102" s="233"/>
      <c r="P102" s="233"/>
      <c r="Q102" s="233"/>
      <c r="R102" s="233"/>
      <c r="S102" s="233"/>
      <c r="T102" s="234"/>
      <c r="AT102" s="235" t="s">
        <v>145</v>
      </c>
      <c r="AU102" s="235" t="s">
        <v>76</v>
      </c>
      <c r="AV102" s="10" t="s">
        <v>141</v>
      </c>
      <c r="AW102" s="10" t="s">
        <v>39</v>
      </c>
      <c r="AX102" s="10" t="s">
        <v>84</v>
      </c>
      <c r="AY102" s="235" t="s">
        <v>142</v>
      </c>
    </row>
    <row r="103" spans="2:65" s="1" customFormat="1" ht="25.5" customHeight="1">
      <c r="B103" s="46"/>
      <c r="C103" s="199" t="s">
        <v>166</v>
      </c>
      <c r="D103" s="199" t="s">
        <v>137</v>
      </c>
      <c r="E103" s="200" t="s">
        <v>362</v>
      </c>
      <c r="F103" s="201" t="s">
        <v>363</v>
      </c>
      <c r="G103" s="202" t="s">
        <v>360</v>
      </c>
      <c r="H103" s="203">
        <v>3.65</v>
      </c>
      <c r="I103" s="204"/>
      <c r="J103" s="205">
        <f>ROUND(I103*H103,2)</f>
        <v>0</v>
      </c>
      <c r="K103" s="201" t="s">
        <v>23</v>
      </c>
      <c r="L103" s="72"/>
      <c r="M103" s="206" t="s">
        <v>23</v>
      </c>
      <c r="N103" s="207" t="s">
        <v>47</v>
      </c>
      <c r="O103" s="47"/>
      <c r="P103" s="208">
        <f>O103*H103</f>
        <v>0</v>
      </c>
      <c r="Q103" s="208">
        <v>0</v>
      </c>
      <c r="R103" s="208">
        <f>Q103*H103</f>
        <v>0</v>
      </c>
      <c r="S103" s="208">
        <v>0</v>
      </c>
      <c r="T103" s="209">
        <f>S103*H103</f>
        <v>0</v>
      </c>
      <c r="AR103" s="24" t="s">
        <v>141</v>
      </c>
      <c r="AT103" s="24" t="s">
        <v>137</v>
      </c>
      <c r="AU103" s="24" t="s">
        <v>76</v>
      </c>
      <c r="AY103" s="24" t="s">
        <v>142</v>
      </c>
      <c r="BE103" s="210">
        <f>IF(N103="základní",J103,0)</f>
        <v>0</v>
      </c>
      <c r="BF103" s="210">
        <f>IF(N103="snížená",J103,0)</f>
        <v>0</v>
      </c>
      <c r="BG103" s="210">
        <f>IF(N103="zákl. přenesená",J103,0)</f>
        <v>0</v>
      </c>
      <c r="BH103" s="210">
        <f>IF(N103="sníž. přenesená",J103,0)</f>
        <v>0</v>
      </c>
      <c r="BI103" s="210">
        <f>IF(N103="nulová",J103,0)</f>
        <v>0</v>
      </c>
      <c r="BJ103" s="24" t="s">
        <v>84</v>
      </c>
      <c r="BK103" s="210">
        <f>ROUND(I103*H103,2)</f>
        <v>0</v>
      </c>
      <c r="BL103" s="24" t="s">
        <v>141</v>
      </c>
      <c r="BM103" s="24" t="s">
        <v>298</v>
      </c>
    </row>
    <row r="104" spans="2:65" s="1" customFormat="1" ht="38.25" customHeight="1">
      <c r="B104" s="46"/>
      <c r="C104" s="199" t="s">
        <v>230</v>
      </c>
      <c r="D104" s="199" t="s">
        <v>137</v>
      </c>
      <c r="E104" s="200" t="s">
        <v>364</v>
      </c>
      <c r="F104" s="201" t="s">
        <v>365</v>
      </c>
      <c r="G104" s="202" t="s">
        <v>200</v>
      </c>
      <c r="H104" s="203">
        <v>2</v>
      </c>
      <c r="I104" s="204"/>
      <c r="J104" s="205">
        <f>ROUND(I104*H104,2)</f>
        <v>0</v>
      </c>
      <c r="K104" s="201" t="s">
        <v>23</v>
      </c>
      <c r="L104" s="72"/>
      <c r="M104" s="206" t="s">
        <v>23</v>
      </c>
      <c r="N104" s="207" t="s">
        <v>47</v>
      </c>
      <c r="O104" s="47"/>
      <c r="P104" s="208">
        <f>O104*H104</f>
        <v>0</v>
      </c>
      <c r="Q104" s="208">
        <v>0</v>
      </c>
      <c r="R104" s="208">
        <f>Q104*H104</f>
        <v>0</v>
      </c>
      <c r="S104" s="208">
        <v>0.08</v>
      </c>
      <c r="T104" s="209">
        <f>S104*H104</f>
        <v>0.16</v>
      </c>
      <c r="AR104" s="24" t="s">
        <v>141</v>
      </c>
      <c r="AT104" s="24" t="s">
        <v>137</v>
      </c>
      <c r="AU104" s="24" t="s">
        <v>76</v>
      </c>
      <c r="AY104" s="24" t="s">
        <v>142</v>
      </c>
      <c r="BE104" s="210">
        <f>IF(N104="základní",J104,0)</f>
        <v>0</v>
      </c>
      <c r="BF104" s="210">
        <f>IF(N104="snížená",J104,0)</f>
        <v>0</v>
      </c>
      <c r="BG104" s="210">
        <f>IF(N104="zákl. přenesená",J104,0)</f>
        <v>0</v>
      </c>
      <c r="BH104" s="210">
        <f>IF(N104="sníž. přenesená",J104,0)</f>
        <v>0</v>
      </c>
      <c r="BI104" s="210">
        <f>IF(N104="nulová",J104,0)</f>
        <v>0</v>
      </c>
      <c r="BJ104" s="24" t="s">
        <v>84</v>
      </c>
      <c r="BK104" s="210">
        <f>ROUND(I104*H104,2)</f>
        <v>0</v>
      </c>
      <c r="BL104" s="24" t="s">
        <v>141</v>
      </c>
      <c r="BM104" s="24" t="s">
        <v>201</v>
      </c>
    </row>
    <row r="105" spans="2:65" s="1" customFormat="1" ht="38.25" customHeight="1">
      <c r="B105" s="46"/>
      <c r="C105" s="199" t="s">
        <v>171</v>
      </c>
      <c r="D105" s="199" t="s">
        <v>137</v>
      </c>
      <c r="E105" s="200" t="s">
        <v>366</v>
      </c>
      <c r="F105" s="201" t="s">
        <v>367</v>
      </c>
      <c r="G105" s="202" t="s">
        <v>200</v>
      </c>
      <c r="H105" s="203">
        <v>2</v>
      </c>
      <c r="I105" s="204"/>
      <c r="J105" s="205">
        <f>ROUND(I105*H105,2)</f>
        <v>0</v>
      </c>
      <c r="K105" s="201" t="s">
        <v>23</v>
      </c>
      <c r="L105" s="72"/>
      <c r="M105" s="206" t="s">
        <v>23</v>
      </c>
      <c r="N105" s="207" t="s">
        <v>47</v>
      </c>
      <c r="O105" s="47"/>
      <c r="P105" s="208">
        <f>O105*H105</f>
        <v>0</v>
      </c>
      <c r="Q105" s="208">
        <v>0</v>
      </c>
      <c r="R105" s="208">
        <f>Q105*H105</f>
        <v>0</v>
      </c>
      <c r="S105" s="208">
        <v>0.08</v>
      </c>
      <c r="T105" s="209">
        <f>S105*H105</f>
        <v>0.16</v>
      </c>
      <c r="AR105" s="24" t="s">
        <v>141</v>
      </c>
      <c r="AT105" s="24" t="s">
        <v>137</v>
      </c>
      <c r="AU105" s="24" t="s">
        <v>76</v>
      </c>
      <c r="AY105" s="24" t="s">
        <v>142</v>
      </c>
      <c r="BE105" s="210">
        <f>IF(N105="základní",J105,0)</f>
        <v>0</v>
      </c>
      <c r="BF105" s="210">
        <f>IF(N105="snížená",J105,0)</f>
        <v>0</v>
      </c>
      <c r="BG105" s="210">
        <f>IF(N105="zákl. přenesená",J105,0)</f>
        <v>0</v>
      </c>
      <c r="BH105" s="210">
        <f>IF(N105="sníž. přenesená",J105,0)</f>
        <v>0</v>
      </c>
      <c r="BI105" s="210">
        <f>IF(N105="nulová",J105,0)</f>
        <v>0</v>
      </c>
      <c r="BJ105" s="24" t="s">
        <v>84</v>
      </c>
      <c r="BK105" s="210">
        <f>ROUND(I105*H105,2)</f>
        <v>0</v>
      </c>
      <c r="BL105" s="24" t="s">
        <v>141</v>
      </c>
      <c r="BM105" s="24" t="s">
        <v>205</v>
      </c>
    </row>
    <row r="106" spans="2:47" s="1" customFormat="1" ht="13.5">
      <c r="B106" s="46"/>
      <c r="C106" s="74"/>
      <c r="D106" s="211" t="s">
        <v>143</v>
      </c>
      <c r="E106" s="74"/>
      <c r="F106" s="212" t="s">
        <v>368</v>
      </c>
      <c r="G106" s="74"/>
      <c r="H106" s="74"/>
      <c r="I106" s="185"/>
      <c r="J106" s="74"/>
      <c r="K106" s="74"/>
      <c r="L106" s="72"/>
      <c r="M106" s="213"/>
      <c r="N106" s="47"/>
      <c r="O106" s="47"/>
      <c r="P106" s="47"/>
      <c r="Q106" s="47"/>
      <c r="R106" s="47"/>
      <c r="S106" s="47"/>
      <c r="T106" s="95"/>
      <c r="AT106" s="24" t="s">
        <v>143</v>
      </c>
      <c r="AU106" s="24" t="s">
        <v>76</v>
      </c>
    </row>
    <row r="107" spans="2:65" s="1" customFormat="1" ht="16.5" customHeight="1">
      <c r="B107" s="46"/>
      <c r="C107" s="199" t="s">
        <v>10</v>
      </c>
      <c r="D107" s="199" t="s">
        <v>137</v>
      </c>
      <c r="E107" s="200" t="s">
        <v>153</v>
      </c>
      <c r="F107" s="201" t="s">
        <v>154</v>
      </c>
      <c r="G107" s="202" t="s">
        <v>151</v>
      </c>
      <c r="H107" s="203">
        <v>295.702</v>
      </c>
      <c r="I107" s="204"/>
      <c r="J107" s="205">
        <f>ROUND(I107*H107,2)</f>
        <v>0</v>
      </c>
      <c r="K107" s="201" t="s">
        <v>23</v>
      </c>
      <c r="L107" s="72"/>
      <c r="M107" s="206" t="s">
        <v>23</v>
      </c>
      <c r="N107" s="207" t="s">
        <v>47</v>
      </c>
      <c r="O107" s="47"/>
      <c r="P107" s="208">
        <f>O107*H107</f>
        <v>0</v>
      </c>
      <c r="Q107" s="208">
        <v>0</v>
      </c>
      <c r="R107" s="208">
        <f>Q107*H107</f>
        <v>0</v>
      </c>
      <c r="S107" s="208">
        <v>0</v>
      </c>
      <c r="T107" s="209">
        <f>S107*H107</f>
        <v>0</v>
      </c>
      <c r="AR107" s="24" t="s">
        <v>141</v>
      </c>
      <c r="AT107" s="24" t="s">
        <v>137</v>
      </c>
      <c r="AU107" s="24" t="s">
        <v>76</v>
      </c>
      <c r="AY107" s="24" t="s">
        <v>142</v>
      </c>
      <c r="BE107" s="210">
        <f>IF(N107="základní",J107,0)</f>
        <v>0</v>
      </c>
      <c r="BF107" s="210">
        <f>IF(N107="snížená",J107,0)</f>
        <v>0</v>
      </c>
      <c r="BG107" s="210">
        <f>IF(N107="zákl. přenesená",J107,0)</f>
        <v>0</v>
      </c>
      <c r="BH107" s="210">
        <f>IF(N107="sníž. přenesená",J107,0)</f>
        <v>0</v>
      </c>
      <c r="BI107" s="210">
        <f>IF(N107="nulová",J107,0)</f>
        <v>0</v>
      </c>
      <c r="BJ107" s="24" t="s">
        <v>84</v>
      </c>
      <c r="BK107" s="210">
        <f>ROUND(I107*H107,2)</f>
        <v>0</v>
      </c>
      <c r="BL107" s="24" t="s">
        <v>141</v>
      </c>
      <c r="BM107" s="24" t="s">
        <v>208</v>
      </c>
    </row>
    <row r="108" spans="2:51" s="9" customFormat="1" ht="13.5">
      <c r="B108" s="214"/>
      <c r="C108" s="215"/>
      <c r="D108" s="211" t="s">
        <v>145</v>
      </c>
      <c r="E108" s="216" t="s">
        <v>23</v>
      </c>
      <c r="F108" s="217" t="s">
        <v>369</v>
      </c>
      <c r="G108" s="215"/>
      <c r="H108" s="218">
        <v>295.702</v>
      </c>
      <c r="I108" s="219"/>
      <c r="J108" s="215"/>
      <c r="K108" s="215"/>
      <c r="L108" s="220"/>
      <c r="M108" s="221"/>
      <c r="N108" s="222"/>
      <c r="O108" s="222"/>
      <c r="P108" s="222"/>
      <c r="Q108" s="222"/>
      <c r="R108" s="222"/>
      <c r="S108" s="222"/>
      <c r="T108" s="223"/>
      <c r="AT108" s="224" t="s">
        <v>145</v>
      </c>
      <c r="AU108" s="224" t="s">
        <v>76</v>
      </c>
      <c r="AV108" s="9" t="s">
        <v>86</v>
      </c>
      <c r="AW108" s="9" t="s">
        <v>39</v>
      </c>
      <c r="AX108" s="9" t="s">
        <v>76</v>
      </c>
      <c r="AY108" s="224" t="s">
        <v>142</v>
      </c>
    </row>
    <row r="109" spans="2:51" s="10" customFormat="1" ht="13.5">
      <c r="B109" s="225"/>
      <c r="C109" s="226"/>
      <c r="D109" s="211" t="s">
        <v>145</v>
      </c>
      <c r="E109" s="227" t="s">
        <v>23</v>
      </c>
      <c r="F109" s="228" t="s">
        <v>148</v>
      </c>
      <c r="G109" s="226"/>
      <c r="H109" s="229">
        <v>295.702</v>
      </c>
      <c r="I109" s="230"/>
      <c r="J109" s="226"/>
      <c r="K109" s="226"/>
      <c r="L109" s="231"/>
      <c r="M109" s="232"/>
      <c r="N109" s="233"/>
      <c r="O109" s="233"/>
      <c r="P109" s="233"/>
      <c r="Q109" s="233"/>
      <c r="R109" s="233"/>
      <c r="S109" s="233"/>
      <c r="T109" s="234"/>
      <c r="AT109" s="235" t="s">
        <v>145</v>
      </c>
      <c r="AU109" s="235" t="s">
        <v>76</v>
      </c>
      <c r="AV109" s="10" t="s">
        <v>141</v>
      </c>
      <c r="AW109" s="10" t="s">
        <v>39</v>
      </c>
      <c r="AX109" s="10" t="s">
        <v>84</v>
      </c>
      <c r="AY109" s="235" t="s">
        <v>142</v>
      </c>
    </row>
    <row r="110" spans="2:65" s="1" customFormat="1" ht="16.5" customHeight="1">
      <c r="B110" s="46"/>
      <c r="C110" s="199" t="s">
        <v>174</v>
      </c>
      <c r="D110" s="199" t="s">
        <v>137</v>
      </c>
      <c r="E110" s="200" t="s">
        <v>172</v>
      </c>
      <c r="F110" s="201" t="s">
        <v>173</v>
      </c>
      <c r="G110" s="202" t="s">
        <v>151</v>
      </c>
      <c r="H110" s="203">
        <v>295.702</v>
      </c>
      <c r="I110" s="204"/>
      <c r="J110" s="205">
        <f>ROUND(I110*H110,2)</f>
        <v>0</v>
      </c>
      <c r="K110" s="201" t="s">
        <v>23</v>
      </c>
      <c r="L110" s="72"/>
      <c r="M110" s="206" t="s">
        <v>23</v>
      </c>
      <c r="N110" s="207" t="s">
        <v>47</v>
      </c>
      <c r="O110" s="47"/>
      <c r="P110" s="208">
        <f>O110*H110</f>
        <v>0</v>
      </c>
      <c r="Q110" s="208">
        <v>0</v>
      </c>
      <c r="R110" s="208">
        <f>Q110*H110</f>
        <v>0</v>
      </c>
      <c r="S110" s="208">
        <v>0</v>
      </c>
      <c r="T110" s="209">
        <f>S110*H110</f>
        <v>0</v>
      </c>
      <c r="AR110" s="24" t="s">
        <v>141</v>
      </c>
      <c r="AT110" s="24" t="s">
        <v>137</v>
      </c>
      <c r="AU110" s="24" t="s">
        <v>76</v>
      </c>
      <c r="AY110" s="24" t="s">
        <v>142</v>
      </c>
      <c r="BE110" s="210">
        <f>IF(N110="základní",J110,0)</f>
        <v>0</v>
      </c>
      <c r="BF110" s="210">
        <f>IF(N110="snížená",J110,0)</f>
        <v>0</v>
      </c>
      <c r="BG110" s="210">
        <f>IF(N110="zákl. přenesená",J110,0)</f>
        <v>0</v>
      </c>
      <c r="BH110" s="210">
        <f>IF(N110="sníž. přenesená",J110,0)</f>
        <v>0</v>
      </c>
      <c r="BI110" s="210">
        <f>IF(N110="nulová",J110,0)</f>
        <v>0</v>
      </c>
      <c r="BJ110" s="24" t="s">
        <v>84</v>
      </c>
      <c r="BK110" s="210">
        <f>ROUND(I110*H110,2)</f>
        <v>0</v>
      </c>
      <c r="BL110" s="24" t="s">
        <v>141</v>
      </c>
      <c r="BM110" s="24" t="s">
        <v>212</v>
      </c>
    </row>
    <row r="111" spans="2:47" s="1" customFormat="1" ht="13.5">
      <c r="B111" s="46"/>
      <c r="C111" s="74"/>
      <c r="D111" s="211" t="s">
        <v>143</v>
      </c>
      <c r="E111" s="74"/>
      <c r="F111" s="212" t="s">
        <v>175</v>
      </c>
      <c r="G111" s="74"/>
      <c r="H111" s="74"/>
      <c r="I111" s="185"/>
      <c r="J111" s="74"/>
      <c r="K111" s="74"/>
      <c r="L111" s="72"/>
      <c r="M111" s="213"/>
      <c r="N111" s="47"/>
      <c r="O111" s="47"/>
      <c r="P111" s="47"/>
      <c r="Q111" s="47"/>
      <c r="R111" s="47"/>
      <c r="S111" s="47"/>
      <c r="T111" s="95"/>
      <c r="AT111" s="24" t="s">
        <v>143</v>
      </c>
      <c r="AU111" s="24" t="s">
        <v>76</v>
      </c>
    </row>
    <row r="112" spans="2:65" s="1" customFormat="1" ht="25.5" customHeight="1">
      <c r="B112" s="46"/>
      <c r="C112" s="199" t="s">
        <v>245</v>
      </c>
      <c r="D112" s="199" t="s">
        <v>137</v>
      </c>
      <c r="E112" s="200" t="s">
        <v>177</v>
      </c>
      <c r="F112" s="201" t="s">
        <v>370</v>
      </c>
      <c r="G112" s="202" t="s">
        <v>151</v>
      </c>
      <c r="H112" s="203">
        <v>295.702</v>
      </c>
      <c r="I112" s="204"/>
      <c r="J112" s="205">
        <f>ROUND(I112*H112,2)</f>
        <v>0</v>
      </c>
      <c r="K112" s="201" t="s">
        <v>23</v>
      </c>
      <c r="L112" s="72"/>
      <c r="M112" s="206" t="s">
        <v>23</v>
      </c>
      <c r="N112" s="207" t="s">
        <v>47</v>
      </c>
      <c r="O112" s="47"/>
      <c r="P112" s="208">
        <f>O112*H112</f>
        <v>0</v>
      </c>
      <c r="Q112" s="208">
        <v>0</v>
      </c>
      <c r="R112" s="208">
        <f>Q112*H112</f>
        <v>0</v>
      </c>
      <c r="S112" s="208">
        <v>0</v>
      </c>
      <c r="T112" s="209">
        <f>S112*H112</f>
        <v>0</v>
      </c>
      <c r="AR112" s="24" t="s">
        <v>141</v>
      </c>
      <c r="AT112" s="24" t="s">
        <v>137</v>
      </c>
      <c r="AU112" s="24" t="s">
        <v>76</v>
      </c>
      <c r="AY112" s="24" t="s">
        <v>142</v>
      </c>
      <c r="BE112" s="210">
        <f>IF(N112="základní",J112,0)</f>
        <v>0</v>
      </c>
      <c r="BF112" s="210">
        <f>IF(N112="snížená",J112,0)</f>
        <v>0</v>
      </c>
      <c r="BG112" s="210">
        <f>IF(N112="zákl. přenesená",J112,0)</f>
        <v>0</v>
      </c>
      <c r="BH112" s="210">
        <f>IF(N112="sníž. přenesená",J112,0)</f>
        <v>0</v>
      </c>
      <c r="BI112" s="210">
        <f>IF(N112="nulová",J112,0)</f>
        <v>0</v>
      </c>
      <c r="BJ112" s="24" t="s">
        <v>84</v>
      </c>
      <c r="BK112" s="210">
        <f>ROUND(I112*H112,2)</f>
        <v>0</v>
      </c>
      <c r="BL112" s="24" t="s">
        <v>141</v>
      </c>
      <c r="BM112" s="24" t="s">
        <v>217</v>
      </c>
    </row>
    <row r="113" spans="2:47" s="1" customFormat="1" ht="13.5">
      <c r="B113" s="46"/>
      <c r="C113" s="74"/>
      <c r="D113" s="211" t="s">
        <v>143</v>
      </c>
      <c r="E113" s="74"/>
      <c r="F113" s="212" t="s">
        <v>371</v>
      </c>
      <c r="G113" s="74"/>
      <c r="H113" s="74"/>
      <c r="I113" s="185"/>
      <c r="J113" s="74"/>
      <c r="K113" s="74"/>
      <c r="L113" s="72"/>
      <c r="M113" s="213"/>
      <c r="N113" s="47"/>
      <c r="O113" s="47"/>
      <c r="P113" s="47"/>
      <c r="Q113" s="47"/>
      <c r="R113" s="47"/>
      <c r="S113" s="47"/>
      <c r="T113" s="95"/>
      <c r="AT113" s="24" t="s">
        <v>143</v>
      </c>
      <c r="AU113" s="24" t="s">
        <v>76</v>
      </c>
    </row>
    <row r="114" spans="2:65" s="1" customFormat="1" ht="16.5" customHeight="1">
      <c r="B114" s="46"/>
      <c r="C114" s="199" t="s">
        <v>179</v>
      </c>
      <c r="D114" s="199" t="s">
        <v>137</v>
      </c>
      <c r="E114" s="200" t="s">
        <v>164</v>
      </c>
      <c r="F114" s="201" t="s">
        <v>165</v>
      </c>
      <c r="G114" s="202" t="s">
        <v>151</v>
      </c>
      <c r="H114" s="203">
        <v>295.702</v>
      </c>
      <c r="I114" s="204"/>
      <c r="J114" s="205">
        <f>ROUND(I114*H114,2)</f>
        <v>0</v>
      </c>
      <c r="K114" s="201" t="s">
        <v>23</v>
      </c>
      <c r="L114" s="72"/>
      <c r="M114" s="206" t="s">
        <v>23</v>
      </c>
      <c r="N114" s="207" t="s">
        <v>47</v>
      </c>
      <c r="O114" s="47"/>
      <c r="P114" s="208">
        <f>O114*H114</f>
        <v>0</v>
      </c>
      <c r="Q114" s="208">
        <v>0</v>
      </c>
      <c r="R114" s="208">
        <f>Q114*H114</f>
        <v>0</v>
      </c>
      <c r="S114" s="208">
        <v>0</v>
      </c>
      <c r="T114" s="209">
        <f>S114*H114</f>
        <v>0</v>
      </c>
      <c r="AR114" s="24" t="s">
        <v>141</v>
      </c>
      <c r="AT114" s="24" t="s">
        <v>137</v>
      </c>
      <c r="AU114" s="24" t="s">
        <v>76</v>
      </c>
      <c r="AY114" s="24" t="s">
        <v>142</v>
      </c>
      <c r="BE114" s="210">
        <f>IF(N114="základní",J114,0)</f>
        <v>0</v>
      </c>
      <c r="BF114" s="210">
        <f>IF(N114="snížená",J114,0)</f>
        <v>0</v>
      </c>
      <c r="BG114" s="210">
        <f>IF(N114="zákl. přenesená",J114,0)</f>
        <v>0</v>
      </c>
      <c r="BH114" s="210">
        <f>IF(N114="sníž. přenesená",J114,0)</f>
        <v>0</v>
      </c>
      <c r="BI114" s="210">
        <f>IF(N114="nulová",J114,0)</f>
        <v>0</v>
      </c>
      <c r="BJ114" s="24" t="s">
        <v>84</v>
      </c>
      <c r="BK114" s="210">
        <f>ROUND(I114*H114,2)</f>
        <v>0</v>
      </c>
      <c r="BL114" s="24" t="s">
        <v>141</v>
      </c>
      <c r="BM114" s="24" t="s">
        <v>220</v>
      </c>
    </row>
    <row r="115" spans="2:47" s="1" customFormat="1" ht="13.5">
      <c r="B115" s="46"/>
      <c r="C115" s="74"/>
      <c r="D115" s="211" t="s">
        <v>143</v>
      </c>
      <c r="E115" s="74"/>
      <c r="F115" s="212" t="s">
        <v>167</v>
      </c>
      <c r="G115" s="74"/>
      <c r="H115" s="74"/>
      <c r="I115" s="185"/>
      <c r="J115" s="74"/>
      <c r="K115" s="74"/>
      <c r="L115" s="72"/>
      <c r="M115" s="213"/>
      <c r="N115" s="47"/>
      <c r="O115" s="47"/>
      <c r="P115" s="47"/>
      <c r="Q115" s="47"/>
      <c r="R115" s="47"/>
      <c r="S115" s="47"/>
      <c r="T115" s="95"/>
      <c r="AT115" s="24" t="s">
        <v>143</v>
      </c>
      <c r="AU115" s="24" t="s">
        <v>76</v>
      </c>
    </row>
    <row r="116" spans="2:65" s="1" customFormat="1" ht="16.5" customHeight="1">
      <c r="B116" s="46"/>
      <c r="C116" s="199" t="s">
        <v>254</v>
      </c>
      <c r="D116" s="199" t="s">
        <v>137</v>
      </c>
      <c r="E116" s="200" t="s">
        <v>169</v>
      </c>
      <c r="F116" s="201" t="s">
        <v>170</v>
      </c>
      <c r="G116" s="202" t="s">
        <v>151</v>
      </c>
      <c r="H116" s="203">
        <v>2365.616</v>
      </c>
      <c r="I116" s="204"/>
      <c r="J116" s="205">
        <f>ROUND(I116*H116,2)</f>
        <v>0</v>
      </c>
      <c r="K116" s="201" t="s">
        <v>23</v>
      </c>
      <c r="L116" s="72"/>
      <c r="M116" s="206" t="s">
        <v>23</v>
      </c>
      <c r="N116" s="207" t="s">
        <v>47</v>
      </c>
      <c r="O116" s="47"/>
      <c r="P116" s="208">
        <f>O116*H116</f>
        <v>0</v>
      </c>
      <c r="Q116" s="208">
        <v>0</v>
      </c>
      <c r="R116" s="208">
        <f>Q116*H116</f>
        <v>0</v>
      </c>
      <c r="S116" s="208">
        <v>0</v>
      </c>
      <c r="T116" s="209">
        <f>S116*H116</f>
        <v>0</v>
      </c>
      <c r="AR116" s="24" t="s">
        <v>141</v>
      </c>
      <c r="AT116" s="24" t="s">
        <v>137</v>
      </c>
      <c r="AU116" s="24" t="s">
        <v>76</v>
      </c>
      <c r="AY116" s="24" t="s">
        <v>142</v>
      </c>
      <c r="BE116" s="210">
        <f>IF(N116="základní",J116,0)</f>
        <v>0</v>
      </c>
      <c r="BF116" s="210">
        <f>IF(N116="snížená",J116,0)</f>
        <v>0</v>
      </c>
      <c r="BG116" s="210">
        <f>IF(N116="zákl. přenesená",J116,0)</f>
        <v>0</v>
      </c>
      <c r="BH116" s="210">
        <f>IF(N116="sníž. přenesená",J116,0)</f>
        <v>0</v>
      </c>
      <c r="BI116" s="210">
        <f>IF(N116="nulová",J116,0)</f>
        <v>0</v>
      </c>
      <c r="BJ116" s="24" t="s">
        <v>84</v>
      </c>
      <c r="BK116" s="210">
        <f>ROUND(I116*H116,2)</f>
        <v>0</v>
      </c>
      <c r="BL116" s="24" t="s">
        <v>141</v>
      </c>
      <c r="BM116" s="24" t="s">
        <v>226</v>
      </c>
    </row>
    <row r="117" spans="2:51" s="9" customFormat="1" ht="13.5">
      <c r="B117" s="214"/>
      <c r="C117" s="215"/>
      <c r="D117" s="211" t="s">
        <v>145</v>
      </c>
      <c r="E117" s="215"/>
      <c r="F117" s="217" t="s">
        <v>372</v>
      </c>
      <c r="G117" s="215"/>
      <c r="H117" s="218">
        <v>2365.616</v>
      </c>
      <c r="I117" s="219"/>
      <c r="J117" s="215"/>
      <c r="K117" s="215"/>
      <c r="L117" s="220"/>
      <c r="M117" s="221"/>
      <c r="N117" s="222"/>
      <c r="O117" s="222"/>
      <c r="P117" s="222"/>
      <c r="Q117" s="222"/>
      <c r="R117" s="222"/>
      <c r="S117" s="222"/>
      <c r="T117" s="223"/>
      <c r="AT117" s="224" t="s">
        <v>145</v>
      </c>
      <c r="AU117" s="224" t="s">
        <v>76</v>
      </c>
      <c r="AV117" s="9" t="s">
        <v>86</v>
      </c>
      <c r="AW117" s="9" t="s">
        <v>6</v>
      </c>
      <c r="AX117" s="9" t="s">
        <v>84</v>
      </c>
      <c r="AY117" s="224" t="s">
        <v>142</v>
      </c>
    </row>
    <row r="118" spans="2:63" s="13" customFormat="1" ht="37.4" customHeight="1">
      <c r="B118" s="255"/>
      <c r="C118" s="256"/>
      <c r="D118" s="257" t="s">
        <v>75</v>
      </c>
      <c r="E118" s="258" t="s">
        <v>274</v>
      </c>
      <c r="F118" s="258" t="s">
        <v>275</v>
      </c>
      <c r="G118" s="256"/>
      <c r="H118" s="256"/>
      <c r="I118" s="259"/>
      <c r="J118" s="260">
        <f>BK118</f>
        <v>0</v>
      </c>
      <c r="K118" s="256"/>
      <c r="L118" s="261"/>
      <c r="M118" s="262"/>
      <c r="N118" s="263"/>
      <c r="O118" s="263"/>
      <c r="P118" s="264">
        <f>P119</f>
        <v>0</v>
      </c>
      <c r="Q118" s="263"/>
      <c r="R118" s="264">
        <f>R119</f>
        <v>0.050928</v>
      </c>
      <c r="S118" s="263"/>
      <c r="T118" s="265">
        <f>T119</f>
        <v>295.38239999999996</v>
      </c>
      <c r="AR118" s="266" t="s">
        <v>84</v>
      </c>
      <c r="AT118" s="267" t="s">
        <v>75</v>
      </c>
      <c r="AU118" s="267" t="s">
        <v>76</v>
      </c>
      <c r="AY118" s="266" t="s">
        <v>142</v>
      </c>
      <c r="BK118" s="268">
        <f>BK119</f>
        <v>0</v>
      </c>
    </row>
    <row r="119" spans="2:63" s="13" customFormat="1" ht="19.9" customHeight="1">
      <c r="B119" s="255"/>
      <c r="C119" s="256"/>
      <c r="D119" s="257" t="s">
        <v>75</v>
      </c>
      <c r="E119" s="269" t="s">
        <v>84</v>
      </c>
      <c r="F119" s="269" t="s">
        <v>276</v>
      </c>
      <c r="G119" s="256"/>
      <c r="H119" s="256"/>
      <c r="I119" s="259"/>
      <c r="J119" s="270">
        <f>BK119</f>
        <v>0</v>
      </c>
      <c r="K119" s="256"/>
      <c r="L119" s="261"/>
      <c r="M119" s="262"/>
      <c r="N119" s="263"/>
      <c r="O119" s="263"/>
      <c r="P119" s="264">
        <f>SUM(P120:P123)</f>
        <v>0</v>
      </c>
      <c r="Q119" s="263"/>
      <c r="R119" s="264">
        <f>SUM(R120:R123)</f>
        <v>0.050928</v>
      </c>
      <c r="S119" s="263"/>
      <c r="T119" s="265">
        <f>SUM(T120:T123)</f>
        <v>295.38239999999996</v>
      </c>
      <c r="AR119" s="266" t="s">
        <v>84</v>
      </c>
      <c r="AT119" s="267" t="s">
        <v>75</v>
      </c>
      <c r="AU119" s="267" t="s">
        <v>84</v>
      </c>
      <c r="AY119" s="266" t="s">
        <v>142</v>
      </c>
      <c r="BK119" s="268">
        <f>SUM(BK120:BK123)</f>
        <v>0</v>
      </c>
    </row>
    <row r="120" spans="2:65" s="1" customFormat="1" ht="51" customHeight="1">
      <c r="B120" s="46"/>
      <c r="C120" s="199" t="s">
        <v>196</v>
      </c>
      <c r="D120" s="199" t="s">
        <v>137</v>
      </c>
      <c r="E120" s="200" t="s">
        <v>373</v>
      </c>
      <c r="F120" s="201" t="s">
        <v>374</v>
      </c>
      <c r="G120" s="202" t="s">
        <v>186</v>
      </c>
      <c r="H120" s="203">
        <v>424.4</v>
      </c>
      <c r="I120" s="204"/>
      <c r="J120" s="205">
        <f>ROUND(I120*H120,2)</f>
        <v>0</v>
      </c>
      <c r="K120" s="201" t="s">
        <v>280</v>
      </c>
      <c r="L120" s="72"/>
      <c r="M120" s="206" t="s">
        <v>23</v>
      </c>
      <c r="N120" s="207" t="s">
        <v>47</v>
      </c>
      <c r="O120" s="47"/>
      <c r="P120" s="208">
        <f>O120*H120</f>
        <v>0</v>
      </c>
      <c r="Q120" s="208">
        <v>0</v>
      </c>
      <c r="R120" s="208">
        <f>Q120*H120</f>
        <v>0</v>
      </c>
      <c r="S120" s="208">
        <v>0.44</v>
      </c>
      <c r="T120" s="209">
        <f>S120*H120</f>
        <v>186.736</v>
      </c>
      <c r="AR120" s="24" t="s">
        <v>141</v>
      </c>
      <c r="AT120" s="24" t="s">
        <v>137</v>
      </c>
      <c r="AU120" s="24" t="s">
        <v>86</v>
      </c>
      <c r="AY120" s="24" t="s">
        <v>142</v>
      </c>
      <c r="BE120" s="210">
        <f>IF(N120="základní",J120,0)</f>
        <v>0</v>
      </c>
      <c r="BF120" s="210">
        <f>IF(N120="snížená",J120,0)</f>
        <v>0</v>
      </c>
      <c r="BG120" s="210">
        <f>IF(N120="zákl. přenesená",J120,0)</f>
        <v>0</v>
      </c>
      <c r="BH120" s="210">
        <f>IF(N120="sníž. přenesená",J120,0)</f>
        <v>0</v>
      </c>
      <c r="BI120" s="210">
        <f>IF(N120="nulová",J120,0)</f>
        <v>0</v>
      </c>
      <c r="BJ120" s="24" t="s">
        <v>84</v>
      </c>
      <c r="BK120" s="210">
        <f>ROUND(I120*H120,2)</f>
        <v>0</v>
      </c>
      <c r="BL120" s="24" t="s">
        <v>141</v>
      </c>
      <c r="BM120" s="24" t="s">
        <v>375</v>
      </c>
    </row>
    <row r="121" spans="2:47" s="1" customFormat="1" ht="13.5">
      <c r="B121" s="46"/>
      <c r="C121" s="74"/>
      <c r="D121" s="211" t="s">
        <v>143</v>
      </c>
      <c r="E121" s="74"/>
      <c r="F121" s="212" t="s">
        <v>376</v>
      </c>
      <c r="G121" s="74"/>
      <c r="H121" s="74"/>
      <c r="I121" s="185"/>
      <c r="J121" s="74"/>
      <c r="K121" s="74"/>
      <c r="L121" s="72"/>
      <c r="M121" s="213"/>
      <c r="N121" s="47"/>
      <c r="O121" s="47"/>
      <c r="P121" s="47"/>
      <c r="Q121" s="47"/>
      <c r="R121" s="47"/>
      <c r="S121" s="47"/>
      <c r="T121" s="95"/>
      <c r="AT121" s="24" t="s">
        <v>143</v>
      </c>
      <c r="AU121" s="24" t="s">
        <v>86</v>
      </c>
    </row>
    <row r="122" spans="2:65" s="1" customFormat="1" ht="38.25" customHeight="1">
      <c r="B122" s="46"/>
      <c r="C122" s="199" t="s">
        <v>9</v>
      </c>
      <c r="D122" s="199" t="s">
        <v>137</v>
      </c>
      <c r="E122" s="200" t="s">
        <v>377</v>
      </c>
      <c r="F122" s="201" t="s">
        <v>378</v>
      </c>
      <c r="G122" s="202" t="s">
        <v>186</v>
      </c>
      <c r="H122" s="203">
        <v>424.4</v>
      </c>
      <c r="I122" s="204"/>
      <c r="J122" s="205">
        <f>ROUND(I122*H122,2)</f>
        <v>0</v>
      </c>
      <c r="K122" s="201" t="s">
        <v>280</v>
      </c>
      <c r="L122" s="72"/>
      <c r="M122" s="206" t="s">
        <v>23</v>
      </c>
      <c r="N122" s="207" t="s">
        <v>47</v>
      </c>
      <c r="O122" s="47"/>
      <c r="P122" s="208">
        <f>O122*H122</f>
        <v>0</v>
      </c>
      <c r="Q122" s="208">
        <v>0.00012</v>
      </c>
      <c r="R122" s="208">
        <f>Q122*H122</f>
        <v>0.050928</v>
      </c>
      <c r="S122" s="208">
        <v>0.256</v>
      </c>
      <c r="T122" s="209">
        <f>S122*H122</f>
        <v>108.6464</v>
      </c>
      <c r="AR122" s="24" t="s">
        <v>141</v>
      </c>
      <c r="AT122" s="24" t="s">
        <v>137</v>
      </c>
      <c r="AU122" s="24" t="s">
        <v>86</v>
      </c>
      <c r="AY122" s="24" t="s">
        <v>142</v>
      </c>
      <c r="BE122" s="210">
        <f>IF(N122="základní",J122,0)</f>
        <v>0</v>
      </c>
      <c r="BF122" s="210">
        <f>IF(N122="snížená",J122,0)</f>
        <v>0</v>
      </c>
      <c r="BG122" s="210">
        <f>IF(N122="zákl. přenesená",J122,0)</f>
        <v>0</v>
      </c>
      <c r="BH122" s="210">
        <f>IF(N122="sníž. přenesená",J122,0)</f>
        <v>0</v>
      </c>
      <c r="BI122" s="210">
        <f>IF(N122="nulová",J122,0)</f>
        <v>0</v>
      </c>
      <c r="BJ122" s="24" t="s">
        <v>84</v>
      </c>
      <c r="BK122" s="210">
        <f>ROUND(I122*H122,2)</f>
        <v>0</v>
      </c>
      <c r="BL122" s="24" t="s">
        <v>141</v>
      </c>
      <c r="BM122" s="24" t="s">
        <v>379</v>
      </c>
    </row>
    <row r="123" spans="2:47" s="1" customFormat="1" ht="13.5">
      <c r="B123" s="46"/>
      <c r="C123" s="74"/>
      <c r="D123" s="211" t="s">
        <v>143</v>
      </c>
      <c r="E123" s="74"/>
      <c r="F123" s="212" t="s">
        <v>380</v>
      </c>
      <c r="G123" s="74"/>
      <c r="H123" s="74"/>
      <c r="I123" s="185"/>
      <c r="J123" s="74"/>
      <c r="K123" s="74"/>
      <c r="L123" s="72"/>
      <c r="M123" s="272"/>
      <c r="N123" s="237"/>
      <c r="O123" s="237"/>
      <c r="P123" s="237"/>
      <c r="Q123" s="237"/>
      <c r="R123" s="237"/>
      <c r="S123" s="237"/>
      <c r="T123" s="273"/>
      <c r="AT123" s="24" t="s">
        <v>143</v>
      </c>
      <c r="AU123" s="24" t="s">
        <v>86</v>
      </c>
    </row>
    <row r="124" spans="2:12" s="1" customFormat="1" ht="6.95" customHeight="1">
      <c r="B124" s="67"/>
      <c r="C124" s="68"/>
      <c r="D124" s="68"/>
      <c r="E124" s="68"/>
      <c r="F124" s="68"/>
      <c r="G124" s="68"/>
      <c r="H124" s="68"/>
      <c r="I124" s="174"/>
      <c r="J124" s="68"/>
      <c r="K124" s="68"/>
      <c r="L124" s="72"/>
    </row>
  </sheetData>
  <sheetProtection password="CC35" sheet="1" objects="1" scenarios="1" formatColumns="0" formatRows="0" autoFilter="0"/>
  <autoFilter ref="C77:K123"/>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5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5"/>
      <c r="C1" s="145"/>
      <c r="D1" s="146" t="s">
        <v>1</v>
      </c>
      <c r="E1" s="145"/>
      <c r="F1" s="147" t="s">
        <v>110</v>
      </c>
      <c r="G1" s="147" t="s">
        <v>111</v>
      </c>
      <c r="H1" s="147"/>
      <c r="I1" s="148"/>
      <c r="J1" s="147" t="s">
        <v>112</v>
      </c>
      <c r="K1" s="146" t="s">
        <v>113</v>
      </c>
      <c r="L1" s="147" t="s">
        <v>114</v>
      </c>
      <c r="M1" s="147"/>
      <c r="N1" s="147"/>
      <c r="O1" s="147"/>
      <c r="P1" s="147"/>
      <c r="Q1" s="147"/>
      <c r="R1" s="147"/>
      <c r="S1" s="147"/>
      <c r="T1" s="147"/>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95</v>
      </c>
    </row>
    <row r="3" spans="2:46" ht="6.95" customHeight="1">
      <c r="B3" s="25"/>
      <c r="C3" s="26"/>
      <c r="D3" s="26"/>
      <c r="E3" s="26"/>
      <c r="F3" s="26"/>
      <c r="G3" s="26"/>
      <c r="H3" s="26"/>
      <c r="I3" s="149"/>
      <c r="J3" s="26"/>
      <c r="K3" s="27"/>
      <c r="AT3" s="24" t="s">
        <v>86</v>
      </c>
    </row>
    <row r="4" spans="2:46" ht="36.95" customHeight="1">
      <c r="B4" s="28"/>
      <c r="C4" s="29"/>
      <c r="D4" s="30" t="s">
        <v>115</v>
      </c>
      <c r="E4" s="29"/>
      <c r="F4" s="29"/>
      <c r="G4" s="29"/>
      <c r="H4" s="29"/>
      <c r="I4" s="150"/>
      <c r="J4" s="29"/>
      <c r="K4" s="31"/>
      <c r="M4" s="32" t="s">
        <v>12</v>
      </c>
      <c r="AT4" s="24" t="s">
        <v>6</v>
      </c>
    </row>
    <row r="5" spans="2:11" ht="6.95" customHeight="1">
      <c r="B5" s="28"/>
      <c r="C5" s="29"/>
      <c r="D5" s="29"/>
      <c r="E5" s="29"/>
      <c r="F5" s="29"/>
      <c r="G5" s="29"/>
      <c r="H5" s="29"/>
      <c r="I5" s="150"/>
      <c r="J5" s="29"/>
      <c r="K5" s="31"/>
    </row>
    <row r="6" spans="2:11" ht="13.5">
      <c r="B6" s="28"/>
      <c r="C6" s="29"/>
      <c r="D6" s="40" t="s">
        <v>18</v>
      </c>
      <c r="E6" s="29"/>
      <c r="F6" s="29"/>
      <c r="G6" s="29"/>
      <c r="H6" s="29"/>
      <c r="I6" s="150"/>
      <c r="J6" s="29"/>
      <c r="K6" s="31"/>
    </row>
    <row r="7" spans="2:11" ht="16.5" customHeight="1">
      <c r="B7" s="28"/>
      <c r="C7" s="29"/>
      <c r="D7" s="29"/>
      <c r="E7" s="151" t="str">
        <f>'Rekapitulace stavby'!K6</f>
        <v>K1710 Demolice a výstavba nového mostu přes Janovský potok a st. úpravy kom. v ul. K.H. Borovského v Litvínově, Janově</v>
      </c>
      <c r="F7" s="40"/>
      <c r="G7" s="40"/>
      <c r="H7" s="40"/>
      <c r="I7" s="150"/>
      <c r="J7" s="29"/>
      <c r="K7" s="31"/>
    </row>
    <row r="8" spans="2:11" s="1" customFormat="1" ht="13.5">
      <c r="B8" s="46"/>
      <c r="C8" s="47"/>
      <c r="D8" s="40" t="s">
        <v>116</v>
      </c>
      <c r="E8" s="47"/>
      <c r="F8" s="47"/>
      <c r="G8" s="47"/>
      <c r="H8" s="47"/>
      <c r="I8" s="152"/>
      <c r="J8" s="47"/>
      <c r="K8" s="51"/>
    </row>
    <row r="9" spans="2:11" s="1" customFormat="1" ht="36.95" customHeight="1">
      <c r="B9" s="46"/>
      <c r="C9" s="47"/>
      <c r="D9" s="47"/>
      <c r="E9" s="153" t="s">
        <v>381</v>
      </c>
      <c r="F9" s="47"/>
      <c r="G9" s="47"/>
      <c r="H9" s="47"/>
      <c r="I9" s="152"/>
      <c r="J9" s="47"/>
      <c r="K9" s="51"/>
    </row>
    <row r="10" spans="2:11" s="1" customFormat="1" ht="13.5">
      <c r="B10" s="46"/>
      <c r="C10" s="47"/>
      <c r="D10" s="47"/>
      <c r="E10" s="47"/>
      <c r="F10" s="47"/>
      <c r="G10" s="47"/>
      <c r="H10" s="47"/>
      <c r="I10" s="152"/>
      <c r="J10" s="47"/>
      <c r="K10" s="51"/>
    </row>
    <row r="11" spans="2:11" s="1" customFormat="1" ht="14.4" customHeight="1">
      <c r="B11" s="46"/>
      <c r="C11" s="47"/>
      <c r="D11" s="40" t="s">
        <v>20</v>
      </c>
      <c r="E11" s="47"/>
      <c r="F11" s="35" t="s">
        <v>23</v>
      </c>
      <c r="G11" s="47"/>
      <c r="H11" s="47"/>
      <c r="I11" s="154" t="s">
        <v>22</v>
      </c>
      <c r="J11" s="35" t="s">
        <v>23</v>
      </c>
      <c r="K11" s="51"/>
    </row>
    <row r="12" spans="2:11" s="1" customFormat="1" ht="14.4" customHeight="1">
      <c r="B12" s="46"/>
      <c r="C12" s="47"/>
      <c r="D12" s="40" t="s">
        <v>24</v>
      </c>
      <c r="E12" s="47"/>
      <c r="F12" s="35" t="s">
        <v>25</v>
      </c>
      <c r="G12" s="47"/>
      <c r="H12" s="47"/>
      <c r="I12" s="154" t="s">
        <v>26</v>
      </c>
      <c r="J12" s="155" t="str">
        <f>'Rekapitulace stavby'!AN8</f>
        <v>6. 9. 2018</v>
      </c>
      <c r="K12" s="51"/>
    </row>
    <row r="13" spans="2:11" s="1" customFormat="1" ht="10.8" customHeight="1">
      <c r="B13" s="46"/>
      <c r="C13" s="47"/>
      <c r="D13" s="47"/>
      <c r="E13" s="47"/>
      <c r="F13" s="47"/>
      <c r="G13" s="47"/>
      <c r="H13" s="47"/>
      <c r="I13" s="152"/>
      <c r="J13" s="47"/>
      <c r="K13" s="51"/>
    </row>
    <row r="14" spans="2:11" s="1" customFormat="1" ht="14.4" customHeight="1">
      <c r="B14" s="46"/>
      <c r="C14" s="47"/>
      <c r="D14" s="40" t="s">
        <v>28</v>
      </c>
      <c r="E14" s="47"/>
      <c r="F14" s="47"/>
      <c r="G14" s="47"/>
      <c r="H14" s="47"/>
      <c r="I14" s="154" t="s">
        <v>29</v>
      </c>
      <c r="J14" s="35" t="s">
        <v>30</v>
      </c>
      <c r="K14" s="51"/>
    </row>
    <row r="15" spans="2:11" s="1" customFormat="1" ht="18" customHeight="1">
      <c r="B15" s="46"/>
      <c r="C15" s="47"/>
      <c r="D15" s="47"/>
      <c r="E15" s="35" t="s">
        <v>31</v>
      </c>
      <c r="F15" s="47"/>
      <c r="G15" s="47"/>
      <c r="H15" s="47"/>
      <c r="I15" s="154" t="s">
        <v>32</v>
      </c>
      <c r="J15" s="35" t="s">
        <v>23</v>
      </c>
      <c r="K15" s="51"/>
    </row>
    <row r="16" spans="2:11" s="1" customFormat="1" ht="6.95" customHeight="1">
      <c r="B16" s="46"/>
      <c r="C16" s="47"/>
      <c r="D16" s="47"/>
      <c r="E16" s="47"/>
      <c r="F16" s="47"/>
      <c r="G16" s="47"/>
      <c r="H16" s="47"/>
      <c r="I16" s="152"/>
      <c r="J16" s="47"/>
      <c r="K16" s="51"/>
    </row>
    <row r="17" spans="2:11" s="1" customFormat="1" ht="14.4" customHeight="1">
      <c r="B17" s="46"/>
      <c r="C17" s="47"/>
      <c r="D17" s="40" t="s">
        <v>33</v>
      </c>
      <c r="E17" s="47"/>
      <c r="F17" s="47"/>
      <c r="G17" s="47"/>
      <c r="H17" s="47"/>
      <c r="I17" s="154"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54" t="s">
        <v>32</v>
      </c>
      <c r="J18" s="35" t="str">
        <f>IF('Rekapitulace stavby'!AN14="Vyplň údaj","",IF('Rekapitulace stavby'!AN14="","",'Rekapitulace stavby'!AN14))</f>
        <v/>
      </c>
      <c r="K18" s="51"/>
    </row>
    <row r="19" spans="2:11" s="1" customFormat="1" ht="6.95" customHeight="1">
      <c r="B19" s="46"/>
      <c r="C19" s="47"/>
      <c r="D19" s="47"/>
      <c r="E19" s="47"/>
      <c r="F19" s="47"/>
      <c r="G19" s="47"/>
      <c r="H19" s="47"/>
      <c r="I19" s="152"/>
      <c r="J19" s="47"/>
      <c r="K19" s="51"/>
    </row>
    <row r="20" spans="2:11" s="1" customFormat="1" ht="14.4" customHeight="1">
      <c r="B20" s="46"/>
      <c r="C20" s="47"/>
      <c r="D20" s="40" t="s">
        <v>35</v>
      </c>
      <c r="E20" s="47"/>
      <c r="F20" s="47"/>
      <c r="G20" s="47"/>
      <c r="H20" s="47"/>
      <c r="I20" s="154" t="s">
        <v>29</v>
      </c>
      <c r="J20" s="35" t="s">
        <v>36</v>
      </c>
      <c r="K20" s="51"/>
    </row>
    <row r="21" spans="2:11" s="1" customFormat="1" ht="18" customHeight="1">
      <c r="B21" s="46"/>
      <c r="C21" s="47"/>
      <c r="D21" s="47"/>
      <c r="E21" s="35" t="s">
        <v>37</v>
      </c>
      <c r="F21" s="47"/>
      <c r="G21" s="47"/>
      <c r="H21" s="47"/>
      <c r="I21" s="154" t="s">
        <v>32</v>
      </c>
      <c r="J21" s="35" t="s">
        <v>38</v>
      </c>
      <c r="K21" s="51"/>
    </row>
    <row r="22" spans="2:11" s="1" customFormat="1" ht="6.95" customHeight="1">
      <c r="B22" s="46"/>
      <c r="C22" s="47"/>
      <c r="D22" s="47"/>
      <c r="E22" s="47"/>
      <c r="F22" s="47"/>
      <c r="G22" s="47"/>
      <c r="H22" s="47"/>
      <c r="I22" s="152"/>
      <c r="J22" s="47"/>
      <c r="K22" s="51"/>
    </row>
    <row r="23" spans="2:11" s="1" customFormat="1" ht="14.4" customHeight="1">
      <c r="B23" s="46"/>
      <c r="C23" s="47"/>
      <c r="D23" s="40" t="s">
        <v>40</v>
      </c>
      <c r="E23" s="47"/>
      <c r="F23" s="47"/>
      <c r="G23" s="47"/>
      <c r="H23" s="47"/>
      <c r="I23" s="152"/>
      <c r="J23" s="47"/>
      <c r="K23" s="51"/>
    </row>
    <row r="24" spans="2:11" s="7" customFormat="1" ht="71.25" customHeight="1">
      <c r="B24" s="156"/>
      <c r="C24" s="157"/>
      <c r="D24" s="157"/>
      <c r="E24" s="44" t="s">
        <v>41</v>
      </c>
      <c r="F24" s="44"/>
      <c r="G24" s="44"/>
      <c r="H24" s="44"/>
      <c r="I24" s="158"/>
      <c r="J24" s="157"/>
      <c r="K24" s="159"/>
    </row>
    <row r="25" spans="2:11" s="1" customFormat="1" ht="6.95" customHeight="1">
      <c r="B25" s="46"/>
      <c r="C25" s="47"/>
      <c r="D25" s="47"/>
      <c r="E25" s="47"/>
      <c r="F25" s="47"/>
      <c r="G25" s="47"/>
      <c r="H25" s="47"/>
      <c r="I25" s="152"/>
      <c r="J25" s="47"/>
      <c r="K25" s="51"/>
    </row>
    <row r="26" spans="2:11" s="1" customFormat="1" ht="6.95" customHeight="1">
      <c r="B26" s="46"/>
      <c r="C26" s="47"/>
      <c r="D26" s="106"/>
      <c r="E26" s="106"/>
      <c r="F26" s="106"/>
      <c r="G26" s="106"/>
      <c r="H26" s="106"/>
      <c r="I26" s="160"/>
      <c r="J26" s="106"/>
      <c r="K26" s="161"/>
    </row>
    <row r="27" spans="2:11" s="1" customFormat="1" ht="25.4" customHeight="1">
      <c r="B27" s="46"/>
      <c r="C27" s="47"/>
      <c r="D27" s="162" t="s">
        <v>42</v>
      </c>
      <c r="E27" s="47"/>
      <c r="F27" s="47"/>
      <c r="G27" s="47"/>
      <c r="H27" s="47"/>
      <c r="I27" s="152"/>
      <c r="J27" s="163">
        <f>ROUND(J79,2)</f>
        <v>0</v>
      </c>
      <c r="K27" s="51"/>
    </row>
    <row r="28" spans="2:11" s="1" customFormat="1" ht="6.95" customHeight="1">
      <c r="B28" s="46"/>
      <c r="C28" s="47"/>
      <c r="D28" s="106"/>
      <c r="E28" s="106"/>
      <c r="F28" s="106"/>
      <c r="G28" s="106"/>
      <c r="H28" s="106"/>
      <c r="I28" s="160"/>
      <c r="J28" s="106"/>
      <c r="K28" s="161"/>
    </row>
    <row r="29" spans="2:11" s="1" customFormat="1" ht="14.4" customHeight="1">
      <c r="B29" s="46"/>
      <c r="C29" s="47"/>
      <c r="D29" s="47"/>
      <c r="E29" s="47"/>
      <c r="F29" s="52" t="s">
        <v>44</v>
      </c>
      <c r="G29" s="47"/>
      <c r="H29" s="47"/>
      <c r="I29" s="164" t="s">
        <v>43</v>
      </c>
      <c r="J29" s="52" t="s">
        <v>45</v>
      </c>
      <c r="K29" s="51"/>
    </row>
    <row r="30" spans="2:11" s="1" customFormat="1" ht="14.4" customHeight="1">
      <c r="B30" s="46"/>
      <c r="C30" s="47"/>
      <c r="D30" s="55" t="s">
        <v>46</v>
      </c>
      <c r="E30" s="55" t="s">
        <v>47</v>
      </c>
      <c r="F30" s="165">
        <f>ROUND(SUM(BE79:BE157),2)</f>
        <v>0</v>
      </c>
      <c r="G30" s="47"/>
      <c r="H30" s="47"/>
      <c r="I30" s="166">
        <v>0.21</v>
      </c>
      <c r="J30" s="165">
        <f>ROUND(ROUND((SUM(BE79:BE157)),2)*I30,2)</f>
        <v>0</v>
      </c>
      <c r="K30" s="51"/>
    </row>
    <row r="31" spans="2:11" s="1" customFormat="1" ht="14.4" customHeight="1">
      <c r="B31" s="46"/>
      <c r="C31" s="47"/>
      <c r="D31" s="47"/>
      <c r="E31" s="55" t="s">
        <v>48</v>
      </c>
      <c r="F31" s="165">
        <f>ROUND(SUM(BF79:BF157),2)</f>
        <v>0</v>
      </c>
      <c r="G31" s="47"/>
      <c r="H31" s="47"/>
      <c r="I31" s="166">
        <v>0.15</v>
      </c>
      <c r="J31" s="165">
        <f>ROUND(ROUND((SUM(BF79:BF157)),2)*I31,2)</f>
        <v>0</v>
      </c>
      <c r="K31" s="51"/>
    </row>
    <row r="32" spans="2:11" s="1" customFormat="1" ht="14.4" customHeight="1" hidden="1">
      <c r="B32" s="46"/>
      <c r="C32" s="47"/>
      <c r="D32" s="47"/>
      <c r="E32" s="55" t="s">
        <v>49</v>
      </c>
      <c r="F32" s="165">
        <f>ROUND(SUM(BG79:BG157),2)</f>
        <v>0</v>
      </c>
      <c r="G32" s="47"/>
      <c r="H32" s="47"/>
      <c r="I32" s="166">
        <v>0.21</v>
      </c>
      <c r="J32" s="165">
        <v>0</v>
      </c>
      <c r="K32" s="51"/>
    </row>
    <row r="33" spans="2:11" s="1" customFormat="1" ht="14.4" customHeight="1" hidden="1">
      <c r="B33" s="46"/>
      <c r="C33" s="47"/>
      <c r="D33" s="47"/>
      <c r="E33" s="55" t="s">
        <v>50</v>
      </c>
      <c r="F33" s="165">
        <f>ROUND(SUM(BH79:BH157),2)</f>
        <v>0</v>
      </c>
      <c r="G33" s="47"/>
      <c r="H33" s="47"/>
      <c r="I33" s="166">
        <v>0.15</v>
      </c>
      <c r="J33" s="165">
        <v>0</v>
      </c>
      <c r="K33" s="51"/>
    </row>
    <row r="34" spans="2:11" s="1" customFormat="1" ht="14.4" customHeight="1" hidden="1">
      <c r="B34" s="46"/>
      <c r="C34" s="47"/>
      <c r="D34" s="47"/>
      <c r="E34" s="55" t="s">
        <v>51</v>
      </c>
      <c r="F34" s="165">
        <f>ROUND(SUM(BI79:BI157),2)</f>
        <v>0</v>
      </c>
      <c r="G34" s="47"/>
      <c r="H34" s="47"/>
      <c r="I34" s="166">
        <v>0</v>
      </c>
      <c r="J34" s="165">
        <v>0</v>
      </c>
      <c r="K34" s="51"/>
    </row>
    <row r="35" spans="2:11" s="1" customFormat="1" ht="6.95" customHeight="1">
      <c r="B35" s="46"/>
      <c r="C35" s="47"/>
      <c r="D35" s="47"/>
      <c r="E35" s="47"/>
      <c r="F35" s="47"/>
      <c r="G35" s="47"/>
      <c r="H35" s="47"/>
      <c r="I35" s="152"/>
      <c r="J35" s="47"/>
      <c r="K35" s="51"/>
    </row>
    <row r="36" spans="2:11" s="1" customFormat="1" ht="25.4" customHeight="1">
      <c r="B36" s="46"/>
      <c r="C36" s="167"/>
      <c r="D36" s="168" t="s">
        <v>52</v>
      </c>
      <c r="E36" s="98"/>
      <c r="F36" s="98"/>
      <c r="G36" s="169" t="s">
        <v>53</v>
      </c>
      <c r="H36" s="170" t="s">
        <v>54</v>
      </c>
      <c r="I36" s="171"/>
      <c r="J36" s="172">
        <f>SUM(J27:J34)</f>
        <v>0</v>
      </c>
      <c r="K36" s="173"/>
    </row>
    <row r="37" spans="2:11" s="1" customFormat="1" ht="14.4" customHeight="1">
      <c r="B37" s="67"/>
      <c r="C37" s="68"/>
      <c r="D37" s="68"/>
      <c r="E37" s="68"/>
      <c r="F37" s="68"/>
      <c r="G37" s="68"/>
      <c r="H37" s="68"/>
      <c r="I37" s="174"/>
      <c r="J37" s="68"/>
      <c r="K37" s="69"/>
    </row>
    <row r="41" spans="2:11" s="1" customFormat="1" ht="6.95" customHeight="1">
      <c r="B41" s="175"/>
      <c r="C41" s="176"/>
      <c r="D41" s="176"/>
      <c r="E41" s="176"/>
      <c r="F41" s="176"/>
      <c r="G41" s="176"/>
      <c r="H41" s="176"/>
      <c r="I41" s="177"/>
      <c r="J41" s="176"/>
      <c r="K41" s="178"/>
    </row>
    <row r="42" spans="2:11" s="1" customFormat="1" ht="36.95" customHeight="1">
      <c r="B42" s="46"/>
      <c r="C42" s="30" t="s">
        <v>118</v>
      </c>
      <c r="D42" s="47"/>
      <c r="E42" s="47"/>
      <c r="F42" s="47"/>
      <c r="G42" s="47"/>
      <c r="H42" s="47"/>
      <c r="I42" s="152"/>
      <c r="J42" s="47"/>
      <c r="K42" s="51"/>
    </row>
    <row r="43" spans="2:11" s="1" customFormat="1" ht="6.95" customHeight="1">
      <c r="B43" s="46"/>
      <c r="C43" s="47"/>
      <c r="D43" s="47"/>
      <c r="E43" s="47"/>
      <c r="F43" s="47"/>
      <c r="G43" s="47"/>
      <c r="H43" s="47"/>
      <c r="I43" s="152"/>
      <c r="J43" s="47"/>
      <c r="K43" s="51"/>
    </row>
    <row r="44" spans="2:11" s="1" customFormat="1" ht="14.4" customHeight="1">
      <c r="B44" s="46"/>
      <c r="C44" s="40" t="s">
        <v>18</v>
      </c>
      <c r="D44" s="47"/>
      <c r="E44" s="47"/>
      <c r="F44" s="47"/>
      <c r="G44" s="47"/>
      <c r="H44" s="47"/>
      <c r="I44" s="152"/>
      <c r="J44" s="47"/>
      <c r="K44" s="51"/>
    </row>
    <row r="45" spans="2:11" s="1" customFormat="1" ht="16.5" customHeight="1">
      <c r="B45" s="46"/>
      <c r="C45" s="47"/>
      <c r="D45" s="47"/>
      <c r="E45" s="151" t="str">
        <f>E7</f>
        <v>K1710 Demolice a výstavba nového mostu přes Janovský potok a st. úpravy kom. v ul. K.H. Borovského v Litvínově, Janově</v>
      </c>
      <c r="F45" s="40"/>
      <c r="G45" s="40"/>
      <c r="H45" s="40"/>
      <c r="I45" s="152"/>
      <c r="J45" s="47"/>
      <c r="K45" s="51"/>
    </row>
    <row r="46" spans="2:11" s="1" customFormat="1" ht="14.4" customHeight="1">
      <c r="B46" s="46"/>
      <c r="C46" s="40" t="s">
        <v>116</v>
      </c>
      <c r="D46" s="47"/>
      <c r="E46" s="47"/>
      <c r="F46" s="47"/>
      <c r="G46" s="47"/>
      <c r="H46" s="47"/>
      <c r="I46" s="152"/>
      <c r="J46" s="47"/>
      <c r="K46" s="51"/>
    </row>
    <row r="47" spans="2:11" s="1" customFormat="1" ht="17.25" customHeight="1">
      <c r="B47" s="46"/>
      <c r="C47" s="47"/>
      <c r="D47" s="47"/>
      <c r="E47" s="153" t="str">
        <f>E9</f>
        <v>04 - Oprava komunikace a odvodnění</v>
      </c>
      <c r="F47" s="47"/>
      <c r="G47" s="47"/>
      <c r="H47" s="47"/>
      <c r="I47" s="152"/>
      <c r="J47" s="47"/>
      <c r="K47" s="51"/>
    </row>
    <row r="48" spans="2:11" s="1" customFormat="1" ht="6.95" customHeight="1">
      <c r="B48" s="46"/>
      <c r="C48" s="47"/>
      <c r="D48" s="47"/>
      <c r="E48" s="47"/>
      <c r="F48" s="47"/>
      <c r="G48" s="47"/>
      <c r="H48" s="47"/>
      <c r="I48" s="152"/>
      <c r="J48" s="47"/>
      <c r="K48" s="51"/>
    </row>
    <row r="49" spans="2:11" s="1" customFormat="1" ht="18" customHeight="1">
      <c r="B49" s="46"/>
      <c r="C49" s="40" t="s">
        <v>24</v>
      </c>
      <c r="D49" s="47"/>
      <c r="E49" s="47"/>
      <c r="F49" s="35" t="str">
        <f>F12</f>
        <v xml:space="preserve"> </v>
      </c>
      <c r="G49" s="47"/>
      <c r="H49" s="47"/>
      <c r="I49" s="154" t="s">
        <v>26</v>
      </c>
      <c r="J49" s="155" t="str">
        <f>IF(J12="","",J12)</f>
        <v>6. 9. 2018</v>
      </c>
      <c r="K49" s="51"/>
    </row>
    <row r="50" spans="2:11" s="1" customFormat="1" ht="6.95" customHeight="1">
      <c r="B50" s="46"/>
      <c r="C50" s="47"/>
      <c r="D50" s="47"/>
      <c r="E50" s="47"/>
      <c r="F50" s="47"/>
      <c r="G50" s="47"/>
      <c r="H50" s="47"/>
      <c r="I50" s="152"/>
      <c r="J50" s="47"/>
      <c r="K50" s="51"/>
    </row>
    <row r="51" spans="2:11" s="1" customFormat="1" ht="13.5">
      <c r="B51" s="46"/>
      <c r="C51" s="40" t="s">
        <v>28</v>
      </c>
      <c r="D51" s="47"/>
      <c r="E51" s="47"/>
      <c r="F51" s="35" t="str">
        <f>E15</f>
        <v>Město Litvínov, MÚ Litvínov</v>
      </c>
      <c r="G51" s="47"/>
      <c r="H51" s="47"/>
      <c r="I51" s="154" t="s">
        <v>35</v>
      </c>
      <c r="J51" s="44" t="str">
        <f>E21</f>
        <v>ENIMA PRO, a.s.</v>
      </c>
      <c r="K51" s="51"/>
    </row>
    <row r="52" spans="2:11" s="1" customFormat="1" ht="14.4" customHeight="1">
      <c r="B52" s="46"/>
      <c r="C52" s="40" t="s">
        <v>33</v>
      </c>
      <c r="D52" s="47"/>
      <c r="E52" s="47"/>
      <c r="F52" s="35" t="str">
        <f>IF(E18="","",E18)</f>
        <v/>
      </c>
      <c r="G52" s="47"/>
      <c r="H52" s="47"/>
      <c r="I52" s="152"/>
      <c r="J52" s="179"/>
      <c r="K52" s="51"/>
    </row>
    <row r="53" spans="2:11" s="1" customFormat="1" ht="10.3" customHeight="1">
      <c r="B53" s="46"/>
      <c r="C53" s="47"/>
      <c r="D53" s="47"/>
      <c r="E53" s="47"/>
      <c r="F53" s="47"/>
      <c r="G53" s="47"/>
      <c r="H53" s="47"/>
      <c r="I53" s="152"/>
      <c r="J53" s="47"/>
      <c r="K53" s="51"/>
    </row>
    <row r="54" spans="2:11" s="1" customFormat="1" ht="29.25" customHeight="1">
      <c r="B54" s="46"/>
      <c r="C54" s="180" t="s">
        <v>119</v>
      </c>
      <c r="D54" s="167"/>
      <c r="E54" s="167"/>
      <c r="F54" s="167"/>
      <c r="G54" s="167"/>
      <c r="H54" s="167"/>
      <c r="I54" s="181"/>
      <c r="J54" s="182" t="s">
        <v>120</v>
      </c>
      <c r="K54" s="183"/>
    </row>
    <row r="55" spans="2:11" s="1" customFormat="1" ht="10.3" customHeight="1">
      <c r="B55" s="46"/>
      <c r="C55" s="47"/>
      <c r="D55" s="47"/>
      <c r="E55" s="47"/>
      <c r="F55" s="47"/>
      <c r="G55" s="47"/>
      <c r="H55" s="47"/>
      <c r="I55" s="152"/>
      <c r="J55" s="47"/>
      <c r="K55" s="51"/>
    </row>
    <row r="56" spans="2:47" s="1" customFormat="1" ht="29.25" customHeight="1">
      <c r="B56" s="46"/>
      <c r="C56" s="184" t="s">
        <v>121</v>
      </c>
      <c r="D56" s="47"/>
      <c r="E56" s="47"/>
      <c r="F56" s="47"/>
      <c r="G56" s="47"/>
      <c r="H56" s="47"/>
      <c r="I56" s="152"/>
      <c r="J56" s="163">
        <f>J79</f>
        <v>0</v>
      </c>
      <c r="K56" s="51"/>
      <c r="AU56" s="24" t="s">
        <v>122</v>
      </c>
    </row>
    <row r="57" spans="2:11" s="11" customFormat="1" ht="24.95" customHeight="1">
      <c r="B57" s="240"/>
      <c r="C57" s="241"/>
      <c r="D57" s="242" t="s">
        <v>181</v>
      </c>
      <c r="E57" s="243"/>
      <c r="F57" s="243"/>
      <c r="G57" s="243"/>
      <c r="H57" s="243"/>
      <c r="I57" s="244"/>
      <c r="J57" s="245">
        <f>J147</f>
        <v>0</v>
      </c>
      <c r="K57" s="246"/>
    </row>
    <row r="58" spans="2:11" s="12" customFormat="1" ht="19.9" customHeight="1">
      <c r="B58" s="247"/>
      <c r="C58" s="248"/>
      <c r="D58" s="249" t="s">
        <v>182</v>
      </c>
      <c r="E58" s="250"/>
      <c r="F58" s="250"/>
      <c r="G58" s="250"/>
      <c r="H58" s="250"/>
      <c r="I58" s="251"/>
      <c r="J58" s="252">
        <f>J148</f>
        <v>0</v>
      </c>
      <c r="K58" s="253"/>
    </row>
    <row r="59" spans="2:11" s="12" customFormat="1" ht="19.9" customHeight="1">
      <c r="B59" s="247"/>
      <c r="C59" s="248"/>
      <c r="D59" s="249" t="s">
        <v>382</v>
      </c>
      <c r="E59" s="250"/>
      <c r="F59" s="250"/>
      <c r="G59" s="250"/>
      <c r="H59" s="250"/>
      <c r="I59" s="251"/>
      <c r="J59" s="252">
        <f>J153</f>
        <v>0</v>
      </c>
      <c r="K59" s="253"/>
    </row>
    <row r="60" spans="2:11" s="1" customFormat="1" ht="21.8" customHeight="1">
      <c r="B60" s="46"/>
      <c r="C60" s="47"/>
      <c r="D60" s="47"/>
      <c r="E60" s="47"/>
      <c r="F60" s="47"/>
      <c r="G60" s="47"/>
      <c r="H60" s="47"/>
      <c r="I60" s="152"/>
      <c r="J60" s="47"/>
      <c r="K60" s="51"/>
    </row>
    <row r="61" spans="2:11" s="1" customFormat="1" ht="6.95" customHeight="1">
      <c r="B61" s="67"/>
      <c r="C61" s="68"/>
      <c r="D61" s="68"/>
      <c r="E61" s="68"/>
      <c r="F61" s="68"/>
      <c r="G61" s="68"/>
      <c r="H61" s="68"/>
      <c r="I61" s="174"/>
      <c r="J61" s="68"/>
      <c r="K61" s="69"/>
    </row>
    <row r="65" spans="2:12" s="1" customFormat="1" ht="6.95" customHeight="1">
      <c r="B65" s="70"/>
      <c r="C65" s="71"/>
      <c r="D65" s="71"/>
      <c r="E65" s="71"/>
      <c r="F65" s="71"/>
      <c r="G65" s="71"/>
      <c r="H65" s="71"/>
      <c r="I65" s="177"/>
      <c r="J65" s="71"/>
      <c r="K65" s="71"/>
      <c r="L65" s="72"/>
    </row>
    <row r="66" spans="2:12" s="1" customFormat="1" ht="36.95" customHeight="1">
      <c r="B66" s="46"/>
      <c r="C66" s="73" t="s">
        <v>123</v>
      </c>
      <c r="D66" s="74"/>
      <c r="E66" s="74"/>
      <c r="F66" s="74"/>
      <c r="G66" s="74"/>
      <c r="H66" s="74"/>
      <c r="I66" s="185"/>
      <c r="J66" s="74"/>
      <c r="K66" s="74"/>
      <c r="L66" s="72"/>
    </row>
    <row r="67" spans="2:12" s="1" customFormat="1" ht="6.95" customHeight="1">
      <c r="B67" s="46"/>
      <c r="C67" s="74"/>
      <c r="D67" s="74"/>
      <c r="E67" s="74"/>
      <c r="F67" s="74"/>
      <c r="G67" s="74"/>
      <c r="H67" s="74"/>
      <c r="I67" s="185"/>
      <c r="J67" s="74"/>
      <c r="K67" s="74"/>
      <c r="L67" s="72"/>
    </row>
    <row r="68" spans="2:12" s="1" customFormat="1" ht="14.4" customHeight="1">
      <c r="B68" s="46"/>
      <c r="C68" s="76" t="s">
        <v>18</v>
      </c>
      <c r="D68" s="74"/>
      <c r="E68" s="74"/>
      <c r="F68" s="74"/>
      <c r="G68" s="74"/>
      <c r="H68" s="74"/>
      <c r="I68" s="185"/>
      <c r="J68" s="74"/>
      <c r="K68" s="74"/>
      <c r="L68" s="72"/>
    </row>
    <row r="69" spans="2:12" s="1" customFormat="1" ht="16.5" customHeight="1">
      <c r="B69" s="46"/>
      <c r="C69" s="74"/>
      <c r="D69" s="74"/>
      <c r="E69" s="186" t="str">
        <f>E7</f>
        <v>K1710 Demolice a výstavba nového mostu přes Janovský potok a st. úpravy kom. v ul. K.H. Borovského v Litvínově, Janově</v>
      </c>
      <c r="F69" s="76"/>
      <c r="G69" s="76"/>
      <c r="H69" s="76"/>
      <c r="I69" s="185"/>
      <c r="J69" s="74"/>
      <c r="K69" s="74"/>
      <c r="L69" s="72"/>
    </row>
    <row r="70" spans="2:12" s="1" customFormat="1" ht="14.4" customHeight="1">
      <c r="B70" s="46"/>
      <c r="C70" s="76" t="s">
        <v>116</v>
      </c>
      <c r="D70" s="74"/>
      <c r="E70" s="74"/>
      <c r="F70" s="74"/>
      <c r="G70" s="74"/>
      <c r="H70" s="74"/>
      <c r="I70" s="185"/>
      <c r="J70" s="74"/>
      <c r="K70" s="74"/>
      <c r="L70" s="72"/>
    </row>
    <row r="71" spans="2:12" s="1" customFormat="1" ht="17.25" customHeight="1">
      <c r="B71" s="46"/>
      <c r="C71" s="74"/>
      <c r="D71" s="74"/>
      <c r="E71" s="82" t="str">
        <f>E9</f>
        <v>04 - Oprava komunikace a odvodnění</v>
      </c>
      <c r="F71" s="74"/>
      <c r="G71" s="74"/>
      <c r="H71" s="74"/>
      <c r="I71" s="185"/>
      <c r="J71" s="74"/>
      <c r="K71" s="74"/>
      <c r="L71" s="72"/>
    </row>
    <row r="72" spans="2:12" s="1" customFormat="1" ht="6.95" customHeight="1">
      <c r="B72" s="46"/>
      <c r="C72" s="74"/>
      <c r="D72" s="74"/>
      <c r="E72" s="74"/>
      <c r="F72" s="74"/>
      <c r="G72" s="74"/>
      <c r="H72" s="74"/>
      <c r="I72" s="185"/>
      <c r="J72" s="74"/>
      <c r="K72" s="74"/>
      <c r="L72" s="72"/>
    </row>
    <row r="73" spans="2:12" s="1" customFormat="1" ht="18" customHeight="1">
      <c r="B73" s="46"/>
      <c r="C73" s="76" t="s">
        <v>24</v>
      </c>
      <c r="D73" s="74"/>
      <c r="E73" s="74"/>
      <c r="F73" s="187" t="str">
        <f>F12</f>
        <v xml:space="preserve"> </v>
      </c>
      <c r="G73" s="74"/>
      <c r="H73" s="74"/>
      <c r="I73" s="188" t="s">
        <v>26</v>
      </c>
      <c r="J73" s="85" t="str">
        <f>IF(J12="","",J12)</f>
        <v>6. 9. 2018</v>
      </c>
      <c r="K73" s="74"/>
      <c r="L73" s="72"/>
    </row>
    <row r="74" spans="2:12" s="1" customFormat="1" ht="6.95" customHeight="1">
      <c r="B74" s="46"/>
      <c r="C74" s="74"/>
      <c r="D74" s="74"/>
      <c r="E74" s="74"/>
      <c r="F74" s="74"/>
      <c r="G74" s="74"/>
      <c r="H74" s="74"/>
      <c r="I74" s="185"/>
      <c r="J74" s="74"/>
      <c r="K74" s="74"/>
      <c r="L74" s="72"/>
    </row>
    <row r="75" spans="2:12" s="1" customFormat="1" ht="13.5">
      <c r="B75" s="46"/>
      <c r="C75" s="76" t="s">
        <v>28</v>
      </c>
      <c r="D75" s="74"/>
      <c r="E75" s="74"/>
      <c r="F75" s="187" t="str">
        <f>E15</f>
        <v>Město Litvínov, MÚ Litvínov</v>
      </c>
      <c r="G75" s="74"/>
      <c r="H75" s="74"/>
      <c r="I75" s="188" t="s">
        <v>35</v>
      </c>
      <c r="J75" s="187" t="str">
        <f>E21</f>
        <v>ENIMA PRO, a.s.</v>
      </c>
      <c r="K75" s="74"/>
      <c r="L75" s="72"/>
    </row>
    <row r="76" spans="2:12" s="1" customFormat="1" ht="14.4" customHeight="1">
      <c r="B76" s="46"/>
      <c r="C76" s="76" t="s">
        <v>33</v>
      </c>
      <c r="D76" s="74"/>
      <c r="E76" s="74"/>
      <c r="F76" s="187" t="str">
        <f>IF(E18="","",E18)</f>
        <v/>
      </c>
      <c r="G76" s="74"/>
      <c r="H76" s="74"/>
      <c r="I76" s="185"/>
      <c r="J76" s="74"/>
      <c r="K76" s="74"/>
      <c r="L76" s="72"/>
    </row>
    <row r="77" spans="2:12" s="1" customFormat="1" ht="10.3" customHeight="1">
      <c r="B77" s="46"/>
      <c r="C77" s="74"/>
      <c r="D77" s="74"/>
      <c r="E77" s="74"/>
      <c r="F77" s="74"/>
      <c r="G77" s="74"/>
      <c r="H77" s="74"/>
      <c r="I77" s="185"/>
      <c r="J77" s="74"/>
      <c r="K77" s="74"/>
      <c r="L77" s="72"/>
    </row>
    <row r="78" spans="2:20" s="8" customFormat="1" ht="29.25" customHeight="1">
      <c r="B78" s="189"/>
      <c r="C78" s="190" t="s">
        <v>124</v>
      </c>
      <c r="D78" s="191" t="s">
        <v>61</v>
      </c>
      <c r="E78" s="191" t="s">
        <v>57</v>
      </c>
      <c r="F78" s="191" t="s">
        <v>125</v>
      </c>
      <c r="G78" s="191" t="s">
        <v>126</v>
      </c>
      <c r="H78" s="191" t="s">
        <v>127</v>
      </c>
      <c r="I78" s="192" t="s">
        <v>128</v>
      </c>
      <c r="J78" s="191" t="s">
        <v>120</v>
      </c>
      <c r="K78" s="193" t="s">
        <v>129</v>
      </c>
      <c r="L78" s="194"/>
      <c r="M78" s="102" t="s">
        <v>130</v>
      </c>
      <c r="N78" s="103" t="s">
        <v>46</v>
      </c>
      <c r="O78" s="103" t="s">
        <v>131</v>
      </c>
      <c r="P78" s="103" t="s">
        <v>132</v>
      </c>
      <c r="Q78" s="103" t="s">
        <v>133</v>
      </c>
      <c r="R78" s="103" t="s">
        <v>134</v>
      </c>
      <c r="S78" s="103" t="s">
        <v>135</v>
      </c>
      <c r="T78" s="104" t="s">
        <v>136</v>
      </c>
    </row>
    <row r="79" spans="2:63" s="1" customFormat="1" ht="29.25" customHeight="1">
      <c r="B79" s="46"/>
      <c r="C79" s="108" t="s">
        <v>121</v>
      </c>
      <c r="D79" s="74"/>
      <c r="E79" s="74"/>
      <c r="F79" s="74"/>
      <c r="G79" s="74"/>
      <c r="H79" s="74"/>
      <c r="I79" s="185"/>
      <c r="J79" s="195">
        <f>BK79</f>
        <v>0</v>
      </c>
      <c r="K79" s="74"/>
      <c r="L79" s="72"/>
      <c r="M79" s="105"/>
      <c r="N79" s="106"/>
      <c r="O79" s="106"/>
      <c r="P79" s="196">
        <f>P80+SUM(P81:P147)</f>
        <v>0</v>
      </c>
      <c r="Q79" s="106"/>
      <c r="R79" s="196">
        <f>R80+SUM(R81:R147)</f>
        <v>0.000236</v>
      </c>
      <c r="S79" s="106"/>
      <c r="T79" s="197">
        <f>T80+SUM(T81:T147)</f>
        <v>0</v>
      </c>
      <c r="AT79" s="24" t="s">
        <v>75</v>
      </c>
      <c r="AU79" s="24" t="s">
        <v>122</v>
      </c>
      <c r="BK79" s="198">
        <f>BK80+SUM(BK81:BK147)</f>
        <v>0</v>
      </c>
    </row>
    <row r="80" spans="2:65" s="1" customFormat="1" ht="25.5" customHeight="1">
      <c r="B80" s="46"/>
      <c r="C80" s="199" t="s">
        <v>84</v>
      </c>
      <c r="D80" s="199" t="s">
        <v>137</v>
      </c>
      <c r="E80" s="200" t="s">
        <v>383</v>
      </c>
      <c r="F80" s="201" t="s">
        <v>384</v>
      </c>
      <c r="G80" s="202" t="s">
        <v>140</v>
      </c>
      <c r="H80" s="203">
        <v>76.736</v>
      </c>
      <c r="I80" s="204"/>
      <c r="J80" s="205">
        <f>ROUND(I80*H80,2)</f>
        <v>0</v>
      </c>
      <c r="K80" s="201" t="s">
        <v>23</v>
      </c>
      <c r="L80" s="72"/>
      <c r="M80" s="206" t="s">
        <v>23</v>
      </c>
      <c r="N80" s="207" t="s">
        <v>47</v>
      </c>
      <c r="O80" s="47"/>
      <c r="P80" s="208">
        <f>O80*H80</f>
        <v>0</v>
      </c>
      <c r="Q80" s="208">
        <v>0</v>
      </c>
      <c r="R80" s="208">
        <f>Q80*H80</f>
        <v>0</v>
      </c>
      <c r="S80" s="208">
        <v>0</v>
      </c>
      <c r="T80" s="209">
        <f>S80*H80</f>
        <v>0</v>
      </c>
      <c r="AR80" s="24" t="s">
        <v>141</v>
      </c>
      <c r="AT80" s="24" t="s">
        <v>137</v>
      </c>
      <c r="AU80" s="24" t="s">
        <v>76</v>
      </c>
      <c r="AY80" s="24" t="s">
        <v>142</v>
      </c>
      <c r="BE80" s="210">
        <f>IF(N80="základní",J80,0)</f>
        <v>0</v>
      </c>
      <c r="BF80" s="210">
        <f>IF(N80="snížená",J80,0)</f>
        <v>0</v>
      </c>
      <c r="BG80" s="210">
        <f>IF(N80="zákl. přenesená",J80,0)</f>
        <v>0</v>
      </c>
      <c r="BH80" s="210">
        <f>IF(N80="sníž. přenesená",J80,0)</f>
        <v>0</v>
      </c>
      <c r="BI80" s="210">
        <f>IF(N80="nulová",J80,0)</f>
        <v>0</v>
      </c>
      <c r="BJ80" s="24" t="s">
        <v>84</v>
      </c>
      <c r="BK80" s="210">
        <f>ROUND(I80*H80,2)</f>
        <v>0</v>
      </c>
      <c r="BL80" s="24" t="s">
        <v>141</v>
      </c>
      <c r="BM80" s="24" t="s">
        <v>86</v>
      </c>
    </row>
    <row r="81" spans="2:47" s="1" customFormat="1" ht="13.5">
      <c r="B81" s="46"/>
      <c r="C81" s="74"/>
      <c r="D81" s="211" t="s">
        <v>143</v>
      </c>
      <c r="E81" s="74"/>
      <c r="F81" s="212" t="s">
        <v>385</v>
      </c>
      <c r="G81" s="74"/>
      <c r="H81" s="74"/>
      <c r="I81" s="185"/>
      <c r="J81" s="74"/>
      <c r="K81" s="74"/>
      <c r="L81" s="72"/>
      <c r="M81" s="213"/>
      <c r="N81" s="47"/>
      <c r="O81" s="47"/>
      <c r="P81" s="47"/>
      <c r="Q81" s="47"/>
      <c r="R81" s="47"/>
      <c r="S81" s="47"/>
      <c r="T81" s="95"/>
      <c r="AT81" s="24" t="s">
        <v>143</v>
      </c>
      <c r="AU81" s="24" t="s">
        <v>76</v>
      </c>
    </row>
    <row r="82" spans="2:65" s="1" customFormat="1" ht="38.25" customHeight="1">
      <c r="B82" s="46"/>
      <c r="C82" s="199" t="s">
        <v>86</v>
      </c>
      <c r="D82" s="199" t="s">
        <v>137</v>
      </c>
      <c r="E82" s="200" t="s">
        <v>386</v>
      </c>
      <c r="F82" s="201" t="s">
        <v>387</v>
      </c>
      <c r="G82" s="202" t="s">
        <v>186</v>
      </c>
      <c r="H82" s="203">
        <v>511.57</v>
      </c>
      <c r="I82" s="204"/>
      <c r="J82" s="205">
        <f>ROUND(I82*H82,2)</f>
        <v>0</v>
      </c>
      <c r="K82" s="201" t="s">
        <v>23</v>
      </c>
      <c r="L82" s="72"/>
      <c r="M82" s="206" t="s">
        <v>23</v>
      </c>
      <c r="N82" s="207" t="s">
        <v>47</v>
      </c>
      <c r="O82" s="47"/>
      <c r="P82" s="208">
        <f>O82*H82</f>
        <v>0</v>
      </c>
      <c r="Q82" s="208">
        <v>0</v>
      </c>
      <c r="R82" s="208">
        <f>Q82*H82</f>
        <v>0</v>
      </c>
      <c r="S82" s="208">
        <v>0</v>
      </c>
      <c r="T82" s="209">
        <f>S82*H82</f>
        <v>0</v>
      </c>
      <c r="AR82" s="24" t="s">
        <v>141</v>
      </c>
      <c r="AT82" s="24" t="s">
        <v>137</v>
      </c>
      <c r="AU82" s="24" t="s">
        <v>76</v>
      </c>
      <c r="AY82" s="24" t="s">
        <v>142</v>
      </c>
      <c r="BE82" s="210">
        <f>IF(N82="základní",J82,0)</f>
        <v>0</v>
      </c>
      <c r="BF82" s="210">
        <f>IF(N82="snížená",J82,0)</f>
        <v>0</v>
      </c>
      <c r="BG82" s="210">
        <f>IF(N82="zákl. přenesená",J82,0)</f>
        <v>0</v>
      </c>
      <c r="BH82" s="210">
        <f>IF(N82="sníž. přenesená",J82,0)</f>
        <v>0</v>
      </c>
      <c r="BI82" s="210">
        <f>IF(N82="nulová",J82,0)</f>
        <v>0</v>
      </c>
      <c r="BJ82" s="24" t="s">
        <v>84</v>
      </c>
      <c r="BK82" s="210">
        <f>ROUND(I82*H82,2)</f>
        <v>0</v>
      </c>
      <c r="BL82" s="24" t="s">
        <v>141</v>
      </c>
      <c r="BM82" s="24" t="s">
        <v>155</v>
      </c>
    </row>
    <row r="83" spans="2:47" s="1" customFormat="1" ht="13.5">
      <c r="B83" s="46"/>
      <c r="C83" s="74"/>
      <c r="D83" s="211" t="s">
        <v>143</v>
      </c>
      <c r="E83" s="74"/>
      <c r="F83" s="212" t="s">
        <v>388</v>
      </c>
      <c r="G83" s="74"/>
      <c r="H83" s="74"/>
      <c r="I83" s="185"/>
      <c r="J83" s="74"/>
      <c r="K83" s="74"/>
      <c r="L83" s="72"/>
      <c r="M83" s="213"/>
      <c r="N83" s="47"/>
      <c r="O83" s="47"/>
      <c r="P83" s="47"/>
      <c r="Q83" s="47"/>
      <c r="R83" s="47"/>
      <c r="S83" s="47"/>
      <c r="T83" s="95"/>
      <c r="AT83" s="24" t="s">
        <v>143</v>
      </c>
      <c r="AU83" s="24" t="s">
        <v>76</v>
      </c>
    </row>
    <row r="84" spans="2:65" s="1" customFormat="1" ht="51" customHeight="1">
      <c r="B84" s="46"/>
      <c r="C84" s="199" t="s">
        <v>152</v>
      </c>
      <c r="D84" s="199" t="s">
        <v>137</v>
      </c>
      <c r="E84" s="200" t="s">
        <v>389</v>
      </c>
      <c r="F84" s="201" t="s">
        <v>390</v>
      </c>
      <c r="G84" s="202" t="s">
        <v>186</v>
      </c>
      <c r="H84" s="203">
        <v>7.87</v>
      </c>
      <c r="I84" s="204"/>
      <c r="J84" s="205">
        <f>ROUND(I84*H84,2)</f>
        <v>0</v>
      </c>
      <c r="K84" s="201" t="s">
        <v>23</v>
      </c>
      <c r="L84" s="72"/>
      <c r="M84" s="206" t="s">
        <v>23</v>
      </c>
      <c r="N84" s="207" t="s">
        <v>47</v>
      </c>
      <c r="O84" s="47"/>
      <c r="P84" s="208">
        <f>O84*H84</f>
        <v>0</v>
      </c>
      <c r="Q84" s="208">
        <v>0</v>
      </c>
      <c r="R84" s="208">
        <f>Q84*H84</f>
        <v>0</v>
      </c>
      <c r="S84" s="208">
        <v>0</v>
      </c>
      <c r="T84" s="209">
        <f>S84*H84</f>
        <v>0</v>
      </c>
      <c r="AR84" s="24" t="s">
        <v>141</v>
      </c>
      <c r="AT84" s="24" t="s">
        <v>137</v>
      </c>
      <c r="AU84" s="24" t="s">
        <v>76</v>
      </c>
      <c r="AY84" s="24" t="s">
        <v>142</v>
      </c>
      <c r="BE84" s="210">
        <f>IF(N84="základní",J84,0)</f>
        <v>0</v>
      </c>
      <c r="BF84" s="210">
        <f>IF(N84="snížená",J84,0)</f>
        <v>0</v>
      </c>
      <c r="BG84" s="210">
        <f>IF(N84="zákl. přenesená",J84,0)</f>
        <v>0</v>
      </c>
      <c r="BH84" s="210">
        <f>IF(N84="sníž. přenesená",J84,0)</f>
        <v>0</v>
      </c>
      <c r="BI84" s="210">
        <f>IF(N84="nulová",J84,0)</f>
        <v>0</v>
      </c>
      <c r="BJ84" s="24" t="s">
        <v>84</v>
      </c>
      <c r="BK84" s="210">
        <f>ROUND(I84*H84,2)</f>
        <v>0</v>
      </c>
      <c r="BL84" s="24" t="s">
        <v>141</v>
      </c>
      <c r="BM84" s="24" t="s">
        <v>158</v>
      </c>
    </row>
    <row r="85" spans="2:47" s="1" customFormat="1" ht="13.5">
      <c r="B85" s="46"/>
      <c r="C85" s="74"/>
      <c r="D85" s="211" t="s">
        <v>143</v>
      </c>
      <c r="E85" s="74"/>
      <c r="F85" s="212" t="s">
        <v>391</v>
      </c>
      <c r="G85" s="74"/>
      <c r="H85" s="74"/>
      <c r="I85" s="185"/>
      <c r="J85" s="74"/>
      <c r="K85" s="74"/>
      <c r="L85" s="72"/>
      <c r="M85" s="213"/>
      <c r="N85" s="47"/>
      <c r="O85" s="47"/>
      <c r="P85" s="47"/>
      <c r="Q85" s="47"/>
      <c r="R85" s="47"/>
      <c r="S85" s="47"/>
      <c r="T85" s="95"/>
      <c r="AT85" s="24" t="s">
        <v>143</v>
      </c>
      <c r="AU85" s="24" t="s">
        <v>76</v>
      </c>
    </row>
    <row r="86" spans="2:65" s="1" customFormat="1" ht="16.5" customHeight="1">
      <c r="B86" s="46"/>
      <c r="C86" s="199" t="s">
        <v>141</v>
      </c>
      <c r="D86" s="199" t="s">
        <v>137</v>
      </c>
      <c r="E86" s="200" t="s">
        <v>392</v>
      </c>
      <c r="F86" s="201" t="s">
        <v>393</v>
      </c>
      <c r="G86" s="202" t="s">
        <v>186</v>
      </c>
      <c r="H86" s="203">
        <v>7.87</v>
      </c>
      <c r="I86" s="204"/>
      <c r="J86" s="205">
        <f>ROUND(I86*H86,2)</f>
        <v>0</v>
      </c>
      <c r="K86" s="201" t="s">
        <v>23</v>
      </c>
      <c r="L86" s="72"/>
      <c r="M86" s="206" t="s">
        <v>23</v>
      </c>
      <c r="N86" s="207" t="s">
        <v>47</v>
      </c>
      <c r="O86" s="47"/>
      <c r="P86" s="208">
        <f>O86*H86</f>
        <v>0</v>
      </c>
      <c r="Q86" s="208">
        <v>0</v>
      </c>
      <c r="R86" s="208">
        <f>Q86*H86</f>
        <v>0</v>
      </c>
      <c r="S86" s="208">
        <v>0</v>
      </c>
      <c r="T86" s="209">
        <f>S86*H86</f>
        <v>0</v>
      </c>
      <c r="AR86" s="24" t="s">
        <v>141</v>
      </c>
      <c r="AT86" s="24" t="s">
        <v>137</v>
      </c>
      <c r="AU86" s="24" t="s">
        <v>76</v>
      </c>
      <c r="AY86" s="24" t="s">
        <v>142</v>
      </c>
      <c r="BE86" s="210">
        <f>IF(N86="základní",J86,0)</f>
        <v>0</v>
      </c>
      <c r="BF86" s="210">
        <f>IF(N86="snížená",J86,0)</f>
        <v>0</v>
      </c>
      <c r="BG86" s="210">
        <f>IF(N86="zákl. přenesená",J86,0)</f>
        <v>0</v>
      </c>
      <c r="BH86" s="210">
        <f>IF(N86="sníž. přenesená",J86,0)</f>
        <v>0</v>
      </c>
      <c r="BI86" s="210">
        <f>IF(N86="nulová",J86,0)</f>
        <v>0</v>
      </c>
      <c r="BJ86" s="24" t="s">
        <v>84</v>
      </c>
      <c r="BK86" s="210">
        <f>ROUND(I86*H86,2)</f>
        <v>0</v>
      </c>
      <c r="BL86" s="24" t="s">
        <v>141</v>
      </c>
      <c r="BM86" s="24" t="s">
        <v>163</v>
      </c>
    </row>
    <row r="87" spans="2:47" s="1" customFormat="1" ht="13.5">
      <c r="B87" s="46"/>
      <c r="C87" s="74"/>
      <c r="D87" s="211" t="s">
        <v>143</v>
      </c>
      <c r="E87" s="74"/>
      <c r="F87" s="212" t="s">
        <v>394</v>
      </c>
      <c r="G87" s="74"/>
      <c r="H87" s="74"/>
      <c r="I87" s="185"/>
      <c r="J87" s="74"/>
      <c r="K87" s="74"/>
      <c r="L87" s="72"/>
      <c r="M87" s="213"/>
      <c r="N87" s="47"/>
      <c r="O87" s="47"/>
      <c r="P87" s="47"/>
      <c r="Q87" s="47"/>
      <c r="R87" s="47"/>
      <c r="S87" s="47"/>
      <c r="T87" s="95"/>
      <c r="AT87" s="24" t="s">
        <v>143</v>
      </c>
      <c r="AU87" s="24" t="s">
        <v>76</v>
      </c>
    </row>
    <row r="88" spans="2:65" s="1" customFormat="1" ht="16.5" customHeight="1">
      <c r="B88" s="46"/>
      <c r="C88" s="199" t="s">
        <v>160</v>
      </c>
      <c r="D88" s="199" t="s">
        <v>137</v>
      </c>
      <c r="E88" s="200" t="s">
        <v>395</v>
      </c>
      <c r="F88" s="201" t="s">
        <v>396</v>
      </c>
      <c r="G88" s="202" t="s">
        <v>140</v>
      </c>
      <c r="H88" s="203">
        <v>1.181</v>
      </c>
      <c r="I88" s="204"/>
      <c r="J88" s="205">
        <f>ROUND(I88*H88,2)</f>
        <v>0</v>
      </c>
      <c r="K88" s="201" t="s">
        <v>23</v>
      </c>
      <c r="L88" s="72"/>
      <c r="M88" s="206" t="s">
        <v>23</v>
      </c>
      <c r="N88" s="207" t="s">
        <v>47</v>
      </c>
      <c r="O88" s="47"/>
      <c r="P88" s="208">
        <f>O88*H88</f>
        <v>0</v>
      </c>
      <c r="Q88" s="208">
        <v>0</v>
      </c>
      <c r="R88" s="208">
        <f>Q88*H88</f>
        <v>0</v>
      </c>
      <c r="S88" s="208">
        <v>0</v>
      </c>
      <c r="T88" s="209">
        <f>S88*H88</f>
        <v>0</v>
      </c>
      <c r="AR88" s="24" t="s">
        <v>141</v>
      </c>
      <c r="AT88" s="24" t="s">
        <v>137</v>
      </c>
      <c r="AU88" s="24" t="s">
        <v>76</v>
      </c>
      <c r="AY88" s="24" t="s">
        <v>142</v>
      </c>
      <c r="BE88" s="210">
        <f>IF(N88="základní",J88,0)</f>
        <v>0</v>
      </c>
      <c r="BF88" s="210">
        <f>IF(N88="snížená",J88,0)</f>
        <v>0</v>
      </c>
      <c r="BG88" s="210">
        <f>IF(N88="zákl. přenesená",J88,0)</f>
        <v>0</v>
      </c>
      <c r="BH88" s="210">
        <f>IF(N88="sníž. přenesená",J88,0)</f>
        <v>0</v>
      </c>
      <c r="BI88" s="210">
        <f>IF(N88="nulová",J88,0)</f>
        <v>0</v>
      </c>
      <c r="BJ88" s="24" t="s">
        <v>84</v>
      </c>
      <c r="BK88" s="210">
        <f>ROUND(I88*H88,2)</f>
        <v>0</v>
      </c>
      <c r="BL88" s="24" t="s">
        <v>141</v>
      </c>
      <c r="BM88" s="24" t="s">
        <v>171</v>
      </c>
    </row>
    <row r="89" spans="2:65" s="1" customFormat="1" ht="16.5" customHeight="1">
      <c r="B89" s="46"/>
      <c r="C89" s="199" t="s">
        <v>155</v>
      </c>
      <c r="D89" s="199" t="s">
        <v>137</v>
      </c>
      <c r="E89" s="200" t="s">
        <v>397</v>
      </c>
      <c r="F89" s="201" t="s">
        <v>398</v>
      </c>
      <c r="G89" s="202" t="s">
        <v>193</v>
      </c>
      <c r="H89" s="203">
        <v>1.381</v>
      </c>
      <c r="I89" s="204"/>
      <c r="J89" s="205">
        <f>ROUND(I89*H89,2)</f>
        <v>0</v>
      </c>
      <c r="K89" s="201" t="s">
        <v>23</v>
      </c>
      <c r="L89" s="72"/>
      <c r="M89" s="206" t="s">
        <v>23</v>
      </c>
      <c r="N89" s="207" t="s">
        <v>47</v>
      </c>
      <c r="O89" s="47"/>
      <c r="P89" s="208">
        <f>O89*H89</f>
        <v>0</v>
      </c>
      <c r="Q89" s="208">
        <v>0</v>
      </c>
      <c r="R89" s="208">
        <f>Q89*H89</f>
        <v>0</v>
      </c>
      <c r="S89" s="208">
        <v>0</v>
      </c>
      <c r="T89" s="209">
        <f>S89*H89</f>
        <v>0</v>
      </c>
      <c r="AR89" s="24" t="s">
        <v>141</v>
      </c>
      <c r="AT89" s="24" t="s">
        <v>137</v>
      </c>
      <c r="AU89" s="24" t="s">
        <v>76</v>
      </c>
      <c r="AY89" s="24" t="s">
        <v>142</v>
      </c>
      <c r="BE89" s="210">
        <f>IF(N89="základní",J89,0)</f>
        <v>0</v>
      </c>
      <c r="BF89" s="210">
        <f>IF(N89="snížená",J89,0)</f>
        <v>0</v>
      </c>
      <c r="BG89" s="210">
        <f>IF(N89="zákl. přenesená",J89,0)</f>
        <v>0</v>
      </c>
      <c r="BH89" s="210">
        <f>IF(N89="sníž. přenesená",J89,0)</f>
        <v>0</v>
      </c>
      <c r="BI89" s="210">
        <f>IF(N89="nulová",J89,0)</f>
        <v>0</v>
      </c>
      <c r="BJ89" s="24" t="s">
        <v>84</v>
      </c>
      <c r="BK89" s="210">
        <f>ROUND(I89*H89,2)</f>
        <v>0</v>
      </c>
      <c r="BL89" s="24" t="s">
        <v>141</v>
      </c>
      <c r="BM89" s="24" t="s">
        <v>174</v>
      </c>
    </row>
    <row r="90" spans="2:65" s="1" customFormat="1" ht="38.25" customHeight="1">
      <c r="B90" s="46"/>
      <c r="C90" s="199" t="s">
        <v>168</v>
      </c>
      <c r="D90" s="199" t="s">
        <v>137</v>
      </c>
      <c r="E90" s="200" t="s">
        <v>399</v>
      </c>
      <c r="F90" s="201" t="s">
        <v>400</v>
      </c>
      <c r="G90" s="202" t="s">
        <v>186</v>
      </c>
      <c r="H90" s="203">
        <v>511.57</v>
      </c>
      <c r="I90" s="204"/>
      <c r="J90" s="205">
        <f>ROUND(I90*H90,2)</f>
        <v>0</v>
      </c>
      <c r="K90" s="201" t="s">
        <v>23</v>
      </c>
      <c r="L90" s="72"/>
      <c r="M90" s="206" t="s">
        <v>23</v>
      </c>
      <c r="N90" s="207" t="s">
        <v>47</v>
      </c>
      <c r="O90" s="47"/>
      <c r="P90" s="208">
        <f>O90*H90</f>
        <v>0</v>
      </c>
      <c r="Q90" s="208">
        <v>0</v>
      </c>
      <c r="R90" s="208">
        <f>Q90*H90</f>
        <v>0</v>
      </c>
      <c r="S90" s="208">
        <v>0</v>
      </c>
      <c r="T90" s="209">
        <f>S90*H90</f>
        <v>0</v>
      </c>
      <c r="AR90" s="24" t="s">
        <v>141</v>
      </c>
      <c r="AT90" s="24" t="s">
        <v>137</v>
      </c>
      <c r="AU90" s="24" t="s">
        <v>76</v>
      </c>
      <c r="AY90" s="24" t="s">
        <v>142</v>
      </c>
      <c r="BE90" s="210">
        <f>IF(N90="základní",J90,0)</f>
        <v>0</v>
      </c>
      <c r="BF90" s="210">
        <f>IF(N90="snížená",J90,0)</f>
        <v>0</v>
      </c>
      <c r="BG90" s="210">
        <f>IF(N90="zákl. přenesená",J90,0)</f>
        <v>0</v>
      </c>
      <c r="BH90" s="210">
        <f>IF(N90="sníž. přenesená",J90,0)</f>
        <v>0</v>
      </c>
      <c r="BI90" s="210">
        <f>IF(N90="nulová",J90,0)</f>
        <v>0</v>
      </c>
      <c r="BJ90" s="24" t="s">
        <v>84</v>
      </c>
      <c r="BK90" s="210">
        <f>ROUND(I90*H90,2)</f>
        <v>0</v>
      </c>
      <c r="BL90" s="24" t="s">
        <v>141</v>
      </c>
      <c r="BM90" s="24" t="s">
        <v>179</v>
      </c>
    </row>
    <row r="91" spans="2:65" s="1" customFormat="1" ht="25.5" customHeight="1">
      <c r="B91" s="46"/>
      <c r="C91" s="199" t="s">
        <v>158</v>
      </c>
      <c r="D91" s="199" t="s">
        <v>137</v>
      </c>
      <c r="E91" s="200" t="s">
        <v>401</v>
      </c>
      <c r="F91" s="201" t="s">
        <v>402</v>
      </c>
      <c r="G91" s="202" t="s">
        <v>186</v>
      </c>
      <c r="H91" s="203">
        <v>462</v>
      </c>
      <c r="I91" s="204"/>
      <c r="J91" s="205">
        <f>ROUND(I91*H91,2)</f>
        <v>0</v>
      </c>
      <c r="K91" s="201" t="s">
        <v>23</v>
      </c>
      <c r="L91" s="72"/>
      <c r="M91" s="206" t="s">
        <v>23</v>
      </c>
      <c r="N91" s="207" t="s">
        <v>47</v>
      </c>
      <c r="O91" s="47"/>
      <c r="P91" s="208">
        <f>O91*H91</f>
        <v>0</v>
      </c>
      <c r="Q91" s="208">
        <v>0</v>
      </c>
      <c r="R91" s="208">
        <f>Q91*H91</f>
        <v>0</v>
      </c>
      <c r="S91" s="208">
        <v>0</v>
      </c>
      <c r="T91" s="209">
        <f>S91*H91</f>
        <v>0</v>
      </c>
      <c r="AR91" s="24" t="s">
        <v>141</v>
      </c>
      <c r="AT91" s="24" t="s">
        <v>137</v>
      </c>
      <c r="AU91" s="24" t="s">
        <v>76</v>
      </c>
      <c r="AY91" s="24" t="s">
        <v>142</v>
      </c>
      <c r="BE91" s="210">
        <f>IF(N91="základní",J91,0)</f>
        <v>0</v>
      </c>
      <c r="BF91" s="210">
        <f>IF(N91="snížená",J91,0)</f>
        <v>0</v>
      </c>
      <c r="BG91" s="210">
        <f>IF(N91="zákl. přenesená",J91,0)</f>
        <v>0</v>
      </c>
      <c r="BH91" s="210">
        <f>IF(N91="sníž. přenesená",J91,0)</f>
        <v>0</v>
      </c>
      <c r="BI91" s="210">
        <f>IF(N91="nulová",J91,0)</f>
        <v>0</v>
      </c>
      <c r="BJ91" s="24" t="s">
        <v>84</v>
      </c>
      <c r="BK91" s="210">
        <f>ROUND(I91*H91,2)</f>
        <v>0</v>
      </c>
      <c r="BL91" s="24" t="s">
        <v>141</v>
      </c>
      <c r="BM91" s="24" t="s">
        <v>265</v>
      </c>
    </row>
    <row r="92" spans="2:51" s="9" customFormat="1" ht="13.5">
      <c r="B92" s="214"/>
      <c r="C92" s="215"/>
      <c r="D92" s="211" t="s">
        <v>145</v>
      </c>
      <c r="E92" s="216" t="s">
        <v>23</v>
      </c>
      <c r="F92" s="217" t="s">
        <v>403</v>
      </c>
      <c r="G92" s="215"/>
      <c r="H92" s="218">
        <v>462</v>
      </c>
      <c r="I92" s="219"/>
      <c r="J92" s="215"/>
      <c r="K92" s="215"/>
      <c r="L92" s="220"/>
      <c r="M92" s="221"/>
      <c r="N92" s="222"/>
      <c r="O92" s="222"/>
      <c r="P92" s="222"/>
      <c r="Q92" s="222"/>
      <c r="R92" s="222"/>
      <c r="S92" s="222"/>
      <c r="T92" s="223"/>
      <c r="AT92" s="224" t="s">
        <v>145</v>
      </c>
      <c r="AU92" s="224" t="s">
        <v>76</v>
      </c>
      <c r="AV92" s="9" t="s">
        <v>86</v>
      </c>
      <c r="AW92" s="9" t="s">
        <v>39</v>
      </c>
      <c r="AX92" s="9" t="s">
        <v>76</v>
      </c>
      <c r="AY92" s="224" t="s">
        <v>142</v>
      </c>
    </row>
    <row r="93" spans="2:51" s="10" customFormat="1" ht="13.5">
      <c r="B93" s="225"/>
      <c r="C93" s="226"/>
      <c r="D93" s="211" t="s">
        <v>145</v>
      </c>
      <c r="E93" s="227" t="s">
        <v>23</v>
      </c>
      <c r="F93" s="228" t="s">
        <v>148</v>
      </c>
      <c r="G93" s="226"/>
      <c r="H93" s="229">
        <v>462</v>
      </c>
      <c r="I93" s="230"/>
      <c r="J93" s="226"/>
      <c r="K93" s="226"/>
      <c r="L93" s="231"/>
      <c r="M93" s="232"/>
      <c r="N93" s="233"/>
      <c r="O93" s="233"/>
      <c r="P93" s="233"/>
      <c r="Q93" s="233"/>
      <c r="R93" s="233"/>
      <c r="S93" s="233"/>
      <c r="T93" s="234"/>
      <c r="AT93" s="235" t="s">
        <v>145</v>
      </c>
      <c r="AU93" s="235" t="s">
        <v>76</v>
      </c>
      <c r="AV93" s="10" t="s">
        <v>141</v>
      </c>
      <c r="AW93" s="10" t="s">
        <v>39</v>
      </c>
      <c r="AX93" s="10" t="s">
        <v>84</v>
      </c>
      <c r="AY93" s="235" t="s">
        <v>142</v>
      </c>
    </row>
    <row r="94" spans="2:65" s="1" customFormat="1" ht="25.5" customHeight="1">
      <c r="B94" s="46"/>
      <c r="C94" s="199" t="s">
        <v>176</v>
      </c>
      <c r="D94" s="199" t="s">
        <v>137</v>
      </c>
      <c r="E94" s="200" t="s">
        <v>404</v>
      </c>
      <c r="F94" s="201" t="s">
        <v>405</v>
      </c>
      <c r="G94" s="202" t="s">
        <v>186</v>
      </c>
      <c r="H94" s="203">
        <v>462</v>
      </c>
      <c r="I94" s="204"/>
      <c r="J94" s="205">
        <f>ROUND(I94*H94,2)</f>
        <v>0</v>
      </c>
      <c r="K94" s="201" t="s">
        <v>23</v>
      </c>
      <c r="L94" s="72"/>
      <c r="M94" s="206" t="s">
        <v>23</v>
      </c>
      <c r="N94" s="207" t="s">
        <v>47</v>
      </c>
      <c r="O94" s="47"/>
      <c r="P94" s="208">
        <f>O94*H94</f>
        <v>0</v>
      </c>
      <c r="Q94" s="208">
        <v>0</v>
      </c>
      <c r="R94" s="208">
        <f>Q94*H94</f>
        <v>0</v>
      </c>
      <c r="S94" s="208">
        <v>0</v>
      </c>
      <c r="T94" s="209">
        <f>S94*H94</f>
        <v>0</v>
      </c>
      <c r="AR94" s="24" t="s">
        <v>141</v>
      </c>
      <c r="AT94" s="24" t="s">
        <v>137</v>
      </c>
      <c r="AU94" s="24" t="s">
        <v>76</v>
      </c>
      <c r="AY94" s="24" t="s">
        <v>142</v>
      </c>
      <c r="BE94" s="210">
        <f>IF(N94="základní",J94,0)</f>
        <v>0</v>
      </c>
      <c r="BF94" s="210">
        <f>IF(N94="snížená",J94,0)</f>
        <v>0</v>
      </c>
      <c r="BG94" s="210">
        <f>IF(N94="zákl. přenesená",J94,0)</f>
        <v>0</v>
      </c>
      <c r="BH94" s="210">
        <f>IF(N94="sníž. přenesená",J94,0)</f>
        <v>0</v>
      </c>
      <c r="BI94" s="210">
        <f>IF(N94="nulová",J94,0)</f>
        <v>0</v>
      </c>
      <c r="BJ94" s="24" t="s">
        <v>84</v>
      </c>
      <c r="BK94" s="210">
        <f>ROUND(I94*H94,2)</f>
        <v>0</v>
      </c>
      <c r="BL94" s="24" t="s">
        <v>141</v>
      </c>
      <c r="BM94" s="24" t="s">
        <v>277</v>
      </c>
    </row>
    <row r="95" spans="2:47" s="1" customFormat="1" ht="13.5">
      <c r="B95" s="46"/>
      <c r="C95" s="74"/>
      <c r="D95" s="211" t="s">
        <v>143</v>
      </c>
      <c r="E95" s="74"/>
      <c r="F95" s="212" t="s">
        <v>406</v>
      </c>
      <c r="G95" s="74"/>
      <c r="H95" s="74"/>
      <c r="I95" s="185"/>
      <c r="J95" s="74"/>
      <c r="K95" s="74"/>
      <c r="L95" s="72"/>
      <c r="M95" s="213"/>
      <c r="N95" s="47"/>
      <c r="O95" s="47"/>
      <c r="P95" s="47"/>
      <c r="Q95" s="47"/>
      <c r="R95" s="47"/>
      <c r="S95" s="47"/>
      <c r="T95" s="95"/>
      <c r="AT95" s="24" t="s">
        <v>143</v>
      </c>
      <c r="AU95" s="24" t="s">
        <v>76</v>
      </c>
    </row>
    <row r="96" spans="2:65" s="1" customFormat="1" ht="38.25" customHeight="1">
      <c r="B96" s="46"/>
      <c r="C96" s="199" t="s">
        <v>163</v>
      </c>
      <c r="D96" s="199" t="s">
        <v>137</v>
      </c>
      <c r="E96" s="200" t="s">
        <v>407</v>
      </c>
      <c r="F96" s="201" t="s">
        <v>408</v>
      </c>
      <c r="G96" s="202" t="s">
        <v>186</v>
      </c>
      <c r="H96" s="203">
        <v>462</v>
      </c>
      <c r="I96" s="204"/>
      <c r="J96" s="205">
        <f>ROUND(I96*H96,2)</f>
        <v>0</v>
      </c>
      <c r="K96" s="201" t="s">
        <v>23</v>
      </c>
      <c r="L96" s="72"/>
      <c r="M96" s="206" t="s">
        <v>23</v>
      </c>
      <c r="N96" s="207" t="s">
        <v>47</v>
      </c>
      <c r="O96" s="47"/>
      <c r="P96" s="208">
        <f>O96*H96</f>
        <v>0</v>
      </c>
      <c r="Q96" s="208">
        <v>0</v>
      </c>
      <c r="R96" s="208">
        <f>Q96*H96</f>
        <v>0</v>
      </c>
      <c r="S96" s="208">
        <v>0</v>
      </c>
      <c r="T96" s="209">
        <f>S96*H96</f>
        <v>0</v>
      </c>
      <c r="AR96" s="24" t="s">
        <v>141</v>
      </c>
      <c r="AT96" s="24" t="s">
        <v>137</v>
      </c>
      <c r="AU96" s="24" t="s">
        <v>76</v>
      </c>
      <c r="AY96" s="24" t="s">
        <v>142</v>
      </c>
      <c r="BE96" s="210">
        <f>IF(N96="základní",J96,0)</f>
        <v>0</v>
      </c>
      <c r="BF96" s="210">
        <f>IF(N96="snížená",J96,0)</f>
        <v>0</v>
      </c>
      <c r="BG96" s="210">
        <f>IF(N96="zákl. přenesená",J96,0)</f>
        <v>0</v>
      </c>
      <c r="BH96" s="210">
        <f>IF(N96="sníž. přenesená",J96,0)</f>
        <v>0</v>
      </c>
      <c r="BI96" s="210">
        <f>IF(N96="nulová",J96,0)</f>
        <v>0</v>
      </c>
      <c r="BJ96" s="24" t="s">
        <v>84</v>
      </c>
      <c r="BK96" s="210">
        <f>ROUND(I96*H96,2)</f>
        <v>0</v>
      </c>
      <c r="BL96" s="24" t="s">
        <v>141</v>
      </c>
      <c r="BM96" s="24" t="s">
        <v>288</v>
      </c>
    </row>
    <row r="97" spans="2:47" s="1" customFormat="1" ht="13.5">
      <c r="B97" s="46"/>
      <c r="C97" s="74"/>
      <c r="D97" s="211" t="s">
        <v>143</v>
      </c>
      <c r="E97" s="74"/>
      <c r="F97" s="212" t="s">
        <v>409</v>
      </c>
      <c r="G97" s="74"/>
      <c r="H97" s="74"/>
      <c r="I97" s="185"/>
      <c r="J97" s="74"/>
      <c r="K97" s="74"/>
      <c r="L97" s="72"/>
      <c r="M97" s="213"/>
      <c r="N97" s="47"/>
      <c r="O97" s="47"/>
      <c r="P97" s="47"/>
      <c r="Q97" s="47"/>
      <c r="R97" s="47"/>
      <c r="S97" s="47"/>
      <c r="T97" s="95"/>
      <c r="AT97" s="24" t="s">
        <v>143</v>
      </c>
      <c r="AU97" s="24" t="s">
        <v>76</v>
      </c>
    </row>
    <row r="98" spans="2:65" s="1" customFormat="1" ht="25.5" customHeight="1">
      <c r="B98" s="46"/>
      <c r="C98" s="199" t="s">
        <v>225</v>
      </c>
      <c r="D98" s="199" t="s">
        <v>137</v>
      </c>
      <c r="E98" s="200" t="s">
        <v>410</v>
      </c>
      <c r="F98" s="201" t="s">
        <v>411</v>
      </c>
      <c r="G98" s="202" t="s">
        <v>186</v>
      </c>
      <c r="H98" s="203">
        <v>462</v>
      </c>
      <c r="I98" s="204"/>
      <c r="J98" s="205">
        <f>ROUND(I98*H98,2)</f>
        <v>0</v>
      </c>
      <c r="K98" s="201" t="s">
        <v>23</v>
      </c>
      <c r="L98" s="72"/>
      <c r="M98" s="206" t="s">
        <v>23</v>
      </c>
      <c r="N98" s="207" t="s">
        <v>47</v>
      </c>
      <c r="O98" s="47"/>
      <c r="P98" s="208">
        <f>O98*H98</f>
        <v>0</v>
      </c>
      <c r="Q98" s="208">
        <v>0</v>
      </c>
      <c r="R98" s="208">
        <f>Q98*H98</f>
        <v>0</v>
      </c>
      <c r="S98" s="208">
        <v>0</v>
      </c>
      <c r="T98" s="209">
        <f>S98*H98</f>
        <v>0</v>
      </c>
      <c r="AR98" s="24" t="s">
        <v>141</v>
      </c>
      <c r="AT98" s="24" t="s">
        <v>137</v>
      </c>
      <c r="AU98" s="24" t="s">
        <v>76</v>
      </c>
      <c r="AY98" s="24" t="s">
        <v>142</v>
      </c>
      <c r="BE98" s="210">
        <f>IF(N98="základní",J98,0)</f>
        <v>0</v>
      </c>
      <c r="BF98" s="210">
        <f>IF(N98="snížená",J98,0)</f>
        <v>0</v>
      </c>
      <c r="BG98" s="210">
        <f>IF(N98="zákl. přenesená",J98,0)</f>
        <v>0</v>
      </c>
      <c r="BH98" s="210">
        <f>IF(N98="sníž. přenesená",J98,0)</f>
        <v>0</v>
      </c>
      <c r="BI98" s="210">
        <f>IF(N98="nulová",J98,0)</f>
        <v>0</v>
      </c>
      <c r="BJ98" s="24" t="s">
        <v>84</v>
      </c>
      <c r="BK98" s="210">
        <f>ROUND(I98*H98,2)</f>
        <v>0</v>
      </c>
      <c r="BL98" s="24" t="s">
        <v>141</v>
      </c>
      <c r="BM98" s="24" t="s">
        <v>298</v>
      </c>
    </row>
    <row r="99" spans="2:47" s="1" customFormat="1" ht="13.5">
      <c r="B99" s="46"/>
      <c r="C99" s="74"/>
      <c r="D99" s="211" t="s">
        <v>143</v>
      </c>
      <c r="E99" s="74"/>
      <c r="F99" s="212" t="s">
        <v>412</v>
      </c>
      <c r="G99" s="74"/>
      <c r="H99" s="74"/>
      <c r="I99" s="185"/>
      <c r="J99" s="74"/>
      <c r="K99" s="74"/>
      <c r="L99" s="72"/>
      <c r="M99" s="213"/>
      <c r="N99" s="47"/>
      <c r="O99" s="47"/>
      <c r="P99" s="47"/>
      <c r="Q99" s="47"/>
      <c r="R99" s="47"/>
      <c r="S99" s="47"/>
      <c r="T99" s="95"/>
      <c r="AT99" s="24" t="s">
        <v>143</v>
      </c>
      <c r="AU99" s="24" t="s">
        <v>76</v>
      </c>
    </row>
    <row r="100" spans="2:65" s="1" customFormat="1" ht="25.5" customHeight="1">
      <c r="B100" s="46"/>
      <c r="C100" s="199" t="s">
        <v>166</v>
      </c>
      <c r="D100" s="199" t="s">
        <v>137</v>
      </c>
      <c r="E100" s="200" t="s">
        <v>413</v>
      </c>
      <c r="F100" s="201" t="s">
        <v>414</v>
      </c>
      <c r="G100" s="202" t="s">
        <v>186</v>
      </c>
      <c r="H100" s="203">
        <v>462</v>
      </c>
      <c r="I100" s="204"/>
      <c r="J100" s="205">
        <f>ROUND(I100*H100,2)</f>
        <v>0</v>
      </c>
      <c r="K100" s="201" t="s">
        <v>23</v>
      </c>
      <c r="L100" s="72"/>
      <c r="M100" s="206" t="s">
        <v>23</v>
      </c>
      <c r="N100" s="207" t="s">
        <v>47</v>
      </c>
      <c r="O100" s="47"/>
      <c r="P100" s="208">
        <f>O100*H100</f>
        <v>0</v>
      </c>
      <c r="Q100" s="208">
        <v>0</v>
      </c>
      <c r="R100" s="208">
        <f>Q100*H100</f>
        <v>0</v>
      </c>
      <c r="S100" s="208">
        <v>0</v>
      </c>
      <c r="T100" s="209">
        <f>S100*H100</f>
        <v>0</v>
      </c>
      <c r="AR100" s="24" t="s">
        <v>141</v>
      </c>
      <c r="AT100" s="24" t="s">
        <v>137</v>
      </c>
      <c r="AU100" s="24" t="s">
        <v>76</v>
      </c>
      <c r="AY100" s="24" t="s">
        <v>142</v>
      </c>
      <c r="BE100" s="210">
        <f>IF(N100="základní",J100,0)</f>
        <v>0</v>
      </c>
      <c r="BF100" s="210">
        <f>IF(N100="snížená",J100,0)</f>
        <v>0</v>
      </c>
      <c r="BG100" s="210">
        <f>IF(N100="zákl. přenesená",J100,0)</f>
        <v>0</v>
      </c>
      <c r="BH100" s="210">
        <f>IF(N100="sníž. přenesená",J100,0)</f>
        <v>0</v>
      </c>
      <c r="BI100" s="210">
        <f>IF(N100="nulová",J100,0)</f>
        <v>0</v>
      </c>
      <c r="BJ100" s="24" t="s">
        <v>84</v>
      </c>
      <c r="BK100" s="210">
        <f>ROUND(I100*H100,2)</f>
        <v>0</v>
      </c>
      <c r="BL100" s="24" t="s">
        <v>141</v>
      </c>
      <c r="BM100" s="24" t="s">
        <v>201</v>
      </c>
    </row>
    <row r="101" spans="2:47" s="1" customFormat="1" ht="13.5">
      <c r="B101" s="46"/>
      <c r="C101" s="74"/>
      <c r="D101" s="211" t="s">
        <v>143</v>
      </c>
      <c r="E101" s="74"/>
      <c r="F101" s="212" t="s">
        <v>415</v>
      </c>
      <c r="G101" s="74"/>
      <c r="H101" s="74"/>
      <c r="I101" s="185"/>
      <c r="J101" s="74"/>
      <c r="K101" s="74"/>
      <c r="L101" s="72"/>
      <c r="M101" s="213"/>
      <c r="N101" s="47"/>
      <c r="O101" s="47"/>
      <c r="P101" s="47"/>
      <c r="Q101" s="47"/>
      <c r="R101" s="47"/>
      <c r="S101" s="47"/>
      <c r="T101" s="95"/>
      <c r="AT101" s="24" t="s">
        <v>143</v>
      </c>
      <c r="AU101" s="24" t="s">
        <v>76</v>
      </c>
    </row>
    <row r="102" spans="2:65" s="1" customFormat="1" ht="38.25" customHeight="1">
      <c r="B102" s="46"/>
      <c r="C102" s="199" t="s">
        <v>230</v>
      </c>
      <c r="D102" s="199" t="s">
        <v>137</v>
      </c>
      <c r="E102" s="200" t="s">
        <v>416</v>
      </c>
      <c r="F102" s="201" t="s">
        <v>417</v>
      </c>
      <c r="G102" s="202" t="s">
        <v>200</v>
      </c>
      <c r="H102" s="203">
        <v>2</v>
      </c>
      <c r="I102" s="204"/>
      <c r="J102" s="205">
        <f>ROUND(I102*H102,2)</f>
        <v>0</v>
      </c>
      <c r="K102" s="201" t="s">
        <v>23</v>
      </c>
      <c r="L102" s="72"/>
      <c r="M102" s="206" t="s">
        <v>23</v>
      </c>
      <c r="N102" s="207" t="s">
        <v>47</v>
      </c>
      <c r="O102" s="47"/>
      <c r="P102" s="208">
        <f>O102*H102</f>
        <v>0</v>
      </c>
      <c r="Q102" s="208">
        <v>0</v>
      </c>
      <c r="R102" s="208">
        <f>Q102*H102</f>
        <v>0</v>
      </c>
      <c r="S102" s="208">
        <v>0</v>
      </c>
      <c r="T102" s="209">
        <f>S102*H102</f>
        <v>0</v>
      </c>
      <c r="AR102" s="24" t="s">
        <v>141</v>
      </c>
      <c r="AT102" s="24" t="s">
        <v>137</v>
      </c>
      <c r="AU102" s="24" t="s">
        <v>76</v>
      </c>
      <c r="AY102" s="24" t="s">
        <v>142</v>
      </c>
      <c r="BE102" s="210">
        <f>IF(N102="základní",J102,0)</f>
        <v>0</v>
      </c>
      <c r="BF102" s="210">
        <f>IF(N102="snížená",J102,0)</f>
        <v>0</v>
      </c>
      <c r="BG102" s="210">
        <f>IF(N102="zákl. přenesená",J102,0)</f>
        <v>0</v>
      </c>
      <c r="BH102" s="210">
        <f>IF(N102="sníž. přenesená",J102,0)</f>
        <v>0</v>
      </c>
      <c r="BI102" s="210">
        <f>IF(N102="nulová",J102,0)</f>
        <v>0</v>
      </c>
      <c r="BJ102" s="24" t="s">
        <v>84</v>
      </c>
      <c r="BK102" s="210">
        <f>ROUND(I102*H102,2)</f>
        <v>0</v>
      </c>
      <c r="BL102" s="24" t="s">
        <v>141</v>
      </c>
      <c r="BM102" s="24" t="s">
        <v>205</v>
      </c>
    </row>
    <row r="103" spans="2:47" s="1" customFormat="1" ht="13.5">
      <c r="B103" s="46"/>
      <c r="C103" s="74"/>
      <c r="D103" s="211" t="s">
        <v>143</v>
      </c>
      <c r="E103" s="74"/>
      <c r="F103" s="212" t="s">
        <v>418</v>
      </c>
      <c r="G103" s="74"/>
      <c r="H103" s="74"/>
      <c r="I103" s="185"/>
      <c r="J103" s="74"/>
      <c r="K103" s="74"/>
      <c r="L103" s="72"/>
      <c r="M103" s="213"/>
      <c r="N103" s="47"/>
      <c r="O103" s="47"/>
      <c r="P103" s="47"/>
      <c r="Q103" s="47"/>
      <c r="R103" s="47"/>
      <c r="S103" s="47"/>
      <c r="T103" s="95"/>
      <c r="AT103" s="24" t="s">
        <v>143</v>
      </c>
      <c r="AU103" s="24" t="s">
        <v>76</v>
      </c>
    </row>
    <row r="104" spans="2:65" s="1" customFormat="1" ht="38.25" customHeight="1">
      <c r="B104" s="46"/>
      <c r="C104" s="199" t="s">
        <v>171</v>
      </c>
      <c r="D104" s="199" t="s">
        <v>137</v>
      </c>
      <c r="E104" s="200" t="s">
        <v>419</v>
      </c>
      <c r="F104" s="201" t="s">
        <v>420</v>
      </c>
      <c r="G104" s="202" t="s">
        <v>200</v>
      </c>
      <c r="H104" s="203">
        <v>2</v>
      </c>
      <c r="I104" s="204"/>
      <c r="J104" s="205">
        <f>ROUND(I104*H104,2)</f>
        <v>0</v>
      </c>
      <c r="K104" s="201" t="s">
        <v>23</v>
      </c>
      <c r="L104" s="72"/>
      <c r="M104" s="206" t="s">
        <v>23</v>
      </c>
      <c r="N104" s="207" t="s">
        <v>47</v>
      </c>
      <c r="O104" s="47"/>
      <c r="P104" s="208">
        <f>O104*H104</f>
        <v>0</v>
      </c>
      <c r="Q104" s="208">
        <v>0</v>
      </c>
      <c r="R104" s="208">
        <f>Q104*H104</f>
        <v>0</v>
      </c>
      <c r="S104" s="208">
        <v>0</v>
      </c>
      <c r="T104" s="209">
        <f>S104*H104</f>
        <v>0</v>
      </c>
      <c r="AR104" s="24" t="s">
        <v>141</v>
      </c>
      <c r="AT104" s="24" t="s">
        <v>137</v>
      </c>
      <c r="AU104" s="24" t="s">
        <v>76</v>
      </c>
      <c r="AY104" s="24" t="s">
        <v>142</v>
      </c>
      <c r="BE104" s="210">
        <f>IF(N104="základní",J104,0)</f>
        <v>0</v>
      </c>
      <c r="BF104" s="210">
        <f>IF(N104="snížená",J104,0)</f>
        <v>0</v>
      </c>
      <c r="BG104" s="210">
        <f>IF(N104="zákl. přenesená",J104,0)</f>
        <v>0</v>
      </c>
      <c r="BH104" s="210">
        <f>IF(N104="sníž. přenesená",J104,0)</f>
        <v>0</v>
      </c>
      <c r="BI104" s="210">
        <f>IF(N104="nulová",J104,0)</f>
        <v>0</v>
      </c>
      <c r="BJ104" s="24" t="s">
        <v>84</v>
      </c>
      <c r="BK104" s="210">
        <f>ROUND(I104*H104,2)</f>
        <v>0</v>
      </c>
      <c r="BL104" s="24" t="s">
        <v>141</v>
      </c>
      <c r="BM104" s="24" t="s">
        <v>208</v>
      </c>
    </row>
    <row r="105" spans="2:65" s="1" customFormat="1" ht="38.25" customHeight="1">
      <c r="B105" s="46"/>
      <c r="C105" s="199" t="s">
        <v>10</v>
      </c>
      <c r="D105" s="199" t="s">
        <v>137</v>
      </c>
      <c r="E105" s="200" t="s">
        <v>421</v>
      </c>
      <c r="F105" s="201" t="s">
        <v>422</v>
      </c>
      <c r="G105" s="202" t="s">
        <v>200</v>
      </c>
      <c r="H105" s="203">
        <v>2</v>
      </c>
      <c r="I105" s="204"/>
      <c r="J105" s="205">
        <f>ROUND(I105*H105,2)</f>
        <v>0</v>
      </c>
      <c r="K105" s="201" t="s">
        <v>23</v>
      </c>
      <c r="L105" s="72"/>
      <c r="M105" s="206" t="s">
        <v>23</v>
      </c>
      <c r="N105" s="207" t="s">
        <v>47</v>
      </c>
      <c r="O105" s="47"/>
      <c r="P105" s="208">
        <f>O105*H105</f>
        <v>0</v>
      </c>
      <c r="Q105" s="208">
        <v>0</v>
      </c>
      <c r="R105" s="208">
        <f>Q105*H105</f>
        <v>0</v>
      </c>
      <c r="S105" s="208">
        <v>0</v>
      </c>
      <c r="T105" s="209">
        <f>S105*H105</f>
        <v>0</v>
      </c>
      <c r="AR105" s="24" t="s">
        <v>141</v>
      </c>
      <c r="AT105" s="24" t="s">
        <v>137</v>
      </c>
      <c r="AU105" s="24" t="s">
        <v>76</v>
      </c>
      <c r="AY105" s="24" t="s">
        <v>142</v>
      </c>
      <c r="BE105" s="210">
        <f>IF(N105="základní",J105,0)</f>
        <v>0</v>
      </c>
      <c r="BF105" s="210">
        <f>IF(N105="snížená",J105,0)</f>
        <v>0</v>
      </c>
      <c r="BG105" s="210">
        <f>IF(N105="zákl. přenesená",J105,0)</f>
        <v>0</v>
      </c>
      <c r="BH105" s="210">
        <f>IF(N105="sníž. přenesená",J105,0)</f>
        <v>0</v>
      </c>
      <c r="BI105" s="210">
        <f>IF(N105="nulová",J105,0)</f>
        <v>0</v>
      </c>
      <c r="BJ105" s="24" t="s">
        <v>84</v>
      </c>
      <c r="BK105" s="210">
        <f>ROUND(I105*H105,2)</f>
        <v>0</v>
      </c>
      <c r="BL105" s="24" t="s">
        <v>141</v>
      </c>
      <c r="BM105" s="24" t="s">
        <v>212</v>
      </c>
    </row>
    <row r="106" spans="2:65" s="1" customFormat="1" ht="38.25" customHeight="1">
      <c r="B106" s="46"/>
      <c r="C106" s="199" t="s">
        <v>174</v>
      </c>
      <c r="D106" s="199" t="s">
        <v>137</v>
      </c>
      <c r="E106" s="200" t="s">
        <v>423</v>
      </c>
      <c r="F106" s="201" t="s">
        <v>424</v>
      </c>
      <c r="G106" s="202" t="s">
        <v>186</v>
      </c>
      <c r="H106" s="203">
        <v>49.57</v>
      </c>
      <c r="I106" s="204"/>
      <c r="J106" s="205">
        <f>ROUND(I106*H106,2)</f>
        <v>0</v>
      </c>
      <c r="K106" s="201" t="s">
        <v>23</v>
      </c>
      <c r="L106" s="72"/>
      <c r="M106" s="206" t="s">
        <v>23</v>
      </c>
      <c r="N106" s="207" t="s">
        <v>47</v>
      </c>
      <c r="O106" s="47"/>
      <c r="P106" s="208">
        <f>O106*H106</f>
        <v>0</v>
      </c>
      <c r="Q106" s="208">
        <v>0</v>
      </c>
      <c r="R106" s="208">
        <f>Q106*H106</f>
        <v>0</v>
      </c>
      <c r="S106" s="208">
        <v>0</v>
      </c>
      <c r="T106" s="209">
        <f>S106*H106</f>
        <v>0</v>
      </c>
      <c r="AR106" s="24" t="s">
        <v>141</v>
      </c>
      <c r="AT106" s="24" t="s">
        <v>137</v>
      </c>
      <c r="AU106" s="24" t="s">
        <v>76</v>
      </c>
      <c r="AY106" s="24" t="s">
        <v>142</v>
      </c>
      <c r="BE106" s="210">
        <f>IF(N106="základní",J106,0)</f>
        <v>0</v>
      </c>
      <c r="BF106" s="210">
        <f>IF(N106="snížená",J106,0)</f>
        <v>0</v>
      </c>
      <c r="BG106" s="210">
        <f>IF(N106="zákl. přenesená",J106,0)</f>
        <v>0</v>
      </c>
      <c r="BH106" s="210">
        <f>IF(N106="sníž. přenesená",J106,0)</f>
        <v>0</v>
      </c>
      <c r="BI106" s="210">
        <f>IF(N106="nulová",J106,0)</f>
        <v>0</v>
      </c>
      <c r="BJ106" s="24" t="s">
        <v>84</v>
      </c>
      <c r="BK106" s="210">
        <f>ROUND(I106*H106,2)</f>
        <v>0</v>
      </c>
      <c r="BL106" s="24" t="s">
        <v>141</v>
      </c>
      <c r="BM106" s="24" t="s">
        <v>217</v>
      </c>
    </row>
    <row r="107" spans="2:47" s="1" customFormat="1" ht="13.5">
      <c r="B107" s="46"/>
      <c r="C107" s="74"/>
      <c r="D107" s="211" t="s">
        <v>143</v>
      </c>
      <c r="E107" s="74"/>
      <c r="F107" s="212" t="s">
        <v>425</v>
      </c>
      <c r="G107" s="74"/>
      <c r="H107" s="74"/>
      <c r="I107" s="185"/>
      <c r="J107" s="74"/>
      <c r="K107" s="74"/>
      <c r="L107" s="72"/>
      <c r="M107" s="213"/>
      <c r="N107" s="47"/>
      <c r="O107" s="47"/>
      <c r="P107" s="47"/>
      <c r="Q107" s="47"/>
      <c r="R107" s="47"/>
      <c r="S107" s="47"/>
      <c r="T107" s="95"/>
      <c r="AT107" s="24" t="s">
        <v>143</v>
      </c>
      <c r="AU107" s="24" t="s">
        <v>76</v>
      </c>
    </row>
    <row r="108" spans="2:51" s="9" customFormat="1" ht="13.5">
      <c r="B108" s="214"/>
      <c r="C108" s="215"/>
      <c r="D108" s="211" t="s">
        <v>145</v>
      </c>
      <c r="E108" s="216" t="s">
        <v>23</v>
      </c>
      <c r="F108" s="217" t="s">
        <v>426</v>
      </c>
      <c r="G108" s="215"/>
      <c r="H108" s="218">
        <v>17.09</v>
      </c>
      <c r="I108" s="219"/>
      <c r="J108" s="215"/>
      <c r="K108" s="215"/>
      <c r="L108" s="220"/>
      <c r="M108" s="221"/>
      <c r="N108" s="222"/>
      <c r="O108" s="222"/>
      <c r="P108" s="222"/>
      <c r="Q108" s="222"/>
      <c r="R108" s="222"/>
      <c r="S108" s="222"/>
      <c r="T108" s="223"/>
      <c r="AT108" s="224" t="s">
        <v>145</v>
      </c>
      <c r="AU108" s="224" t="s">
        <v>76</v>
      </c>
      <c r="AV108" s="9" t="s">
        <v>86</v>
      </c>
      <c r="AW108" s="9" t="s">
        <v>39</v>
      </c>
      <c r="AX108" s="9" t="s">
        <v>76</v>
      </c>
      <c r="AY108" s="224" t="s">
        <v>142</v>
      </c>
    </row>
    <row r="109" spans="2:51" s="9" customFormat="1" ht="13.5">
      <c r="B109" s="214"/>
      <c r="C109" s="215"/>
      <c r="D109" s="211" t="s">
        <v>145</v>
      </c>
      <c r="E109" s="216" t="s">
        <v>23</v>
      </c>
      <c r="F109" s="217" t="s">
        <v>427</v>
      </c>
      <c r="G109" s="215"/>
      <c r="H109" s="218">
        <v>32.48</v>
      </c>
      <c r="I109" s="219"/>
      <c r="J109" s="215"/>
      <c r="K109" s="215"/>
      <c r="L109" s="220"/>
      <c r="M109" s="221"/>
      <c r="N109" s="222"/>
      <c r="O109" s="222"/>
      <c r="P109" s="222"/>
      <c r="Q109" s="222"/>
      <c r="R109" s="222"/>
      <c r="S109" s="222"/>
      <c r="T109" s="223"/>
      <c r="AT109" s="224" t="s">
        <v>145</v>
      </c>
      <c r="AU109" s="224" t="s">
        <v>76</v>
      </c>
      <c r="AV109" s="9" t="s">
        <v>86</v>
      </c>
      <c r="AW109" s="9" t="s">
        <v>39</v>
      </c>
      <c r="AX109" s="9" t="s">
        <v>76</v>
      </c>
      <c r="AY109" s="224" t="s">
        <v>142</v>
      </c>
    </row>
    <row r="110" spans="2:51" s="10" customFormat="1" ht="13.5">
      <c r="B110" s="225"/>
      <c r="C110" s="226"/>
      <c r="D110" s="211" t="s">
        <v>145</v>
      </c>
      <c r="E110" s="227" t="s">
        <v>23</v>
      </c>
      <c r="F110" s="228" t="s">
        <v>148</v>
      </c>
      <c r="G110" s="226"/>
      <c r="H110" s="229">
        <v>49.57</v>
      </c>
      <c r="I110" s="230"/>
      <c r="J110" s="226"/>
      <c r="K110" s="226"/>
      <c r="L110" s="231"/>
      <c r="M110" s="232"/>
      <c r="N110" s="233"/>
      <c r="O110" s="233"/>
      <c r="P110" s="233"/>
      <c r="Q110" s="233"/>
      <c r="R110" s="233"/>
      <c r="S110" s="233"/>
      <c r="T110" s="234"/>
      <c r="AT110" s="235" t="s">
        <v>145</v>
      </c>
      <c r="AU110" s="235" t="s">
        <v>76</v>
      </c>
      <c r="AV110" s="10" t="s">
        <v>141</v>
      </c>
      <c r="AW110" s="10" t="s">
        <v>39</v>
      </c>
      <c r="AX110" s="10" t="s">
        <v>84</v>
      </c>
      <c r="AY110" s="235" t="s">
        <v>142</v>
      </c>
    </row>
    <row r="111" spans="2:65" s="1" customFormat="1" ht="16.5" customHeight="1">
      <c r="B111" s="46"/>
      <c r="C111" s="199" t="s">
        <v>245</v>
      </c>
      <c r="D111" s="199" t="s">
        <v>137</v>
      </c>
      <c r="E111" s="200" t="s">
        <v>428</v>
      </c>
      <c r="F111" s="201" t="s">
        <v>429</v>
      </c>
      <c r="G111" s="202" t="s">
        <v>186</v>
      </c>
      <c r="H111" s="203">
        <v>247.85</v>
      </c>
      <c r="I111" s="204"/>
      <c r="J111" s="205">
        <f>ROUND(I111*H111,2)</f>
        <v>0</v>
      </c>
      <c r="K111" s="201" t="s">
        <v>23</v>
      </c>
      <c r="L111" s="72"/>
      <c r="M111" s="206" t="s">
        <v>23</v>
      </c>
      <c r="N111" s="207" t="s">
        <v>47</v>
      </c>
      <c r="O111" s="47"/>
      <c r="P111" s="208">
        <f>O111*H111</f>
        <v>0</v>
      </c>
      <c r="Q111" s="208">
        <v>0</v>
      </c>
      <c r="R111" s="208">
        <f>Q111*H111</f>
        <v>0</v>
      </c>
      <c r="S111" s="208">
        <v>0</v>
      </c>
      <c r="T111" s="209">
        <f>S111*H111</f>
        <v>0</v>
      </c>
      <c r="AR111" s="24" t="s">
        <v>141</v>
      </c>
      <c r="AT111" s="24" t="s">
        <v>137</v>
      </c>
      <c r="AU111" s="24" t="s">
        <v>76</v>
      </c>
      <c r="AY111" s="24" t="s">
        <v>142</v>
      </c>
      <c r="BE111" s="210">
        <f>IF(N111="základní",J111,0)</f>
        <v>0</v>
      </c>
      <c r="BF111" s="210">
        <f>IF(N111="snížená",J111,0)</f>
        <v>0</v>
      </c>
      <c r="BG111" s="210">
        <f>IF(N111="zákl. přenesená",J111,0)</f>
        <v>0</v>
      </c>
      <c r="BH111" s="210">
        <f>IF(N111="sníž. přenesená",J111,0)</f>
        <v>0</v>
      </c>
      <c r="BI111" s="210">
        <f>IF(N111="nulová",J111,0)</f>
        <v>0</v>
      </c>
      <c r="BJ111" s="24" t="s">
        <v>84</v>
      </c>
      <c r="BK111" s="210">
        <f>ROUND(I111*H111,2)</f>
        <v>0</v>
      </c>
      <c r="BL111" s="24" t="s">
        <v>141</v>
      </c>
      <c r="BM111" s="24" t="s">
        <v>220</v>
      </c>
    </row>
    <row r="112" spans="2:47" s="1" customFormat="1" ht="13.5">
      <c r="B112" s="46"/>
      <c r="C112" s="74"/>
      <c r="D112" s="211" t="s">
        <v>143</v>
      </c>
      <c r="E112" s="74"/>
      <c r="F112" s="212" t="s">
        <v>430</v>
      </c>
      <c r="G112" s="74"/>
      <c r="H112" s="74"/>
      <c r="I112" s="185"/>
      <c r="J112" s="74"/>
      <c r="K112" s="74"/>
      <c r="L112" s="72"/>
      <c r="M112" s="213"/>
      <c r="N112" s="47"/>
      <c r="O112" s="47"/>
      <c r="P112" s="47"/>
      <c r="Q112" s="47"/>
      <c r="R112" s="47"/>
      <c r="S112" s="47"/>
      <c r="T112" s="95"/>
      <c r="AT112" s="24" t="s">
        <v>143</v>
      </c>
      <c r="AU112" s="24" t="s">
        <v>76</v>
      </c>
    </row>
    <row r="113" spans="2:65" s="1" customFormat="1" ht="25.5" customHeight="1">
      <c r="B113" s="46"/>
      <c r="C113" s="199" t="s">
        <v>179</v>
      </c>
      <c r="D113" s="199" t="s">
        <v>137</v>
      </c>
      <c r="E113" s="200" t="s">
        <v>431</v>
      </c>
      <c r="F113" s="201" t="s">
        <v>432</v>
      </c>
      <c r="G113" s="202" t="s">
        <v>200</v>
      </c>
      <c r="H113" s="203">
        <v>386</v>
      </c>
      <c r="I113" s="204"/>
      <c r="J113" s="205">
        <f>ROUND(I113*H113,2)</f>
        <v>0</v>
      </c>
      <c r="K113" s="201" t="s">
        <v>23</v>
      </c>
      <c r="L113" s="72"/>
      <c r="M113" s="206" t="s">
        <v>23</v>
      </c>
      <c r="N113" s="207" t="s">
        <v>47</v>
      </c>
      <c r="O113" s="47"/>
      <c r="P113" s="208">
        <f>O113*H113</f>
        <v>0</v>
      </c>
      <c r="Q113" s="208">
        <v>0</v>
      </c>
      <c r="R113" s="208">
        <f>Q113*H113</f>
        <v>0</v>
      </c>
      <c r="S113" s="208">
        <v>0</v>
      </c>
      <c r="T113" s="209">
        <f>S113*H113</f>
        <v>0</v>
      </c>
      <c r="AR113" s="24" t="s">
        <v>141</v>
      </c>
      <c r="AT113" s="24" t="s">
        <v>137</v>
      </c>
      <c r="AU113" s="24" t="s">
        <v>76</v>
      </c>
      <c r="AY113" s="24" t="s">
        <v>142</v>
      </c>
      <c r="BE113" s="210">
        <f>IF(N113="základní",J113,0)</f>
        <v>0</v>
      </c>
      <c r="BF113" s="210">
        <f>IF(N113="snížená",J113,0)</f>
        <v>0</v>
      </c>
      <c r="BG113" s="210">
        <f>IF(N113="zákl. přenesená",J113,0)</f>
        <v>0</v>
      </c>
      <c r="BH113" s="210">
        <f>IF(N113="sníž. přenesená",J113,0)</f>
        <v>0</v>
      </c>
      <c r="BI113" s="210">
        <f>IF(N113="nulová",J113,0)</f>
        <v>0</v>
      </c>
      <c r="BJ113" s="24" t="s">
        <v>84</v>
      </c>
      <c r="BK113" s="210">
        <f>ROUND(I113*H113,2)</f>
        <v>0</v>
      </c>
      <c r="BL113" s="24" t="s">
        <v>141</v>
      </c>
      <c r="BM113" s="24" t="s">
        <v>226</v>
      </c>
    </row>
    <row r="114" spans="2:51" s="14" customFormat="1" ht="13.5">
      <c r="B114" s="274"/>
      <c r="C114" s="275"/>
      <c r="D114" s="211" t="s">
        <v>145</v>
      </c>
      <c r="E114" s="276" t="s">
        <v>23</v>
      </c>
      <c r="F114" s="277" t="s">
        <v>433</v>
      </c>
      <c r="G114" s="275"/>
      <c r="H114" s="276" t="s">
        <v>23</v>
      </c>
      <c r="I114" s="278"/>
      <c r="J114" s="275"/>
      <c r="K114" s="275"/>
      <c r="L114" s="279"/>
      <c r="M114" s="280"/>
      <c r="N114" s="281"/>
      <c r="O114" s="281"/>
      <c r="P114" s="281"/>
      <c r="Q114" s="281"/>
      <c r="R114" s="281"/>
      <c r="S114" s="281"/>
      <c r="T114" s="282"/>
      <c r="AT114" s="283" t="s">
        <v>145</v>
      </c>
      <c r="AU114" s="283" t="s">
        <v>76</v>
      </c>
      <c r="AV114" s="14" t="s">
        <v>84</v>
      </c>
      <c r="AW114" s="14" t="s">
        <v>39</v>
      </c>
      <c r="AX114" s="14" t="s">
        <v>76</v>
      </c>
      <c r="AY114" s="283" t="s">
        <v>142</v>
      </c>
    </row>
    <row r="115" spans="2:51" s="14" customFormat="1" ht="13.5">
      <c r="B115" s="274"/>
      <c r="C115" s="275"/>
      <c r="D115" s="211" t="s">
        <v>145</v>
      </c>
      <c r="E115" s="276" t="s">
        <v>23</v>
      </c>
      <c r="F115" s="277" t="s">
        <v>434</v>
      </c>
      <c r="G115" s="275"/>
      <c r="H115" s="276" t="s">
        <v>23</v>
      </c>
      <c r="I115" s="278"/>
      <c r="J115" s="275"/>
      <c r="K115" s="275"/>
      <c r="L115" s="279"/>
      <c r="M115" s="280"/>
      <c r="N115" s="281"/>
      <c r="O115" s="281"/>
      <c r="P115" s="281"/>
      <c r="Q115" s="281"/>
      <c r="R115" s="281"/>
      <c r="S115" s="281"/>
      <c r="T115" s="282"/>
      <c r="AT115" s="283" t="s">
        <v>145</v>
      </c>
      <c r="AU115" s="283" t="s">
        <v>76</v>
      </c>
      <c r="AV115" s="14" t="s">
        <v>84</v>
      </c>
      <c r="AW115" s="14" t="s">
        <v>39</v>
      </c>
      <c r="AX115" s="14" t="s">
        <v>76</v>
      </c>
      <c r="AY115" s="283" t="s">
        <v>142</v>
      </c>
    </row>
    <row r="116" spans="2:51" s="14" customFormat="1" ht="13.5">
      <c r="B116" s="274"/>
      <c r="C116" s="275"/>
      <c r="D116" s="211" t="s">
        <v>145</v>
      </c>
      <c r="E116" s="276" t="s">
        <v>23</v>
      </c>
      <c r="F116" s="277" t="s">
        <v>435</v>
      </c>
      <c r="G116" s="275"/>
      <c r="H116" s="276" t="s">
        <v>23</v>
      </c>
      <c r="I116" s="278"/>
      <c r="J116" s="275"/>
      <c r="K116" s="275"/>
      <c r="L116" s="279"/>
      <c r="M116" s="280"/>
      <c r="N116" s="281"/>
      <c r="O116" s="281"/>
      <c r="P116" s="281"/>
      <c r="Q116" s="281"/>
      <c r="R116" s="281"/>
      <c r="S116" s="281"/>
      <c r="T116" s="282"/>
      <c r="AT116" s="283" t="s">
        <v>145</v>
      </c>
      <c r="AU116" s="283" t="s">
        <v>76</v>
      </c>
      <c r="AV116" s="14" t="s">
        <v>84</v>
      </c>
      <c r="AW116" s="14" t="s">
        <v>39</v>
      </c>
      <c r="AX116" s="14" t="s">
        <v>76</v>
      </c>
      <c r="AY116" s="283" t="s">
        <v>142</v>
      </c>
    </row>
    <row r="117" spans="2:51" s="14" customFormat="1" ht="13.5">
      <c r="B117" s="274"/>
      <c r="C117" s="275"/>
      <c r="D117" s="211" t="s">
        <v>145</v>
      </c>
      <c r="E117" s="276" t="s">
        <v>23</v>
      </c>
      <c r="F117" s="277" t="s">
        <v>436</v>
      </c>
      <c r="G117" s="275"/>
      <c r="H117" s="276" t="s">
        <v>23</v>
      </c>
      <c r="I117" s="278"/>
      <c r="J117" s="275"/>
      <c r="K117" s="275"/>
      <c r="L117" s="279"/>
      <c r="M117" s="280"/>
      <c r="N117" s="281"/>
      <c r="O117" s="281"/>
      <c r="P117" s="281"/>
      <c r="Q117" s="281"/>
      <c r="R117" s="281"/>
      <c r="S117" s="281"/>
      <c r="T117" s="282"/>
      <c r="AT117" s="283" t="s">
        <v>145</v>
      </c>
      <c r="AU117" s="283" t="s">
        <v>76</v>
      </c>
      <c r="AV117" s="14" t="s">
        <v>84</v>
      </c>
      <c r="AW117" s="14" t="s">
        <v>39</v>
      </c>
      <c r="AX117" s="14" t="s">
        <v>76</v>
      </c>
      <c r="AY117" s="283" t="s">
        <v>142</v>
      </c>
    </row>
    <row r="118" spans="2:51" s="14" customFormat="1" ht="13.5">
      <c r="B118" s="274"/>
      <c r="C118" s="275"/>
      <c r="D118" s="211" t="s">
        <v>145</v>
      </c>
      <c r="E118" s="276" t="s">
        <v>23</v>
      </c>
      <c r="F118" s="277" t="s">
        <v>437</v>
      </c>
      <c r="G118" s="275"/>
      <c r="H118" s="276" t="s">
        <v>23</v>
      </c>
      <c r="I118" s="278"/>
      <c r="J118" s="275"/>
      <c r="K118" s="275"/>
      <c r="L118" s="279"/>
      <c r="M118" s="280"/>
      <c r="N118" s="281"/>
      <c r="O118" s="281"/>
      <c r="P118" s="281"/>
      <c r="Q118" s="281"/>
      <c r="R118" s="281"/>
      <c r="S118" s="281"/>
      <c r="T118" s="282"/>
      <c r="AT118" s="283" t="s">
        <v>145</v>
      </c>
      <c r="AU118" s="283" t="s">
        <v>76</v>
      </c>
      <c r="AV118" s="14" t="s">
        <v>84</v>
      </c>
      <c r="AW118" s="14" t="s">
        <v>39</v>
      </c>
      <c r="AX118" s="14" t="s">
        <v>76</v>
      </c>
      <c r="AY118" s="283" t="s">
        <v>142</v>
      </c>
    </row>
    <row r="119" spans="2:51" s="9" customFormat="1" ht="13.5">
      <c r="B119" s="214"/>
      <c r="C119" s="215"/>
      <c r="D119" s="211" t="s">
        <v>145</v>
      </c>
      <c r="E119" s="216" t="s">
        <v>23</v>
      </c>
      <c r="F119" s="217" t="s">
        <v>438</v>
      </c>
      <c r="G119" s="215"/>
      <c r="H119" s="218">
        <v>386</v>
      </c>
      <c r="I119" s="219"/>
      <c r="J119" s="215"/>
      <c r="K119" s="215"/>
      <c r="L119" s="220"/>
      <c r="M119" s="221"/>
      <c r="N119" s="222"/>
      <c r="O119" s="222"/>
      <c r="P119" s="222"/>
      <c r="Q119" s="222"/>
      <c r="R119" s="222"/>
      <c r="S119" s="222"/>
      <c r="T119" s="223"/>
      <c r="AT119" s="224" t="s">
        <v>145</v>
      </c>
      <c r="AU119" s="224" t="s">
        <v>76</v>
      </c>
      <c r="AV119" s="9" t="s">
        <v>86</v>
      </c>
      <c r="AW119" s="9" t="s">
        <v>39</v>
      </c>
      <c r="AX119" s="9" t="s">
        <v>76</v>
      </c>
      <c r="AY119" s="224" t="s">
        <v>142</v>
      </c>
    </row>
    <row r="120" spans="2:51" s="10" customFormat="1" ht="13.5">
      <c r="B120" s="225"/>
      <c r="C120" s="226"/>
      <c r="D120" s="211" t="s">
        <v>145</v>
      </c>
      <c r="E120" s="227" t="s">
        <v>23</v>
      </c>
      <c r="F120" s="228" t="s">
        <v>148</v>
      </c>
      <c r="G120" s="226"/>
      <c r="H120" s="229">
        <v>386</v>
      </c>
      <c r="I120" s="230"/>
      <c r="J120" s="226"/>
      <c r="K120" s="226"/>
      <c r="L120" s="231"/>
      <c r="M120" s="232"/>
      <c r="N120" s="233"/>
      <c r="O120" s="233"/>
      <c r="P120" s="233"/>
      <c r="Q120" s="233"/>
      <c r="R120" s="233"/>
      <c r="S120" s="233"/>
      <c r="T120" s="234"/>
      <c r="AT120" s="235" t="s">
        <v>145</v>
      </c>
      <c r="AU120" s="235" t="s">
        <v>76</v>
      </c>
      <c r="AV120" s="10" t="s">
        <v>141</v>
      </c>
      <c r="AW120" s="10" t="s">
        <v>39</v>
      </c>
      <c r="AX120" s="10" t="s">
        <v>84</v>
      </c>
      <c r="AY120" s="235" t="s">
        <v>142</v>
      </c>
    </row>
    <row r="121" spans="2:65" s="1" customFormat="1" ht="16.5" customHeight="1">
      <c r="B121" s="46"/>
      <c r="C121" s="199" t="s">
        <v>254</v>
      </c>
      <c r="D121" s="199" t="s">
        <v>137</v>
      </c>
      <c r="E121" s="200" t="s">
        <v>439</v>
      </c>
      <c r="F121" s="201" t="s">
        <v>440</v>
      </c>
      <c r="G121" s="202" t="s">
        <v>200</v>
      </c>
      <c r="H121" s="203">
        <v>5</v>
      </c>
      <c r="I121" s="204"/>
      <c r="J121" s="205">
        <f>ROUND(I121*H121,2)</f>
        <v>0</v>
      </c>
      <c r="K121" s="201" t="s">
        <v>23</v>
      </c>
      <c r="L121" s="72"/>
      <c r="M121" s="206" t="s">
        <v>23</v>
      </c>
      <c r="N121" s="207" t="s">
        <v>47</v>
      </c>
      <c r="O121" s="47"/>
      <c r="P121" s="208">
        <f>O121*H121</f>
        <v>0</v>
      </c>
      <c r="Q121" s="208">
        <v>0</v>
      </c>
      <c r="R121" s="208">
        <f>Q121*H121</f>
        <v>0</v>
      </c>
      <c r="S121" s="208">
        <v>0</v>
      </c>
      <c r="T121" s="209">
        <f>S121*H121</f>
        <v>0</v>
      </c>
      <c r="AR121" s="24" t="s">
        <v>141</v>
      </c>
      <c r="AT121" s="24" t="s">
        <v>137</v>
      </c>
      <c r="AU121" s="24" t="s">
        <v>76</v>
      </c>
      <c r="AY121" s="24" t="s">
        <v>142</v>
      </c>
      <c r="BE121" s="210">
        <f>IF(N121="základní",J121,0)</f>
        <v>0</v>
      </c>
      <c r="BF121" s="210">
        <f>IF(N121="snížená",J121,0)</f>
        <v>0</v>
      </c>
      <c r="BG121" s="210">
        <f>IF(N121="zákl. přenesená",J121,0)</f>
        <v>0</v>
      </c>
      <c r="BH121" s="210">
        <f>IF(N121="sníž. přenesená",J121,0)</f>
        <v>0</v>
      </c>
      <c r="BI121" s="210">
        <f>IF(N121="nulová",J121,0)</f>
        <v>0</v>
      </c>
      <c r="BJ121" s="24" t="s">
        <v>84</v>
      </c>
      <c r="BK121" s="210">
        <f>ROUND(I121*H121,2)</f>
        <v>0</v>
      </c>
      <c r="BL121" s="24" t="s">
        <v>141</v>
      </c>
      <c r="BM121" s="24" t="s">
        <v>229</v>
      </c>
    </row>
    <row r="122" spans="2:65" s="1" customFormat="1" ht="25.5" customHeight="1">
      <c r="B122" s="46"/>
      <c r="C122" s="199" t="s">
        <v>196</v>
      </c>
      <c r="D122" s="199" t="s">
        <v>137</v>
      </c>
      <c r="E122" s="200" t="s">
        <v>441</v>
      </c>
      <c r="F122" s="201" t="s">
        <v>442</v>
      </c>
      <c r="G122" s="202" t="s">
        <v>200</v>
      </c>
      <c r="H122" s="203">
        <v>8</v>
      </c>
      <c r="I122" s="204"/>
      <c r="J122" s="205">
        <f>ROUND(I122*H122,2)</f>
        <v>0</v>
      </c>
      <c r="K122" s="201" t="s">
        <v>23</v>
      </c>
      <c r="L122" s="72"/>
      <c r="M122" s="206" t="s">
        <v>23</v>
      </c>
      <c r="N122" s="207" t="s">
        <v>47</v>
      </c>
      <c r="O122" s="47"/>
      <c r="P122" s="208">
        <f>O122*H122</f>
        <v>0</v>
      </c>
      <c r="Q122" s="208">
        <v>0</v>
      </c>
      <c r="R122" s="208">
        <f>Q122*H122</f>
        <v>0</v>
      </c>
      <c r="S122" s="208">
        <v>0</v>
      </c>
      <c r="T122" s="209">
        <f>S122*H122</f>
        <v>0</v>
      </c>
      <c r="AR122" s="24" t="s">
        <v>141</v>
      </c>
      <c r="AT122" s="24" t="s">
        <v>137</v>
      </c>
      <c r="AU122" s="24" t="s">
        <v>76</v>
      </c>
      <c r="AY122" s="24" t="s">
        <v>142</v>
      </c>
      <c r="BE122" s="210">
        <f>IF(N122="základní",J122,0)</f>
        <v>0</v>
      </c>
      <c r="BF122" s="210">
        <f>IF(N122="snížená",J122,0)</f>
        <v>0</v>
      </c>
      <c r="BG122" s="210">
        <f>IF(N122="zákl. přenesená",J122,0)</f>
        <v>0</v>
      </c>
      <c r="BH122" s="210">
        <f>IF(N122="sníž. přenesená",J122,0)</f>
        <v>0</v>
      </c>
      <c r="BI122" s="210">
        <f>IF(N122="nulová",J122,0)</f>
        <v>0</v>
      </c>
      <c r="BJ122" s="24" t="s">
        <v>84</v>
      </c>
      <c r="BK122" s="210">
        <f>ROUND(I122*H122,2)</f>
        <v>0</v>
      </c>
      <c r="BL122" s="24" t="s">
        <v>141</v>
      </c>
      <c r="BM122" s="24" t="s">
        <v>233</v>
      </c>
    </row>
    <row r="123" spans="2:65" s="1" customFormat="1" ht="25.5" customHeight="1">
      <c r="B123" s="46"/>
      <c r="C123" s="199" t="s">
        <v>9</v>
      </c>
      <c r="D123" s="199" t="s">
        <v>137</v>
      </c>
      <c r="E123" s="200" t="s">
        <v>443</v>
      </c>
      <c r="F123" s="201" t="s">
        <v>444</v>
      </c>
      <c r="G123" s="202" t="s">
        <v>200</v>
      </c>
      <c r="H123" s="203">
        <v>2</v>
      </c>
      <c r="I123" s="204"/>
      <c r="J123" s="205">
        <f>ROUND(I123*H123,2)</f>
        <v>0</v>
      </c>
      <c r="K123" s="201" t="s">
        <v>23</v>
      </c>
      <c r="L123" s="72"/>
      <c r="M123" s="206" t="s">
        <v>23</v>
      </c>
      <c r="N123" s="207" t="s">
        <v>47</v>
      </c>
      <c r="O123" s="47"/>
      <c r="P123" s="208">
        <f>O123*H123</f>
        <v>0</v>
      </c>
      <c r="Q123" s="208">
        <v>0</v>
      </c>
      <c r="R123" s="208">
        <f>Q123*H123</f>
        <v>0</v>
      </c>
      <c r="S123" s="208">
        <v>0</v>
      </c>
      <c r="T123" s="209">
        <f>S123*H123</f>
        <v>0</v>
      </c>
      <c r="AR123" s="24" t="s">
        <v>141</v>
      </c>
      <c r="AT123" s="24" t="s">
        <v>137</v>
      </c>
      <c r="AU123" s="24" t="s">
        <v>76</v>
      </c>
      <c r="AY123" s="24" t="s">
        <v>142</v>
      </c>
      <c r="BE123" s="210">
        <f>IF(N123="základní",J123,0)</f>
        <v>0</v>
      </c>
      <c r="BF123" s="210">
        <f>IF(N123="snížená",J123,0)</f>
        <v>0</v>
      </c>
      <c r="BG123" s="210">
        <f>IF(N123="zákl. přenesená",J123,0)</f>
        <v>0</v>
      </c>
      <c r="BH123" s="210">
        <f>IF(N123="sníž. přenesená",J123,0)</f>
        <v>0</v>
      </c>
      <c r="BI123" s="210">
        <f>IF(N123="nulová",J123,0)</f>
        <v>0</v>
      </c>
      <c r="BJ123" s="24" t="s">
        <v>84</v>
      </c>
      <c r="BK123" s="210">
        <f>ROUND(I123*H123,2)</f>
        <v>0</v>
      </c>
      <c r="BL123" s="24" t="s">
        <v>141</v>
      </c>
      <c r="BM123" s="24" t="s">
        <v>237</v>
      </c>
    </row>
    <row r="124" spans="2:65" s="1" customFormat="1" ht="25.5" customHeight="1">
      <c r="B124" s="46"/>
      <c r="C124" s="199" t="s">
        <v>265</v>
      </c>
      <c r="D124" s="199" t="s">
        <v>137</v>
      </c>
      <c r="E124" s="200" t="s">
        <v>445</v>
      </c>
      <c r="F124" s="201" t="s">
        <v>446</v>
      </c>
      <c r="G124" s="202" t="s">
        <v>200</v>
      </c>
      <c r="H124" s="203">
        <v>2</v>
      </c>
      <c r="I124" s="204"/>
      <c r="J124" s="205">
        <f>ROUND(I124*H124,2)</f>
        <v>0</v>
      </c>
      <c r="K124" s="201" t="s">
        <v>23</v>
      </c>
      <c r="L124" s="72"/>
      <c r="M124" s="206" t="s">
        <v>23</v>
      </c>
      <c r="N124" s="207" t="s">
        <v>47</v>
      </c>
      <c r="O124" s="47"/>
      <c r="P124" s="208">
        <f>O124*H124</f>
        <v>0</v>
      </c>
      <c r="Q124" s="208">
        <v>0</v>
      </c>
      <c r="R124" s="208">
        <f>Q124*H124</f>
        <v>0</v>
      </c>
      <c r="S124" s="208">
        <v>0</v>
      </c>
      <c r="T124" s="209">
        <f>S124*H124</f>
        <v>0</v>
      </c>
      <c r="AR124" s="24" t="s">
        <v>141</v>
      </c>
      <c r="AT124" s="24" t="s">
        <v>137</v>
      </c>
      <c r="AU124" s="24" t="s">
        <v>76</v>
      </c>
      <c r="AY124" s="24" t="s">
        <v>142</v>
      </c>
      <c r="BE124" s="210">
        <f>IF(N124="základní",J124,0)</f>
        <v>0</v>
      </c>
      <c r="BF124" s="210">
        <f>IF(N124="snížená",J124,0)</f>
        <v>0</v>
      </c>
      <c r="BG124" s="210">
        <f>IF(N124="zákl. přenesená",J124,0)</f>
        <v>0</v>
      </c>
      <c r="BH124" s="210">
        <f>IF(N124="sníž. přenesená",J124,0)</f>
        <v>0</v>
      </c>
      <c r="BI124" s="210">
        <f>IF(N124="nulová",J124,0)</f>
        <v>0</v>
      </c>
      <c r="BJ124" s="24" t="s">
        <v>84</v>
      </c>
      <c r="BK124" s="210">
        <f>ROUND(I124*H124,2)</f>
        <v>0</v>
      </c>
      <c r="BL124" s="24" t="s">
        <v>141</v>
      </c>
      <c r="BM124" s="24" t="s">
        <v>240</v>
      </c>
    </row>
    <row r="125" spans="2:65" s="1" customFormat="1" ht="16.5" customHeight="1">
      <c r="B125" s="46"/>
      <c r="C125" s="199" t="s">
        <v>269</v>
      </c>
      <c r="D125" s="199" t="s">
        <v>137</v>
      </c>
      <c r="E125" s="200" t="s">
        <v>447</v>
      </c>
      <c r="F125" s="201" t="s">
        <v>448</v>
      </c>
      <c r="G125" s="202" t="s">
        <v>360</v>
      </c>
      <c r="H125" s="203">
        <v>16.45</v>
      </c>
      <c r="I125" s="204"/>
      <c r="J125" s="205">
        <f>ROUND(I125*H125,2)</f>
        <v>0</v>
      </c>
      <c r="K125" s="201" t="s">
        <v>23</v>
      </c>
      <c r="L125" s="72"/>
      <c r="M125" s="206" t="s">
        <v>23</v>
      </c>
      <c r="N125" s="207" t="s">
        <v>47</v>
      </c>
      <c r="O125" s="47"/>
      <c r="P125" s="208">
        <f>O125*H125</f>
        <v>0</v>
      </c>
      <c r="Q125" s="208">
        <v>0</v>
      </c>
      <c r="R125" s="208">
        <f>Q125*H125</f>
        <v>0</v>
      </c>
      <c r="S125" s="208">
        <v>0</v>
      </c>
      <c r="T125" s="209">
        <f>S125*H125</f>
        <v>0</v>
      </c>
      <c r="AR125" s="24" t="s">
        <v>141</v>
      </c>
      <c r="AT125" s="24" t="s">
        <v>137</v>
      </c>
      <c r="AU125" s="24" t="s">
        <v>76</v>
      </c>
      <c r="AY125" s="24" t="s">
        <v>142</v>
      </c>
      <c r="BE125" s="210">
        <f>IF(N125="základní",J125,0)</f>
        <v>0</v>
      </c>
      <c r="BF125" s="210">
        <f>IF(N125="snížená",J125,0)</f>
        <v>0</v>
      </c>
      <c r="BG125" s="210">
        <f>IF(N125="zákl. přenesená",J125,0)</f>
        <v>0</v>
      </c>
      <c r="BH125" s="210">
        <f>IF(N125="sníž. přenesená",J125,0)</f>
        <v>0</v>
      </c>
      <c r="BI125" s="210">
        <f>IF(N125="nulová",J125,0)</f>
        <v>0</v>
      </c>
      <c r="BJ125" s="24" t="s">
        <v>84</v>
      </c>
      <c r="BK125" s="210">
        <f>ROUND(I125*H125,2)</f>
        <v>0</v>
      </c>
      <c r="BL125" s="24" t="s">
        <v>141</v>
      </c>
      <c r="BM125" s="24" t="s">
        <v>244</v>
      </c>
    </row>
    <row r="126" spans="2:65" s="1" customFormat="1" ht="51" customHeight="1">
      <c r="B126" s="46"/>
      <c r="C126" s="199" t="s">
        <v>277</v>
      </c>
      <c r="D126" s="199" t="s">
        <v>137</v>
      </c>
      <c r="E126" s="200" t="s">
        <v>449</v>
      </c>
      <c r="F126" s="201" t="s">
        <v>450</v>
      </c>
      <c r="G126" s="202" t="s">
        <v>360</v>
      </c>
      <c r="H126" s="203">
        <v>7.2</v>
      </c>
      <c r="I126" s="204"/>
      <c r="J126" s="205">
        <f>ROUND(I126*H126,2)</f>
        <v>0</v>
      </c>
      <c r="K126" s="201" t="s">
        <v>23</v>
      </c>
      <c r="L126" s="72"/>
      <c r="M126" s="206" t="s">
        <v>23</v>
      </c>
      <c r="N126" s="207" t="s">
        <v>47</v>
      </c>
      <c r="O126" s="47"/>
      <c r="P126" s="208">
        <f>O126*H126</f>
        <v>0</v>
      </c>
      <c r="Q126" s="208">
        <v>0</v>
      </c>
      <c r="R126" s="208">
        <f>Q126*H126</f>
        <v>0</v>
      </c>
      <c r="S126" s="208">
        <v>0</v>
      </c>
      <c r="T126" s="209">
        <f>S126*H126</f>
        <v>0</v>
      </c>
      <c r="AR126" s="24" t="s">
        <v>141</v>
      </c>
      <c r="AT126" s="24" t="s">
        <v>137</v>
      </c>
      <c r="AU126" s="24" t="s">
        <v>76</v>
      </c>
      <c r="AY126" s="24" t="s">
        <v>142</v>
      </c>
      <c r="BE126" s="210">
        <f>IF(N126="základní",J126,0)</f>
        <v>0</v>
      </c>
      <c r="BF126" s="210">
        <f>IF(N126="snížená",J126,0)</f>
        <v>0</v>
      </c>
      <c r="BG126" s="210">
        <f>IF(N126="zákl. přenesená",J126,0)</f>
        <v>0</v>
      </c>
      <c r="BH126" s="210">
        <f>IF(N126="sníž. přenesená",J126,0)</f>
        <v>0</v>
      </c>
      <c r="BI126" s="210">
        <f>IF(N126="nulová",J126,0)</f>
        <v>0</v>
      </c>
      <c r="BJ126" s="24" t="s">
        <v>84</v>
      </c>
      <c r="BK126" s="210">
        <f>ROUND(I126*H126,2)</f>
        <v>0</v>
      </c>
      <c r="BL126" s="24" t="s">
        <v>141</v>
      </c>
      <c r="BM126" s="24" t="s">
        <v>248</v>
      </c>
    </row>
    <row r="127" spans="2:65" s="1" customFormat="1" ht="51" customHeight="1">
      <c r="B127" s="46"/>
      <c r="C127" s="199" t="s">
        <v>284</v>
      </c>
      <c r="D127" s="199" t="s">
        <v>137</v>
      </c>
      <c r="E127" s="200" t="s">
        <v>451</v>
      </c>
      <c r="F127" s="201" t="s">
        <v>452</v>
      </c>
      <c r="G127" s="202" t="s">
        <v>360</v>
      </c>
      <c r="H127" s="203">
        <v>7.2</v>
      </c>
      <c r="I127" s="204"/>
      <c r="J127" s="205">
        <f>ROUND(I127*H127,2)</f>
        <v>0</v>
      </c>
      <c r="K127" s="201" t="s">
        <v>23</v>
      </c>
      <c r="L127" s="72"/>
      <c r="M127" s="206" t="s">
        <v>23</v>
      </c>
      <c r="N127" s="207" t="s">
        <v>47</v>
      </c>
      <c r="O127" s="47"/>
      <c r="P127" s="208">
        <f>O127*H127</f>
        <v>0</v>
      </c>
      <c r="Q127" s="208">
        <v>0</v>
      </c>
      <c r="R127" s="208">
        <f>Q127*H127</f>
        <v>0</v>
      </c>
      <c r="S127" s="208">
        <v>0</v>
      </c>
      <c r="T127" s="209">
        <f>S127*H127</f>
        <v>0</v>
      </c>
      <c r="AR127" s="24" t="s">
        <v>141</v>
      </c>
      <c r="AT127" s="24" t="s">
        <v>137</v>
      </c>
      <c r="AU127" s="24" t="s">
        <v>76</v>
      </c>
      <c r="AY127" s="24" t="s">
        <v>142</v>
      </c>
      <c r="BE127" s="210">
        <f>IF(N127="základní",J127,0)</f>
        <v>0</v>
      </c>
      <c r="BF127" s="210">
        <f>IF(N127="snížená",J127,0)</f>
        <v>0</v>
      </c>
      <c r="BG127" s="210">
        <f>IF(N127="zákl. přenesená",J127,0)</f>
        <v>0</v>
      </c>
      <c r="BH127" s="210">
        <f>IF(N127="sníž. přenesená",J127,0)</f>
        <v>0</v>
      </c>
      <c r="BI127" s="210">
        <f>IF(N127="nulová",J127,0)</f>
        <v>0</v>
      </c>
      <c r="BJ127" s="24" t="s">
        <v>84</v>
      </c>
      <c r="BK127" s="210">
        <f>ROUND(I127*H127,2)</f>
        <v>0</v>
      </c>
      <c r="BL127" s="24" t="s">
        <v>141</v>
      </c>
      <c r="BM127" s="24" t="s">
        <v>252</v>
      </c>
    </row>
    <row r="128" spans="2:47" s="1" customFormat="1" ht="13.5">
      <c r="B128" s="46"/>
      <c r="C128" s="74"/>
      <c r="D128" s="211" t="s">
        <v>143</v>
      </c>
      <c r="E128" s="74"/>
      <c r="F128" s="212" t="s">
        <v>453</v>
      </c>
      <c r="G128" s="74"/>
      <c r="H128" s="74"/>
      <c r="I128" s="185"/>
      <c r="J128" s="74"/>
      <c r="K128" s="74"/>
      <c r="L128" s="72"/>
      <c r="M128" s="213"/>
      <c r="N128" s="47"/>
      <c r="O128" s="47"/>
      <c r="P128" s="47"/>
      <c r="Q128" s="47"/>
      <c r="R128" s="47"/>
      <c r="S128" s="47"/>
      <c r="T128" s="95"/>
      <c r="AT128" s="24" t="s">
        <v>143</v>
      </c>
      <c r="AU128" s="24" t="s">
        <v>76</v>
      </c>
    </row>
    <row r="129" spans="2:65" s="1" customFormat="1" ht="51" customHeight="1">
      <c r="B129" s="46"/>
      <c r="C129" s="199" t="s">
        <v>288</v>
      </c>
      <c r="D129" s="199" t="s">
        <v>137</v>
      </c>
      <c r="E129" s="200" t="s">
        <v>454</v>
      </c>
      <c r="F129" s="201" t="s">
        <v>455</v>
      </c>
      <c r="G129" s="202" t="s">
        <v>360</v>
      </c>
      <c r="H129" s="203">
        <v>6</v>
      </c>
      <c r="I129" s="204"/>
      <c r="J129" s="205">
        <f>ROUND(I129*H129,2)</f>
        <v>0</v>
      </c>
      <c r="K129" s="201" t="s">
        <v>23</v>
      </c>
      <c r="L129" s="72"/>
      <c r="M129" s="206" t="s">
        <v>23</v>
      </c>
      <c r="N129" s="207" t="s">
        <v>47</v>
      </c>
      <c r="O129" s="47"/>
      <c r="P129" s="208">
        <f>O129*H129</f>
        <v>0</v>
      </c>
      <c r="Q129" s="208">
        <v>0</v>
      </c>
      <c r="R129" s="208">
        <f>Q129*H129</f>
        <v>0</v>
      </c>
      <c r="S129" s="208">
        <v>0</v>
      </c>
      <c r="T129" s="209">
        <f>S129*H129</f>
        <v>0</v>
      </c>
      <c r="AR129" s="24" t="s">
        <v>141</v>
      </c>
      <c r="AT129" s="24" t="s">
        <v>137</v>
      </c>
      <c r="AU129" s="24" t="s">
        <v>76</v>
      </c>
      <c r="AY129" s="24" t="s">
        <v>142</v>
      </c>
      <c r="BE129" s="210">
        <f>IF(N129="základní",J129,0)</f>
        <v>0</v>
      </c>
      <c r="BF129" s="210">
        <f>IF(N129="snížená",J129,0)</f>
        <v>0</v>
      </c>
      <c r="BG129" s="210">
        <f>IF(N129="zákl. přenesená",J129,0)</f>
        <v>0</v>
      </c>
      <c r="BH129" s="210">
        <f>IF(N129="sníž. přenesená",J129,0)</f>
        <v>0</v>
      </c>
      <c r="BI129" s="210">
        <f>IF(N129="nulová",J129,0)</f>
        <v>0</v>
      </c>
      <c r="BJ129" s="24" t="s">
        <v>84</v>
      </c>
      <c r="BK129" s="210">
        <f>ROUND(I129*H129,2)</f>
        <v>0</v>
      </c>
      <c r="BL129" s="24" t="s">
        <v>141</v>
      </c>
      <c r="BM129" s="24" t="s">
        <v>257</v>
      </c>
    </row>
    <row r="130" spans="2:47" s="1" customFormat="1" ht="13.5">
      <c r="B130" s="46"/>
      <c r="C130" s="74"/>
      <c r="D130" s="211" t="s">
        <v>143</v>
      </c>
      <c r="E130" s="74"/>
      <c r="F130" s="212" t="s">
        <v>456</v>
      </c>
      <c r="G130" s="74"/>
      <c r="H130" s="74"/>
      <c r="I130" s="185"/>
      <c r="J130" s="74"/>
      <c r="K130" s="74"/>
      <c r="L130" s="72"/>
      <c r="M130" s="213"/>
      <c r="N130" s="47"/>
      <c r="O130" s="47"/>
      <c r="P130" s="47"/>
      <c r="Q130" s="47"/>
      <c r="R130" s="47"/>
      <c r="S130" s="47"/>
      <c r="T130" s="95"/>
      <c r="AT130" s="24" t="s">
        <v>143</v>
      </c>
      <c r="AU130" s="24" t="s">
        <v>76</v>
      </c>
    </row>
    <row r="131" spans="2:65" s="1" customFormat="1" ht="25.5" customHeight="1">
      <c r="B131" s="46"/>
      <c r="C131" s="199" t="s">
        <v>293</v>
      </c>
      <c r="D131" s="199" t="s">
        <v>137</v>
      </c>
      <c r="E131" s="200" t="s">
        <v>457</v>
      </c>
      <c r="F131" s="201" t="s">
        <v>458</v>
      </c>
      <c r="G131" s="202" t="s">
        <v>200</v>
      </c>
      <c r="H131" s="203">
        <v>4</v>
      </c>
      <c r="I131" s="204"/>
      <c r="J131" s="205">
        <f>ROUND(I131*H131,2)</f>
        <v>0</v>
      </c>
      <c r="K131" s="201" t="s">
        <v>23</v>
      </c>
      <c r="L131" s="72"/>
      <c r="M131" s="206" t="s">
        <v>23</v>
      </c>
      <c r="N131" s="207" t="s">
        <v>47</v>
      </c>
      <c r="O131" s="47"/>
      <c r="P131" s="208">
        <f>O131*H131</f>
        <v>0</v>
      </c>
      <c r="Q131" s="208">
        <v>0</v>
      </c>
      <c r="R131" s="208">
        <f>Q131*H131</f>
        <v>0</v>
      </c>
      <c r="S131" s="208">
        <v>0</v>
      </c>
      <c r="T131" s="209">
        <f>S131*H131</f>
        <v>0</v>
      </c>
      <c r="AR131" s="24" t="s">
        <v>141</v>
      </c>
      <c r="AT131" s="24" t="s">
        <v>137</v>
      </c>
      <c r="AU131" s="24" t="s">
        <v>76</v>
      </c>
      <c r="AY131" s="24" t="s">
        <v>142</v>
      </c>
      <c r="BE131" s="210">
        <f>IF(N131="základní",J131,0)</f>
        <v>0</v>
      </c>
      <c r="BF131" s="210">
        <f>IF(N131="snížená",J131,0)</f>
        <v>0</v>
      </c>
      <c r="BG131" s="210">
        <f>IF(N131="zákl. přenesená",J131,0)</f>
        <v>0</v>
      </c>
      <c r="BH131" s="210">
        <f>IF(N131="sníž. přenesená",J131,0)</f>
        <v>0</v>
      </c>
      <c r="BI131" s="210">
        <f>IF(N131="nulová",J131,0)</f>
        <v>0</v>
      </c>
      <c r="BJ131" s="24" t="s">
        <v>84</v>
      </c>
      <c r="BK131" s="210">
        <f>ROUND(I131*H131,2)</f>
        <v>0</v>
      </c>
      <c r="BL131" s="24" t="s">
        <v>141</v>
      </c>
      <c r="BM131" s="24" t="s">
        <v>261</v>
      </c>
    </row>
    <row r="132" spans="2:47" s="1" customFormat="1" ht="13.5">
      <c r="B132" s="46"/>
      <c r="C132" s="74"/>
      <c r="D132" s="211" t="s">
        <v>143</v>
      </c>
      <c r="E132" s="74"/>
      <c r="F132" s="212" t="s">
        <v>459</v>
      </c>
      <c r="G132" s="74"/>
      <c r="H132" s="74"/>
      <c r="I132" s="185"/>
      <c r="J132" s="74"/>
      <c r="K132" s="74"/>
      <c r="L132" s="72"/>
      <c r="M132" s="213"/>
      <c r="N132" s="47"/>
      <c r="O132" s="47"/>
      <c r="P132" s="47"/>
      <c r="Q132" s="47"/>
      <c r="R132" s="47"/>
      <c r="S132" s="47"/>
      <c r="T132" s="95"/>
      <c r="AT132" s="24" t="s">
        <v>143</v>
      </c>
      <c r="AU132" s="24" t="s">
        <v>76</v>
      </c>
    </row>
    <row r="133" spans="2:65" s="1" customFormat="1" ht="25.5" customHeight="1">
      <c r="B133" s="46"/>
      <c r="C133" s="199" t="s">
        <v>298</v>
      </c>
      <c r="D133" s="199" t="s">
        <v>137</v>
      </c>
      <c r="E133" s="200" t="s">
        <v>460</v>
      </c>
      <c r="F133" s="201" t="s">
        <v>461</v>
      </c>
      <c r="G133" s="202" t="s">
        <v>200</v>
      </c>
      <c r="H133" s="203">
        <v>4</v>
      </c>
      <c r="I133" s="204"/>
      <c r="J133" s="205">
        <f>ROUND(I133*H133,2)</f>
        <v>0</v>
      </c>
      <c r="K133" s="201" t="s">
        <v>23</v>
      </c>
      <c r="L133" s="72"/>
      <c r="M133" s="206" t="s">
        <v>23</v>
      </c>
      <c r="N133" s="207" t="s">
        <v>47</v>
      </c>
      <c r="O133" s="47"/>
      <c r="P133" s="208">
        <f>O133*H133</f>
        <v>0</v>
      </c>
      <c r="Q133" s="208">
        <v>0</v>
      </c>
      <c r="R133" s="208">
        <f>Q133*H133</f>
        <v>0</v>
      </c>
      <c r="S133" s="208">
        <v>0</v>
      </c>
      <c r="T133" s="209">
        <f>S133*H133</f>
        <v>0</v>
      </c>
      <c r="AR133" s="24" t="s">
        <v>141</v>
      </c>
      <c r="AT133" s="24" t="s">
        <v>137</v>
      </c>
      <c r="AU133" s="24" t="s">
        <v>76</v>
      </c>
      <c r="AY133" s="24" t="s">
        <v>142</v>
      </c>
      <c r="BE133" s="210">
        <f>IF(N133="základní",J133,0)</f>
        <v>0</v>
      </c>
      <c r="BF133" s="210">
        <f>IF(N133="snížená",J133,0)</f>
        <v>0</v>
      </c>
      <c r="BG133" s="210">
        <f>IF(N133="zákl. přenesená",J133,0)</f>
        <v>0</v>
      </c>
      <c r="BH133" s="210">
        <f>IF(N133="sníž. přenesená",J133,0)</f>
        <v>0</v>
      </c>
      <c r="BI133" s="210">
        <f>IF(N133="nulová",J133,0)</f>
        <v>0</v>
      </c>
      <c r="BJ133" s="24" t="s">
        <v>84</v>
      </c>
      <c r="BK133" s="210">
        <f>ROUND(I133*H133,2)</f>
        <v>0</v>
      </c>
      <c r="BL133" s="24" t="s">
        <v>141</v>
      </c>
      <c r="BM133" s="24" t="s">
        <v>264</v>
      </c>
    </row>
    <row r="134" spans="2:65" s="1" customFormat="1" ht="76.5" customHeight="1">
      <c r="B134" s="46"/>
      <c r="C134" s="199" t="s">
        <v>303</v>
      </c>
      <c r="D134" s="199" t="s">
        <v>137</v>
      </c>
      <c r="E134" s="200" t="s">
        <v>462</v>
      </c>
      <c r="F134" s="201" t="s">
        <v>463</v>
      </c>
      <c r="G134" s="202" t="s">
        <v>360</v>
      </c>
      <c r="H134" s="203">
        <v>140.25</v>
      </c>
      <c r="I134" s="204"/>
      <c r="J134" s="205">
        <f>ROUND(I134*H134,2)</f>
        <v>0</v>
      </c>
      <c r="K134" s="201" t="s">
        <v>23</v>
      </c>
      <c r="L134" s="72"/>
      <c r="M134" s="206" t="s">
        <v>23</v>
      </c>
      <c r="N134" s="207" t="s">
        <v>47</v>
      </c>
      <c r="O134" s="47"/>
      <c r="P134" s="208">
        <f>O134*H134</f>
        <v>0</v>
      </c>
      <c r="Q134" s="208">
        <v>0</v>
      </c>
      <c r="R134" s="208">
        <f>Q134*H134</f>
        <v>0</v>
      </c>
      <c r="S134" s="208">
        <v>0</v>
      </c>
      <c r="T134" s="209">
        <f>S134*H134</f>
        <v>0</v>
      </c>
      <c r="AR134" s="24" t="s">
        <v>141</v>
      </c>
      <c r="AT134" s="24" t="s">
        <v>137</v>
      </c>
      <c r="AU134" s="24" t="s">
        <v>76</v>
      </c>
      <c r="AY134" s="24" t="s">
        <v>142</v>
      </c>
      <c r="BE134" s="210">
        <f>IF(N134="základní",J134,0)</f>
        <v>0</v>
      </c>
      <c r="BF134" s="210">
        <f>IF(N134="snížená",J134,0)</f>
        <v>0</v>
      </c>
      <c r="BG134" s="210">
        <f>IF(N134="zákl. přenesená",J134,0)</f>
        <v>0</v>
      </c>
      <c r="BH134" s="210">
        <f>IF(N134="sníž. přenesená",J134,0)</f>
        <v>0</v>
      </c>
      <c r="BI134" s="210">
        <f>IF(N134="nulová",J134,0)</f>
        <v>0</v>
      </c>
      <c r="BJ134" s="24" t="s">
        <v>84</v>
      </c>
      <c r="BK134" s="210">
        <f>ROUND(I134*H134,2)</f>
        <v>0</v>
      </c>
      <c r="BL134" s="24" t="s">
        <v>141</v>
      </c>
      <c r="BM134" s="24" t="s">
        <v>268</v>
      </c>
    </row>
    <row r="135" spans="2:47" s="1" customFormat="1" ht="13.5">
      <c r="B135" s="46"/>
      <c r="C135" s="74"/>
      <c r="D135" s="211" t="s">
        <v>143</v>
      </c>
      <c r="E135" s="74"/>
      <c r="F135" s="212" t="s">
        <v>464</v>
      </c>
      <c r="G135" s="74"/>
      <c r="H135" s="74"/>
      <c r="I135" s="185"/>
      <c r="J135" s="74"/>
      <c r="K135" s="74"/>
      <c r="L135" s="72"/>
      <c r="M135" s="213"/>
      <c r="N135" s="47"/>
      <c r="O135" s="47"/>
      <c r="P135" s="47"/>
      <c r="Q135" s="47"/>
      <c r="R135" s="47"/>
      <c r="S135" s="47"/>
      <c r="T135" s="95"/>
      <c r="AT135" s="24" t="s">
        <v>143</v>
      </c>
      <c r="AU135" s="24" t="s">
        <v>76</v>
      </c>
    </row>
    <row r="136" spans="2:65" s="1" customFormat="1" ht="25.5" customHeight="1">
      <c r="B136" s="46"/>
      <c r="C136" s="199" t="s">
        <v>201</v>
      </c>
      <c r="D136" s="199" t="s">
        <v>137</v>
      </c>
      <c r="E136" s="200" t="s">
        <v>465</v>
      </c>
      <c r="F136" s="201" t="s">
        <v>466</v>
      </c>
      <c r="G136" s="202" t="s">
        <v>140</v>
      </c>
      <c r="H136" s="203">
        <v>21.038</v>
      </c>
      <c r="I136" s="204"/>
      <c r="J136" s="205">
        <f>ROUND(I136*H136,2)</f>
        <v>0</v>
      </c>
      <c r="K136" s="201" t="s">
        <v>23</v>
      </c>
      <c r="L136" s="72"/>
      <c r="M136" s="206" t="s">
        <v>23</v>
      </c>
      <c r="N136" s="207" t="s">
        <v>47</v>
      </c>
      <c r="O136" s="47"/>
      <c r="P136" s="208">
        <f>O136*H136</f>
        <v>0</v>
      </c>
      <c r="Q136" s="208">
        <v>0</v>
      </c>
      <c r="R136" s="208">
        <f>Q136*H136</f>
        <v>0</v>
      </c>
      <c r="S136" s="208">
        <v>0</v>
      </c>
      <c r="T136" s="209">
        <f>S136*H136</f>
        <v>0</v>
      </c>
      <c r="AR136" s="24" t="s">
        <v>141</v>
      </c>
      <c r="AT136" s="24" t="s">
        <v>137</v>
      </c>
      <c r="AU136" s="24" t="s">
        <v>76</v>
      </c>
      <c r="AY136" s="24" t="s">
        <v>142</v>
      </c>
      <c r="BE136" s="210">
        <f>IF(N136="základní",J136,0)</f>
        <v>0</v>
      </c>
      <c r="BF136" s="210">
        <f>IF(N136="snížená",J136,0)</f>
        <v>0</v>
      </c>
      <c r="BG136" s="210">
        <f>IF(N136="zákl. přenesená",J136,0)</f>
        <v>0</v>
      </c>
      <c r="BH136" s="210">
        <f>IF(N136="sníž. přenesená",J136,0)</f>
        <v>0</v>
      </c>
      <c r="BI136" s="210">
        <f>IF(N136="nulová",J136,0)</f>
        <v>0</v>
      </c>
      <c r="BJ136" s="24" t="s">
        <v>84</v>
      </c>
      <c r="BK136" s="210">
        <f>ROUND(I136*H136,2)</f>
        <v>0</v>
      </c>
      <c r="BL136" s="24" t="s">
        <v>141</v>
      </c>
      <c r="BM136" s="24" t="s">
        <v>273</v>
      </c>
    </row>
    <row r="137" spans="2:47" s="1" customFormat="1" ht="13.5">
      <c r="B137" s="46"/>
      <c r="C137" s="74"/>
      <c r="D137" s="211" t="s">
        <v>143</v>
      </c>
      <c r="E137" s="74"/>
      <c r="F137" s="212" t="s">
        <v>467</v>
      </c>
      <c r="G137" s="74"/>
      <c r="H137" s="74"/>
      <c r="I137" s="185"/>
      <c r="J137" s="74"/>
      <c r="K137" s="74"/>
      <c r="L137" s="72"/>
      <c r="M137" s="213"/>
      <c r="N137" s="47"/>
      <c r="O137" s="47"/>
      <c r="P137" s="47"/>
      <c r="Q137" s="47"/>
      <c r="R137" s="47"/>
      <c r="S137" s="47"/>
      <c r="T137" s="95"/>
      <c r="AT137" s="24" t="s">
        <v>143</v>
      </c>
      <c r="AU137" s="24" t="s">
        <v>76</v>
      </c>
    </row>
    <row r="138" spans="2:51" s="9" customFormat="1" ht="13.5">
      <c r="B138" s="214"/>
      <c r="C138" s="215"/>
      <c r="D138" s="211" t="s">
        <v>145</v>
      </c>
      <c r="E138" s="216" t="s">
        <v>23</v>
      </c>
      <c r="F138" s="217" t="s">
        <v>468</v>
      </c>
      <c r="G138" s="215"/>
      <c r="H138" s="218">
        <v>21.038</v>
      </c>
      <c r="I138" s="219"/>
      <c r="J138" s="215"/>
      <c r="K138" s="215"/>
      <c r="L138" s="220"/>
      <c r="M138" s="221"/>
      <c r="N138" s="222"/>
      <c r="O138" s="222"/>
      <c r="P138" s="222"/>
      <c r="Q138" s="222"/>
      <c r="R138" s="222"/>
      <c r="S138" s="222"/>
      <c r="T138" s="223"/>
      <c r="AT138" s="224" t="s">
        <v>145</v>
      </c>
      <c r="AU138" s="224" t="s">
        <v>76</v>
      </c>
      <c r="AV138" s="9" t="s">
        <v>86</v>
      </c>
      <c r="AW138" s="9" t="s">
        <v>39</v>
      </c>
      <c r="AX138" s="9" t="s">
        <v>76</v>
      </c>
      <c r="AY138" s="224" t="s">
        <v>142</v>
      </c>
    </row>
    <row r="139" spans="2:51" s="10" customFormat="1" ht="13.5">
      <c r="B139" s="225"/>
      <c r="C139" s="226"/>
      <c r="D139" s="211" t="s">
        <v>145</v>
      </c>
      <c r="E139" s="227" t="s">
        <v>23</v>
      </c>
      <c r="F139" s="228" t="s">
        <v>148</v>
      </c>
      <c r="G139" s="226"/>
      <c r="H139" s="229">
        <v>21.038</v>
      </c>
      <c r="I139" s="230"/>
      <c r="J139" s="226"/>
      <c r="K139" s="226"/>
      <c r="L139" s="231"/>
      <c r="M139" s="232"/>
      <c r="N139" s="233"/>
      <c r="O139" s="233"/>
      <c r="P139" s="233"/>
      <c r="Q139" s="233"/>
      <c r="R139" s="233"/>
      <c r="S139" s="233"/>
      <c r="T139" s="234"/>
      <c r="AT139" s="235" t="s">
        <v>145</v>
      </c>
      <c r="AU139" s="235" t="s">
        <v>76</v>
      </c>
      <c r="AV139" s="10" t="s">
        <v>141</v>
      </c>
      <c r="AW139" s="10" t="s">
        <v>39</v>
      </c>
      <c r="AX139" s="10" t="s">
        <v>84</v>
      </c>
      <c r="AY139" s="235" t="s">
        <v>142</v>
      </c>
    </row>
    <row r="140" spans="2:65" s="1" customFormat="1" ht="63.75" customHeight="1">
      <c r="B140" s="46"/>
      <c r="C140" s="199" t="s">
        <v>314</v>
      </c>
      <c r="D140" s="199" t="s">
        <v>137</v>
      </c>
      <c r="E140" s="200" t="s">
        <v>469</v>
      </c>
      <c r="F140" s="201" t="s">
        <v>470</v>
      </c>
      <c r="G140" s="202" t="s">
        <v>200</v>
      </c>
      <c r="H140" s="203">
        <v>24</v>
      </c>
      <c r="I140" s="204"/>
      <c r="J140" s="205">
        <f>ROUND(I140*H140,2)</f>
        <v>0</v>
      </c>
      <c r="K140" s="201" t="s">
        <v>23</v>
      </c>
      <c r="L140" s="72"/>
      <c r="M140" s="206" t="s">
        <v>23</v>
      </c>
      <c r="N140" s="207" t="s">
        <v>47</v>
      </c>
      <c r="O140" s="47"/>
      <c r="P140" s="208">
        <f>O140*H140</f>
        <v>0</v>
      </c>
      <c r="Q140" s="208">
        <v>0</v>
      </c>
      <c r="R140" s="208">
        <f>Q140*H140</f>
        <v>0</v>
      </c>
      <c r="S140" s="208">
        <v>0</v>
      </c>
      <c r="T140" s="209">
        <f>S140*H140</f>
        <v>0</v>
      </c>
      <c r="AR140" s="24" t="s">
        <v>141</v>
      </c>
      <c r="AT140" s="24" t="s">
        <v>137</v>
      </c>
      <c r="AU140" s="24" t="s">
        <v>76</v>
      </c>
      <c r="AY140" s="24" t="s">
        <v>142</v>
      </c>
      <c r="BE140" s="210">
        <f>IF(N140="základní",J140,0)</f>
        <v>0</v>
      </c>
      <c r="BF140" s="210">
        <f>IF(N140="snížená",J140,0)</f>
        <v>0</v>
      </c>
      <c r="BG140" s="210">
        <f>IF(N140="zákl. přenesená",J140,0)</f>
        <v>0</v>
      </c>
      <c r="BH140" s="210">
        <f>IF(N140="sníž. přenesená",J140,0)</f>
        <v>0</v>
      </c>
      <c r="BI140" s="210">
        <f>IF(N140="nulová",J140,0)</f>
        <v>0</v>
      </c>
      <c r="BJ140" s="24" t="s">
        <v>84</v>
      </c>
      <c r="BK140" s="210">
        <f>ROUND(I140*H140,2)</f>
        <v>0</v>
      </c>
      <c r="BL140" s="24" t="s">
        <v>141</v>
      </c>
      <c r="BM140" s="24" t="s">
        <v>471</v>
      </c>
    </row>
    <row r="141" spans="2:65" s="1" customFormat="1" ht="25.5" customHeight="1">
      <c r="B141" s="46"/>
      <c r="C141" s="199" t="s">
        <v>205</v>
      </c>
      <c r="D141" s="199" t="s">
        <v>137</v>
      </c>
      <c r="E141" s="200" t="s">
        <v>472</v>
      </c>
      <c r="F141" s="201" t="s">
        <v>473</v>
      </c>
      <c r="G141" s="202" t="s">
        <v>200</v>
      </c>
      <c r="H141" s="203">
        <v>2</v>
      </c>
      <c r="I141" s="204"/>
      <c r="J141" s="205">
        <f>ROUND(I141*H141,2)</f>
        <v>0</v>
      </c>
      <c r="K141" s="201" t="s">
        <v>23</v>
      </c>
      <c r="L141" s="72"/>
      <c r="M141" s="206" t="s">
        <v>23</v>
      </c>
      <c r="N141" s="207" t="s">
        <v>47</v>
      </c>
      <c r="O141" s="47"/>
      <c r="P141" s="208">
        <f>O141*H141</f>
        <v>0</v>
      </c>
      <c r="Q141" s="208">
        <v>0</v>
      </c>
      <c r="R141" s="208">
        <f>Q141*H141</f>
        <v>0</v>
      </c>
      <c r="S141" s="208">
        <v>0</v>
      </c>
      <c r="T141" s="209">
        <f>S141*H141</f>
        <v>0</v>
      </c>
      <c r="AR141" s="24" t="s">
        <v>141</v>
      </c>
      <c r="AT141" s="24" t="s">
        <v>137</v>
      </c>
      <c r="AU141" s="24" t="s">
        <v>76</v>
      </c>
      <c r="AY141" s="24" t="s">
        <v>142</v>
      </c>
      <c r="BE141" s="210">
        <f>IF(N141="základní",J141,0)</f>
        <v>0</v>
      </c>
      <c r="BF141" s="210">
        <f>IF(N141="snížená",J141,0)</f>
        <v>0</v>
      </c>
      <c r="BG141" s="210">
        <f>IF(N141="zákl. přenesená",J141,0)</f>
        <v>0</v>
      </c>
      <c r="BH141" s="210">
        <f>IF(N141="sníž. přenesená",J141,0)</f>
        <v>0</v>
      </c>
      <c r="BI141" s="210">
        <f>IF(N141="nulová",J141,0)</f>
        <v>0</v>
      </c>
      <c r="BJ141" s="24" t="s">
        <v>84</v>
      </c>
      <c r="BK141" s="210">
        <f>ROUND(I141*H141,2)</f>
        <v>0</v>
      </c>
      <c r="BL141" s="24" t="s">
        <v>141</v>
      </c>
      <c r="BM141" s="24" t="s">
        <v>474</v>
      </c>
    </row>
    <row r="142" spans="2:65" s="1" customFormat="1" ht="25.5" customHeight="1">
      <c r="B142" s="46"/>
      <c r="C142" s="199" t="s">
        <v>323</v>
      </c>
      <c r="D142" s="199" t="s">
        <v>137</v>
      </c>
      <c r="E142" s="200" t="s">
        <v>475</v>
      </c>
      <c r="F142" s="201" t="s">
        <v>476</v>
      </c>
      <c r="G142" s="202" t="s">
        <v>200</v>
      </c>
      <c r="H142" s="203">
        <v>2</v>
      </c>
      <c r="I142" s="204"/>
      <c r="J142" s="205">
        <f>ROUND(I142*H142,2)</f>
        <v>0</v>
      </c>
      <c r="K142" s="201" t="s">
        <v>23</v>
      </c>
      <c r="L142" s="72"/>
      <c r="M142" s="206" t="s">
        <v>23</v>
      </c>
      <c r="N142" s="207" t="s">
        <v>47</v>
      </c>
      <c r="O142" s="47"/>
      <c r="P142" s="208">
        <f>O142*H142</f>
        <v>0</v>
      </c>
      <c r="Q142" s="208">
        <v>0</v>
      </c>
      <c r="R142" s="208">
        <f>Q142*H142</f>
        <v>0</v>
      </c>
      <c r="S142" s="208">
        <v>0</v>
      </c>
      <c r="T142" s="209">
        <f>S142*H142</f>
        <v>0</v>
      </c>
      <c r="AR142" s="24" t="s">
        <v>141</v>
      </c>
      <c r="AT142" s="24" t="s">
        <v>137</v>
      </c>
      <c r="AU142" s="24" t="s">
        <v>76</v>
      </c>
      <c r="AY142" s="24" t="s">
        <v>142</v>
      </c>
      <c r="BE142" s="210">
        <f>IF(N142="základní",J142,0)</f>
        <v>0</v>
      </c>
      <c r="BF142" s="210">
        <f>IF(N142="snížená",J142,0)</f>
        <v>0</v>
      </c>
      <c r="BG142" s="210">
        <f>IF(N142="zákl. přenesená",J142,0)</f>
        <v>0</v>
      </c>
      <c r="BH142" s="210">
        <f>IF(N142="sníž. přenesená",J142,0)</f>
        <v>0</v>
      </c>
      <c r="BI142" s="210">
        <f>IF(N142="nulová",J142,0)</f>
        <v>0</v>
      </c>
      <c r="BJ142" s="24" t="s">
        <v>84</v>
      </c>
      <c r="BK142" s="210">
        <f>ROUND(I142*H142,2)</f>
        <v>0</v>
      </c>
      <c r="BL142" s="24" t="s">
        <v>141</v>
      </c>
      <c r="BM142" s="24" t="s">
        <v>477</v>
      </c>
    </row>
    <row r="143" spans="2:65" s="1" customFormat="1" ht="16.5" customHeight="1">
      <c r="B143" s="46"/>
      <c r="C143" s="199" t="s">
        <v>208</v>
      </c>
      <c r="D143" s="199" t="s">
        <v>137</v>
      </c>
      <c r="E143" s="200" t="s">
        <v>478</v>
      </c>
      <c r="F143" s="201" t="s">
        <v>479</v>
      </c>
      <c r="G143" s="202" t="s">
        <v>200</v>
      </c>
      <c r="H143" s="203">
        <v>2</v>
      </c>
      <c r="I143" s="204"/>
      <c r="J143" s="205">
        <f>ROUND(I143*H143,2)</f>
        <v>0</v>
      </c>
      <c r="K143" s="201" t="s">
        <v>23</v>
      </c>
      <c r="L143" s="72"/>
      <c r="M143" s="206" t="s">
        <v>23</v>
      </c>
      <c r="N143" s="207" t="s">
        <v>47</v>
      </c>
      <c r="O143" s="47"/>
      <c r="P143" s="208">
        <f>O143*H143</f>
        <v>0</v>
      </c>
      <c r="Q143" s="208">
        <v>0</v>
      </c>
      <c r="R143" s="208">
        <f>Q143*H143</f>
        <v>0</v>
      </c>
      <c r="S143" s="208">
        <v>0</v>
      </c>
      <c r="T143" s="209">
        <f>S143*H143</f>
        <v>0</v>
      </c>
      <c r="AR143" s="24" t="s">
        <v>141</v>
      </c>
      <c r="AT143" s="24" t="s">
        <v>137</v>
      </c>
      <c r="AU143" s="24" t="s">
        <v>76</v>
      </c>
      <c r="AY143" s="24" t="s">
        <v>142</v>
      </c>
      <c r="BE143" s="210">
        <f>IF(N143="základní",J143,0)</f>
        <v>0</v>
      </c>
      <c r="BF143" s="210">
        <f>IF(N143="snížená",J143,0)</f>
        <v>0</v>
      </c>
      <c r="BG143" s="210">
        <f>IF(N143="zákl. přenesená",J143,0)</f>
        <v>0</v>
      </c>
      <c r="BH143" s="210">
        <f>IF(N143="sníž. přenesená",J143,0)</f>
        <v>0</v>
      </c>
      <c r="BI143" s="210">
        <f>IF(N143="nulová",J143,0)</f>
        <v>0</v>
      </c>
      <c r="BJ143" s="24" t="s">
        <v>84</v>
      </c>
      <c r="BK143" s="210">
        <f>ROUND(I143*H143,2)</f>
        <v>0</v>
      </c>
      <c r="BL143" s="24" t="s">
        <v>141</v>
      </c>
      <c r="BM143" s="24" t="s">
        <v>480</v>
      </c>
    </row>
    <row r="144" spans="2:65" s="1" customFormat="1" ht="16.5" customHeight="1">
      <c r="B144" s="46"/>
      <c r="C144" s="199" t="s">
        <v>481</v>
      </c>
      <c r="D144" s="199" t="s">
        <v>137</v>
      </c>
      <c r="E144" s="200" t="s">
        <v>482</v>
      </c>
      <c r="F144" s="201" t="s">
        <v>483</v>
      </c>
      <c r="G144" s="202" t="s">
        <v>200</v>
      </c>
      <c r="H144" s="203">
        <v>6</v>
      </c>
      <c r="I144" s="204"/>
      <c r="J144" s="205">
        <f>ROUND(I144*H144,2)</f>
        <v>0</v>
      </c>
      <c r="K144" s="201" t="s">
        <v>23</v>
      </c>
      <c r="L144" s="72"/>
      <c r="M144" s="206" t="s">
        <v>23</v>
      </c>
      <c r="N144" s="207" t="s">
        <v>47</v>
      </c>
      <c r="O144" s="47"/>
      <c r="P144" s="208">
        <f>O144*H144</f>
        <v>0</v>
      </c>
      <c r="Q144" s="208">
        <v>0</v>
      </c>
      <c r="R144" s="208">
        <f>Q144*H144</f>
        <v>0</v>
      </c>
      <c r="S144" s="208">
        <v>0</v>
      </c>
      <c r="T144" s="209">
        <f>S144*H144</f>
        <v>0</v>
      </c>
      <c r="AR144" s="24" t="s">
        <v>141</v>
      </c>
      <c r="AT144" s="24" t="s">
        <v>137</v>
      </c>
      <c r="AU144" s="24" t="s">
        <v>76</v>
      </c>
      <c r="AY144" s="24" t="s">
        <v>142</v>
      </c>
      <c r="BE144" s="210">
        <f>IF(N144="základní",J144,0)</f>
        <v>0</v>
      </c>
      <c r="BF144" s="210">
        <f>IF(N144="snížená",J144,0)</f>
        <v>0</v>
      </c>
      <c r="BG144" s="210">
        <f>IF(N144="zákl. přenesená",J144,0)</f>
        <v>0</v>
      </c>
      <c r="BH144" s="210">
        <f>IF(N144="sníž. přenesená",J144,0)</f>
        <v>0</v>
      </c>
      <c r="BI144" s="210">
        <f>IF(N144="nulová",J144,0)</f>
        <v>0</v>
      </c>
      <c r="BJ144" s="24" t="s">
        <v>84</v>
      </c>
      <c r="BK144" s="210">
        <f>ROUND(I144*H144,2)</f>
        <v>0</v>
      </c>
      <c r="BL144" s="24" t="s">
        <v>141</v>
      </c>
      <c r="BM144" s="24" t="s">
        <v>484</v>
      </c>
    </row>
    <row r="145" spans="2:65" s="1" customFormat="1" ht="16.5" customHeight="1">
      <c r="B145" s="46"/>
      <c r="C145" s="199" t="s">
        <v>212</v>
      </c>
      <c r="D145" s="199" t="s">
        <v>137</v>
      </c>
      <c r="E145" s="200" t="s">
        <v>485</v>
      </c>
      <c r="F145" s="201" t="s">
        <v>486</v>
      </c>
      <c r="G145" s="202" t="s">
        <v>360</v>
      </c>
      <c r="H145" s="203">
        <v>7.2</v>
      </c>
      <c r="I145" s="204"/>
      <c r="J145" s="205">
        <f>ROUND(I145*H145,2)</f>
        <v>0</v>
      </c>
      <c r="K145" s="201" t="s">
        <v>23</v>
      </c>
      <c r="L145" s="72"/>
      <c r="M145" s="206" t="s">
        <v>23</v>
      </c>
      <c r="N145" s="207" t="s">
        <v>47</v>
      </c>
      <c r="O145" s="47"/>
      <c r="P145" s="208">
        <f>O145*H145</f>
        <v>0</v>
      </c>
      <c r="Q145" s="208">
        <v>0</v>
      </c>
      <c r="R145" s="208">
        <f>Q145*H145</f>
        <v>0</v>
      </c>
      <c r="S145" s="208">
        <v>0</v>
      </c>
      <c r="T145" s="209">
        <f>S145*H145</f>
        <v>0</v>
      </c>
      <c r="AR145" s="24" t="s">
        <v>141</v>
      </c>
      <c r="AT145" s="24" t="s">
        <v>137</v>
      </c>
      <c r="AU145" s="24" t="s">
        <v>76</v>
      </c>
      <c r="AY145" s="24" t="s">
        <v>142</v>
      </c>
      <c r="BE145" s="210">
        <f>IF(N145="základní",J145,0)</f>
        <v>0</v>
      </c>
      <c r="BF145" s="210">
        <f>IF(N145="snížená",J145,0)</f>
        <v>0</v>
      </c>
      <c r="BG145" s="210">
        <f>IF(N145="zákl. přenesená",J145,0)</f>
        <v>0</v>
      </c>
      <c r="BH145" s="210">
        <f>IF(N145="sníž. přenesená",J145,0)</f>
        <v>0</v>
      </c>
      <c r="BI145" s="210">
        <f>IF(N145="nulová",J145,0)</f>
        <v>0</v>
      </c>
      <c r="BJ145" s="24" t="s">
        <v>84</v>
      </c>
      <c r="BK145" s="210">
        <f>ROUND(I145*H145,2)</f>
        <v>0</v>
      </c>
      <c r="BL145" s="24" t="s">
        <v>141</v>
      </c>
      <c r="BM145" s="24" t="s">
        <v>487</v>
      </c>
    </row>
    <row r="146" spans="2:65" s="1" customFormat="1" ht="25.5" customHeight="1">
      <c r="B146" s="46"/>
      <c r="C146" s="199" t="s">
        <v>488</v>
      </c>
      <c r="D146" s="199" t="s">
        <v>137</v>
      </c>
      <c r="E146" s="200" t="s">
        <v>489</v>
      </c>
      <c r="F146" s="201" t="s">
        <v>490</v>
      </c>
      <c r="G146" s="202" t="s">
        <v>151</v>
      </c>
      <c r="H146" s="203">
        <v>785.493</v>
      </c>
      <c r="I146" s="204"/>
      <c r="J146" s="205">
        <f>ROUND(I146*H146,2)</f>
        <v>0</v>
      </c>
      <c r="K146" s="201" t="s">
        <v>23</v>
      </c>
      <c r="L146" s="72"/>
      <c r="M146" s="206" t="s">
        <v>23</v>
      </c>
      <c r="N146" s="207" t="s">
        <v>47</v>
      </c>
      <c r="O146" s="47"/>
      <c r="P146" s="208">
        <f>O146*H146</f>
        <v>0</v>
      </c>
      <c r="Q146" s="208">
        <v>0</v>
      </c>
      <c r="R146" s="208">
        <f>Q146*H146</f>
        <v>0</v>
      </c>
      <c r="S146" s="208">
        <v>0</v>
      </c>
      <c r="T146" s="209">
        <f>S146*H146</f>
        <v>0</v>
      </c>
      <c r="AR146" s="24" t="s">
        <v>141</v>
      </c>
      <c r="AT146" s="24" t="s">
        <v>137</v>
      </c>
      <c r="AU146" s="24" t="s">
        <v>76</v>
      </c>
      <c r="AY146" s="24" t="s">
        <v>142</v>
      </c>
      <c r="BE146" s="210">
        <f>IF(N146="základní",J146,0)</f>
        <v>0</v>
      </c>
      <c r="BF146" s="210">
        <f>IF(N146="snížená",J146,0)</f>
        <v>0</v>
      </c>
      <c r="BG146" s="210">
        <f>IF(N146="zákl. přenesená",J146,0)</f>
        <v>0</v>
      </c>
      <c r="BH146" s="210">
        <f>IF(N146="sníž. přenesená",J146,0)</f>
        <v>0</v>
      </c>
      <c r="BI146" s="210">
        <f>IF(N146="nulová",J146,0)</f>
        <v>0</v>
      </c>
      <c r="BJ146" s="24" t="s">
        <v>84</v>
      </c>
      <c r="BK146" s="210">
        <f>ROUND(I146*H146,2)</f>
        <v>0</v>
      </c>
      <c r="BL146" s="24" t="s">
        <v>141</v>
      </c>
      <c r="BM146" s="24" t="s">
        <v>491</v>
      </c>
    </row>
    <row r="147" spans="2:63" s="13" customFormat="1" ht="37.4" customHeight="1">
      <c r="B147" s="255"/>
      <c r="C147" s="256"/>
      <c r="D147" s="257" t="s">
        <v>75</v>
      </c>
      <c r="E147" s="258" t="s">
        <v>274</v>
      </c>
      <c r="F147" s="258" t="s">
        <v>275</v>
      </c>
      <c r="G147" s="256"/>
      <c r="H147" s="256"/>
      <c r="I147" s="259"/>
      <c r="J147" s="260">
        <f>BK147</f>
        <v>0</v>
      </c>
      <c r="K147" s="256"/>
      <c r="L147" s="261"/>
      <c r="M147" s="262"/>
      <c r="N147" s="263"/>
      <c r="O147" s="263"/>
      <c r="P147" s="264">
        <f>P148+P153</f>
        <v>0</v>
      </c>
      <c r="Q147" s="263"/>
      <c r="R147" s="264">
        <f>R148+R153</f>
        <v>0.000236</v>
      </c>
      <c r="S147" s="263"/>
      <c r="T147" s="265">
        <f>T148+T153</f>
        <v>0</v>
      </c>
      <c r="AR147" s="266" t="s">
        <v>84</v>
      </c>
      <c r="AT147" s="267" t="s">
        <v>75</v>
      </c>
      <c r="AU147" s="267" t="s">
        <v>76</v>
      </c>
      <c r="AY147" s="266" t="s">
        <v>142</v>
      </c>
      <c r="BK147" s="268">
        <f>BK148+BK153</f>
        <v>0</v>
      </c>
    </row>
    <row r="148" spans="2:63" s="13" customFormat="1" ht="19.9" customHeight="1">
      <c r="B148" s="255"/>
      <c r="C148" s="256"/>
      <c r="D148" s="257" t="s">
        <v>75</v>
      </c>
      <c r="E148" s="269" t="s">
        <v>84</v>
      </c>
      <c r="F148" s="269" t="s">
        <v>276</v>
      </c>
      <c r="G148" s="256"/>
      <c r="H148" s="256"/>
      <c r="I148" s="259"/>
      <c r="J148" s="270">
        <f>BK148</f>
        <v>0</v>
      </c>
      <c r="K148" s="256"/>
      <c r="L148" s="261"/>
      <c r="M148" s="262"/>
      <c r="N148" s="263"/>
      <c r="O148" s="263"/>
      <c r="P148" s="264">
        <f>SUM(P149:P152)</f>
        <v>0</v>
      </c>
      <c r="Q148" s="263"/>
      <c r="R148" s="264">
        <f>SUM(R149:R152)</f>
        <v>0.000236</v>
      </c>
      <c r="S148" s="263"/>
      <c r="T148" s="265">
        <f>SUM(T149:T152)</f>
        <v>0</v>
      </c>
      <c r="AR148" s="266" t="s">
        <v>84</v>
      </c>
      <c r="AT148" s="267" t="s">
        <v>75</v>
      </c>
      <c r="AU148" s="267" t="s">
        <v>84</v>
      </c>
      <c r="AY148" s="266" t="s">
        <v>142</v>
      </c>
      <c r="BK148" s="268">
        <f>SUM(BK149:BK152)</f>
        <v>0</v>
      </c>
    </row>
    <row r="149" spans="2:65" s="1" customFormat="1" ht="16.5" customHeight="1">
      <c r="B149" s="46"/>
      <c r="C149" s="199" t="s">
        <v>217</v>
      </c>
      <c r="D149" s="199" t="s">
        <v>137</v>
      </c>
      <c r="E149" s="200" t="s">
        <v>492</v>
      </c>
      <c r="F149" s="201" t="s">
        <v>493</v>
      </c>
      <c r="G149" s="202" t="s">
        <v>186</v>
      </c>
      <c r="H149" s="203">
        <v>7.87</v>
      </c>
      <c r="I149" s="204"/>
      <c r="J149" s="205">
        <f>ROUND(I149*H149,2)</f>
        <v>0</v>
      </c>
      <c r="K149" s="201" t="s">
        <v>280</v>
      </c>
      <c r="L149" s="72"/>
      <c r="M149" s="206" t="s">
        <v>23</v>
      </c>
      <c r="N149" s="207" t="s">
        <v>47</v>
      </c>
      <c r="O149" s="47"/>
      <c r="P149" s="208">
        <f>O149*H149</f>
        <v>0</v>
      </c>
      <c r="Q149" s="208">
        <v>0</v>
      </c>
      <c r="R149" s="208">
        <f>Q149*H149</f>
        <v>0</v>
      </c>
      <c r="S149" s="208">
        <v>0</v>
      </c>
      <c r="T149" s="209">
        <f>S149*H149</f>
        <v>0</v>
      </c>
      <c r="AR149" s="24" t="s">
        <v>141</v>
      </c>
      <c r="AT149" s="24" t="s">
        <v>137</v>
      </c>
      <c r="AU149" s="24" t="s">
        <v>86</v>
      </c>
      <c r="AY149" s="24" t="s">
        <v>142</v>
      </c>
      <c r="BE149" s="210">
        <f>IF(N149="základní",J149,0)</f>
        <v>0</v>
      </c>
      <c r="BF149" s="210">
        <f>IF(N149="snížená",J149,0)</f>
        <v>0</v>
      </c>
      <c r="BG149" s="210">
        <f>IF(N149="zákl. přenesená",J149,0)</f>
        <v>0</v>
      </c>
      <c r="BH149" s="210">
        <f>IF(N149="sníž. přenesená",J149,0)</f>
        <v>0</v>
      </c>
      <c r="BI149" s="210">
        <f>IF(N149="nulová",J149,0)</f>
        <v>0</v>
      </c>
      <c r="BJ149" s="24" t="s">
        <v>84</v>
      </c>
      <c r="BK149" s="210">
        <f>ROUND(I149*H149,2)</f>
        <v>0</v>
      </c>
      <c r="BL149" s="24" t="s">
        <v>141</v>
      </c>
      <c r="BM149" s="24" t="s">
        <v>494</v>
      </c>
    </row>
    <row r="150" spans="2:47" s="1" customFormat="1" ht="13.5">
      <c r="B150" s="46"/>
      <c r="C150" s="74"/>
      <c r="D150" s="211" t="s">
        <v>143</v>
      </c>
      <c r="E150" s="74"/>
      <c r="F150" s="212" t="s">
        <v>495</v>
      </c>
      <c r="G150" s="74"/>
      <c r="H150" s="74"/>
      <c r="I150" s="185"/>
      <c r="J150" s="74"/>
      <c r="K150" s="74"/>
      <c r="L150" s="72"/>
      <c r="M150" s="213"/>
      <c r="N150" s="47"/>
      <c r="O150" s="47"/>
      <c r="P150" s="47"/>
      <c r="Q150" s="47"/>
      <c r="R150" s="47"/>
      <c r="S150" s="47"/>
      <c r="T150" s="95"/>
      <c r="AT150" s="24" t="s">
        <v>143</v>
      </c>
      <c r="AU150" s="24" t="s">
        <v>86</v>
      </c>
    </row>
    <row r="151" spans="2:65" s="1" customFormat="1" ht="16.5" customHeight="1">
      <c r="B151" s="46"/>
      <c r="C151" s="284" t="s">
        <v>496</v>
      </c>
      <c r="D151" s="284" t="s">
        <v>497</v>
      </c>
      <c r="E151" s="285" t="s">
        <v>498</v>
      </c>
      <c r="F151" s="286" t="s">
        <v>499</v>
      </c>
      <c r="G151" s="287" t="s">
        <v>260</v>
      </c>
      <c r="H151" s="288">
        <v>0.236</v>
      </c>
      <c r="I151" s="289"/>
      <c r="J151" s="290">
        <f>ROUND(I151*H151,2)</f>
        <v>0</v>
      </c>
      <c r="K151" s="286" t="s">
        <v>280</v>
      </c>
      <c r="L151" s="291"/>
      <c r="M151" s="292" t="s">
        <v>23</v>
      </c>
      <c r="N151" s="293" t="s">
        <v>47</v>
      </c>
      <c r="O151" s="47"/>
      <c r="P151" s="208">
        <f>O151*H151</f>
        <v>0</v>
      </c>
      <c r="Q151" s="208">
        <v>0.001</v>
      </c>
      <c r="R151" s="208">
        <f>Q151*H151</f>
        <v>0.000236</v>
      </c>
      <c r="S151" s="208">
        <v>0</v>
      </c>
      <c r="T151" s="209">
        <f>S151*H151</f>
        <v>0</v>
      </c>
      <c r="AR151" s="24" t="s">
        <v>158</v>
      </c>
      <c r="AT151" s="24" t="s">
        <v>497</v>
      </c>
      <c r="AU151" s="24" t="s">
        <v>86</v>
      </c>
      <c r="AY151" s="24" t="s">
        <v>142</v>
      </c>
      <c r="BE151" s="210">
        <f>IF(N151="základní",J151,0)</f>
        <v>0</v>
      </c>
      <c r="BF151" s="210">
        <f>IF(N151="snížená",J151,0)</f>
        <v>0</v>
      </c>
      <c r="BG151" s="210">
        <f>IF(N151="zákl. přenesená",J151,0)</f>
        <v>0</v>
      </c>
      <c r="BH151" s="210">
        <f>IF(N151="sníž. přenesená",J151,0)</f>
        <v>0</v>
      </c>
      <c r="BI151" s="210">
        <f>IF(N151="nulová",J151,0)</f>
        <v>0</v>
      </c>
      <c r="BJ151" s="24" t="s">
        <v>84</v>
      </c>
      <c r="BK151" s="210">
        <f>ROUND(I151*H151,2)</f>
        <v>0</v>
      </c>
      <c r="BL151" s="24" t="s">
        <v>141</v>
      </c>
      <c r="BM151" s="24" t="s">
        <v>500</v>
      </c>
    </row>
    <row r="152" spans="2:51" s="9" customFormat="1" ht="13.5">
      <c r="B152" s="214"/>
      <c r="C152" s="215"/>
      <c r="D152" s="211" t="s">
        <v>145</v>
      </c>
      <c r="E152" s="215"/>
      <c r="F152" s="217" t="s">
        <v>501</v>
      </c>
      <c r="G152" s="215"/>
      <c r="H152" s="218">
        <v>0.236</v>
      </c>
      <c r="I152" s="219"/>
      <c r="J152" s="215"/>
      <c r="K152" s="215"/>
      <c r="L152" s="220"/>
      <c r="M152" s="221"/>
      <c r="N152" s="222"/>
      <c r="O152" s="222"/>
      <c r="P152" s="222"/>
      <c r="Q152" s="222"/>
      <c r="R152" s="222"/>
      <c r="S152" s="222"/>
      <c r="T152" s="223"/>
      <c r="AT152" s="224" t="s">
        <v>145</v>
      </c>
      <c r="AU152" s="224" t="s">
        <v>86</v>
      </c>
      <c r="AV152" s="9" t="s">
        <v>86</v>
      </c>
      <c r="AW152" s="9" t="s">
        <v>6</v>
      </c>
      <c r="AX152" s="9" t="s">
        <v>84</v>
      </c>
      <c r="AY152" s="224" t="s">
        <v>142</v>
      </c>
    </row>
    <row r="153" spans="2:63" s="13" customFormat="1" ht="29.85" customHeight="1">
      <c r="B153" s="255"/>
      <c r="C153" s="256"/>
      <c r="D153" s="257" t="s">
        <v>75</v>
      </c>
      <c r="E153" s="269" t="s">
        <v>141</v>
      </c>
      <c r="F153" s="269" t="s">
        <v>502</v>
      </c>
      <c r="G153" s="256"/>
      <c r="H153" s="256"/>
      <c r="I153" s="259"/>
      <c r="J153" s="270">
        <f>BK153</f>
        <v>0</v>
      </c>
      <c r="K153" s="256"/>
      <c r="L153" s="261"/>
      <c r="M153" s="262"/>
      <c r="N153" s="263"/>
      <c r="O153" s="263"/>
      <c r="P153" s="264">
        <f>SUM(P154:P157)</f>
        <v>0</v>
      </c>
      <c r="Q153" s="263"/>
      <c r="R153" s="264">
        <f>SUM(R154:R157)</f>
        <v>0</v>
      </c>
      <c r="S153" s="263"/>
      <c r="T153" s="265">
        <f>SUM(T154:T157)</f>
        <v>0</v>
      </c>
      <c r="AR153" s="266" t="s">
        <v>84</v>
      </c>
      <c r="AT153" s="267" t="s">
        <v>75</v>
      </c>
      <c r="AU153" s="267" t="s">
        <v>84</v>
      </c>
      <c r="AY153" s="266" t="s">
        <v>142</v>
      </c>
      <c r="BK153" s="268">
        <f>SUM(BK154:BK157)</f>
        <v>0</v>
      </c>
    </row>
    <row r="154" spans="2:65" s="1" customFormat="1" ht="25.5" customHeight="1">
      <c r="B154" s="46"/>
      <c r="C154" s="199" t="s">
        <v>220</v>
      </c>
      <c r="D154" s="199" t="s">
        <v>137</v>
      </c>
      <c r="E154" s="200" t="s">
        <v>503</v>
      </c>
      <c r="F154" s="201" t="s">
        <v>504</v>
      </c>
      <c r="G154" s="202" t="s">
        <v>140</v>
      </c>
      <c r="H154" s="203">
        <v>1.974</v>
      </c>
      <c r="I154" s="204"/>
      <c r="J154" s="205">
        <f>ROUND(I154*H154,2)</f>
        <v>0</v>
      </c>
      <c r="K154" s="201" t="s">
        <v>280</v>
      </c>
      <c r="L154" s="72"/>
      <c r="M154" s="206" t="s">
        <v>23</v>
      </c>
      <c r="N154" s="207" t="s">
        <v>47</v>
      </c>
      <c r="O154" s="47"/>
      <c r="P154" s="208">
        <f>O154*H154</f>
        <v>0</v>
      </c>
      <c r="Q154" s="208">
        <v>0</v>
      </c>
      <c r="R154" s="208">
        <f>Q154*H154</f>
        <v>0</v>
      </c>
      <c r="S154" s="208">
        <v>0</v>
      </c>
      <c r="T154" s="209">
        <f>S154*H154</f>
        <v>0</v>
      </c>
      <c r="AR154" s="24" t="s">
        <v>141</v>
      </c>
      <c r="AT154" s="24" t="s">
        <v>137</v>
      </c>
      <c r="AU154" s="24" t="s">
        <v>86</v>
      </c>
      <c r="AY154" s="24" t="s">
        <v>142</v>
      </c>
      <c r="BE154" s="210">
        <f>IF(N154="základní",J154,0)</f>
        <v>0</v>
      </c>
      <c r="BF154" s="210">
        <f>IF(N154="snížená",J154,0)</f>
        <v>0</v>
      </c>
      <c r="BG154" s="210">
        <f>IF(N154="zákl. přenesená",J154,0)</f>
        <v>0</v>
      </c>
      <c r="BH154" s="210">
        <f>IF(N154="sníž. přenesená",J154,0)</f>
        <v>0</v>
      </c>
      <c r="BI154" s="210">
        <f>IF(N154="nulová",J154,0)</f>
        <v>0</v>
      </c>
      <c r="BJ154" s="24" t="s">
        <v>84</v>
      </c>
      <c r="BK154" s="210">
        <f>ROUND(I154*H154,2)</f>
        <v>0</v>
      </c>
      <c r="BL154" s="24" t="s">
        <v>141</v>
      </c>
      <c r="BM154" s="24" t="s">
        <v>505</v>
      </c>
    </row>
    <row r="155" spans="2:47" s="1" customFormat="1" ht="13.5">
      <c r="B155" s="46"/>
      <c r="C155" s="74"/>
      <c r="D155" s="211" t="s">
        <v>143</v>
      </c>
      <c r="E155" s="74"/>
      <c r="F155" s="212" t="s">
        <v>506</v>
      </c>
      <c r="G155" s="74"/>
      <c r="H155" s="74"/>
      <c r="I155" s="185"/>
      <c r="J155" s="74"/>
      <c r="K155" s="74"/>
      <c r="L155" s="72"/>
      <c r="M155" s="213"/>
      <c r="N155" s="47"/>
      <c r="O155" s="47"/>
      <c r="P155" s="47"/>
      <c r="Q155" s="47"/>
      <c r="R155" s="47"/>
      <c r="S155" s="47"/>
      <c r="T155" s="95"/>
      <c r="AT155" s="24" t="s">
        <v>143</v>
      </c>
      <c r="AU155" s="24" t="s">
        <v>86</v>
      </c>
    </row>
    <row r="156" spans="2:51" s="9" customFormat="1" ht="13.5">
      <c r="B156" s="214"/>
      <c r="C156" s="215"/>
      <c r="D156" s="211" t="s">
        <v>145</v>
      </c>
      <c r="E156" s="216" t="s">
        <v>23</v>
      </c>
      <c r="F156" s="217" t="s">
        <v>507</v>
      </c>
      <c r="G156" s="215"/>
      <c r="H156" s="218">
        <v>1.974</v>
      </c>
      <c r="I156" s="219"/>
      <c r="J156" s="215"/>
      <c r="K156" s="215"/>
      <c r="L156" s="220"/>
      <c r="M156" s="221"/>
      <c r="N156" s="222"/>
      <c r="O156" s="222"/>
      <c r="P156" s="222"/>
      <c r="Q156" s="222"/>
      <c r="R156" s="222"/>
      <c r="S156" s="222"/>
      <c r="T156" s="223"/>
      <c r="AT156" s="224" t="s">
        <v>145</v>
      </c>
      <c r="AU156" s="224" t="s">
        <v>86</v>
      </c>
      <c r="AV156" s="9" t="s">
        <v>86</v>
      </c>
      <c r="AW156" s="9" t="s">
        <v>39</v>
      </c>
      <c r="AX156" s="9" t="s">
        <v>76</v>
      </c>
      <c r="AY156" s="224" t="s">
        <v>142</v>
      </c>
    </row>
    <row r="157" spans="2:51" s="10" customFormat="1" ht="13.5">
      <c r="B157" s="225"/>
      <c r="C157" s="226"/>
      <c r="D157" s="211" t="s">
        <v>145</v>
      </c>
      <c r="E157" s="227" t="s">
        <v>23</v>
      </c>
      <c r="F157" s="228" t="s">
        <v>148</v>
      </c>
      <c r="G157" s="226"/>
      <c r="H157" s="229">
        <v>1.974</v>
      </c>
      <c r="I157" s="230"/>
      <c r="J157" s="226"/>
      <c r="K157" s="226"/>
      <c r="L157" s="231"/>
      <c r="M157" s="294"/>
      <c r="N157" s="295"/>
      <c r="O157" s="295"/>
      <c r="P157" s="295"/>
      <c r="Q157" s="295"/>
      <c r="R157" s="295"/>
      <c r="S157" s="295"/>
      <c r="T157" s="296"/>
      <c r="AT157" s="235" t="s">
        <v>145</v>
      </c>
      <c r="AU157" s="235" t="s">
        <v>86</v>
      </c>
      <c r="AV157" s="10" t="s">
        <v>141</v>
      </c>
      <c r="AW157" s="10" t="s">
        <v>39</v>
      </c>
      <c r="AX157" s="10" t="s">
        <v>84</v>
      </c>
      <c r="AY157" s="235" t="s">
        <v>142</v>
      </c>
    </row>
    <row r="158" spans="2:12" s="1" customFormat="1" ht="6.95" customHeight="1">
      <c r="B158" s="67"/>
      <c r="C158" s="68"/>
      <c r="D158" s="68"/>
      <c r="E158" s="68"/>
      <c r="F158" s="68"/>
      <c r="G158" s="68"/>
      <c r="H158" s="68"/>
      <c r="I158" s="174"/>
      <c r="J158" s="68"/>
      <c r="K158" s="68"/>
      <c r="L158" s="72"/>
    </row>
  </sheetData>
  <sheetProtection password="CC35" sheet="1" objects="1" scenarios="1" formatColumns="0" formatRows="0" autoFilter="0"/>
  <autoFilter ref="C78:K157"/>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7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5"/>
      <c r="C1" s="145"/>
      <c r="D1" s="146" t="s">
        <v>1</v>
      </c>
      <c r="E1" s="145"/>
      <c r="F1" s="147" t="s">
        <v>110</v>
      </c>
      <c r="G1" s="147" t="s">
        <v>111</v>
      </c>
      <c r="H1" s="147"/>
      <c r="I1" s="148"/>
      <c r="J1" s="147" t="s">
        <v>112</v>
      </c>
      <c r="K1" s="146" t="s">
        <v>113</v>
      </c>
      <c r="L1" s="147" t="s">
        <v>114</v>
      </c>
      <c r="M1" s="147"/>
      <c r="N1" s="147"/>
      <c r="O1" s="147"/>
      <c r="P1" s="147"/>
      <c r="Q1" s="147"/>
      <c r="R1" s="147"/>
      <c r="S1" s="147"/>
      <c r="T1" s="147"/>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98</v>
      </c>
    </row>
    <row r="3" spans="2:46" ht="6.95" customHeight="1">
      <c r="B3" s="25"/>
      <c r="C3" s="26"/>
      <c r="D3" s="26"/>
      <c r="E3" s="26"/>
      <c r="F3" s="26"/>
      <c r="G3" s="26"/>
      <c r="H3" s="26"/>
      <c r="I3" s="149"/>
      <c r="J3" s="26"/>
      <c r="K3" s="27"/>
      <c r="AT3" s="24" t="s">
        <v>86</v>
      </c>
    </row>
    <row r="4" spans="2:46" ht="36.95" customHeight="1">
      <c r="B4" s="28"/>
      <c r="C4" s="29"/>
      <c r="D4" s="30" t="s">
        <v>115</v>
      </c>
      <c r="E4" s="29"/>
      <c r="F4" s="29"/>
      <c r="G4" s="29"/>
      <c r="H4" s="29"/>
      <c r="I4" s="150"/>
      <c r="J4" s="29"/>
      <c r="K4" s="31"/>
      <c r="M4" s="32" t="s">
        <v>12</v>
      </c>
      <c r="AT4" s="24" t="s">
        <v>6</v>
      </c>
    </row>
    <row r="5" spans="2:11" ht="6.95" customHeight="1">
      <c r="B5" s="28"/>
      <c r="C5" s="29"/>
      <c r="D5" s="29"/>
      <c r="E5" s="29"/>
      <c r="F5" s="29"/>
      <c r="G5" s="29"/>
      <c r="H5" s="29"/>
      <c r="I5" s="150"/>
      <c r="J5" s="29"/>
      <c r="K5" s="31"/>
    </row>
    <row r="6" spans="2:11" ht="13.5">
      <c r="B6" s="28"/>
      <c r="C6" s="29"/>
      <c r="D6" s="40" t="s">
        <v>18</v>
      </c>
      <c r="E6" s="29"/>
      <c r="F6" s="29"/>
      <c r="G6" s="29"/>
      <c r="H6" s="29"/>
      <c r="I6" s="150"/>
      <c r="J6" s="29"/>
      <c r="K6" s="31"/>
    </row>
    <row r="7" spans="2:11" ht="16.5" customHeight="1">
      <c r="B7" s="28"/>
      <c r="C7" s="29"/>
      <c r="D7" s="29"/>
      <c r="E7" s="151" t="str">
        <f>'Rekapitulace stavby'!K6</f>
        <v>K1710 Demolice a výstavba nového mostu přes Janovský potok a st. úpravy kom. v ul. K.H. Borovského v Litvínově, Janově</v>
      </c>
      <c r="F7" s="40"/>
      <c r="G7" s="40"/>
      <c r="H7" s="40"/>
      <c r="I7" s="150"/>
      <c r="J7" s="29"/>
      <c r="K7" s="31"/>
    </row>
    <row r="8" spans="2:11" s="1" customFormat="1" ht="13.5">
      <c r="B8" s="46"/>
      <c r="C8" s="47"/>
      <c r="D8" s="40" t="s">
        <v>116</v>
      </c>
      <c r="E8" s="47"/>
      <c r="F8" s="47"/>
      <c r="G8" s="47"/>
      <c r="H8" s="47"/>
      <c r="I8" s="152"/>
      <c r="J8" s="47"/>
      <c r="K8" s="51"/>
    </row>
    <row r="9" spans="2:11" s="1" customFormat="1" ht="36.95" customHeight="1">
      <c r="B9" s="46"/>
      <c r="C9" s="47"/>
      <c r="D9" s="47"/>
      <c r="E9" s="153" t="s">
        <v>508</v>
      </c>
      <c r="F9" s="47"/>
      <c r="G9" s="47"/>
      <c r="H9" s="47"/>
      <c r="I9" s="152"/>
      <c r="J9" s="47"/>
      <c r="K9" s="51"/>
    </row>
    <row r="10" spans="2:11" s="1" customFormat="1" ht="13.5">
      <c r="B10" s="46"/>
      <c r="C10" s="47"/>
      <c r="D10" s="47"/>
      <c r="E10" s="47"/>
      <c r="F10" s="47"/>
      <c r="G10" s="47"/>
      <c r="H10" s="47"/>
      <c r="I10" s="152"/>
      <c r="J10" s="47"/>
      <c r="K10" s="51"/>
    </row>
    <row r="11" spans="2:11" s="1" customFormat="1" ht="14.4" customHeight="1">
      <c r="B11" s="46"/>
      <c r="C11" s="47"/>
      <c r="D11" s="40" t="s">
        <v>20</v>
      </c>
      <c r="E11" s="47"/>
      <c r="F11" s="35" t="s">
        <v>23</v>
      </c>
      <c r="G11" s="47"/>
      <c r="H11" s="47"/>
      <c r="I11" s="154" t="s">
        <v>22</v>
      </c>
      <c r="J11" s="35" t="s">
        <v>23</v>
      </c>
      <c r="K11" s="51"/>
    </row>
    <row r="12" spans="2:11" s="1" customFormat="1" ht="14.4" customHeight="1">
      <c r="B12" s="46"/>
      <c r="C12" s="47"/>
      <c r="D12" s="40" t="s">
        <v>24</v>
      </c>
      <c r="E12" s="47"/>
      <c r="F12" s="35" t="s">
        <v>25</v>
      </c>
      <c r="G12" s="47"/>
      <c r="H12" s="47"/>
      <c r="I12" s="154" t="s">
        <v>26</v>
      </c>
      <c r="J12" s="155" t="str">
        <f>'Rekapitulace stavby'!AN8</f>
        <v>6. 9. 2018</v>
      </c>
      <c r="K12" s="51"/>
    </row>
    <row r="13" spans="2:11" s="1" customFormat="1" ht="10.8" customHeight="1">
      <c r="B13" s="46"/>
      <c r="C13" s="47"/>
      <c r="D13" s="47"/>
      <c r="E13" s="47"/>
      <c r="F13" s="47"/>
      <c r="G13" s="47"/>
      <c r="H13" s="47"/>
      <c r="I13" s="152"/>
      <c r="J13" s="47"/>
      <c r="K13" s="51"/>
    </row>
    <row r="14" spans="2:11" s="1" customFormat="1" ht="14.4" customHeight="1">
      <c r="B14" s="46"/>
      <c r="C14" s="47"/>
      <c r="D14" s="40" t="s">
        <v>28</v>
      </c>
      <c r="E14" s="47"/>
      <c r="F14" s="47"/>
      <c r="G14" s="47"/>
      <c r="H14" s="47"/>
      <c r="I14" s="154" t="s">
        <v>29</v>
      </c>
      <c r="J14" s="35" t="s">
        <v>30</v>
      </c>
      <c r="K14" s="51"/>
    </row>
    <row r="15" spans="2:11" s="1" customFormat="1" ht="18" customHeight="1">
      <c r="B15" s="46"/>
      <c r="C15" s="47"/>
      <c r="D15" s="47"/>
      <c r="E15" s="35" t="s">
        <v>31</v>
      </c>
      <c r="F15" s="47"/>
      <c r="G15" s="47"/>
      <c r="H15" s="47"/>
      <c r="I15" s="154" t="s">
        <v>32</v>
      </c>
      <c r="J15" s="35" t="s">
        <v>23</v>
      </c>
      <c r="K15" s="51"/>
    </row>
    <row r="16" spans="2:11" s="1" customFormat="1" ht="6.95" customHeight="1">
      <c r="B16" s="46"/>
      <c r="C16" s="47"/>
      <c r="D16" s="47"/>
      <c r="E16" s="47"/>
      <c r="F16" s="47"/>
      <c r="G16" s="47"/>
      <c r="H16" s="47"/>
      <c r="I16" s="152"/>
      <c r="J16" s="47"/>
      <c r="K16" s="51"/>
    </row>
    <row r="17" spans="2:11" s="1" customFormat="1" ht="14.4" customHeight="1">
      <c r="B17" s="46"/>
      <c r="C17" s="47"/>
      <c r="D17" s="40" t="s">
        <v>33</v>
      </c>
      <c r="E17" s="47"/>
      <c r="F17" s="47"/>
      <c r="G17" s="47"/>
      <c r="H17" s="47"/>
      <c r="I17" s="154"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54" t="s">
        <v>32</v>
      </c>
      <c r="J18" s="35" t="str">
        <f>IF('Rekapitulace stavby'!AN14="Vyplň údaj","",IF('Rekapitulace stavby'!AN14="","",'Rekapitulace stavby'!AN14))</f>
        <v/>
      </c>
      <c r="K18" s="51"/>
    </row>
    <row r="19" spans="2:11" s="1" customFormat="1" ht="6.95" customHeight="1">
      <c r="B19" s="46"/>
      <c r="C19" s="47"/>
      <c r="D19" s="47"/>
      <c r="E19" s="47"/>
      <c r="F19" s="47"/>
      <c r="G19" s="47"/>
      <c r="H19" s="47"/>
      <c r="I19" s="152"/>
      <c r="J19" s="47"/>
      <c r="K19" s="51"/>
    </row>
    <row r="20" spans="2:11" s="1" customFormat="1" ht="14.4" customHeight="1">
      <c r="B20" s="46"/>
      <c r="C20" s="47"/>
      <c r="D20" s="40" t="s">
        <v>35</v>
      </c>
      <c r="E20" s="47"/>
      <c r="F20" s="47"/>
      <c r="G20" s="47"/>
      <c r="H20" s="47"/>
      <c r="I20" s="154" t="s">
        <v>29</v>
      </c>
      <c r="J20" s="35" t="s">
        <v>36</v>
      </c>
      <c r="K20" s="51"/>
    </row>
    <row r="21" spans="2:11" s="1" customFormat="1" ht="18" customHeight="1">
      <c r="B21" s="46"/>
      <c r="C21" s="47"/>
      <c r="D21" s="47"/>
      <c r="E21" s="35" t="s">
        <v>37</v>
      </c>
      <c r="F21" s="47"/>
      <c r="G21" s="47"/>
      <c r="H21" s="47"/>
      <c r="I21" s="154" t="s">
        <v>32</v>
      </c>
      <c r="J21" s="35" t="s">
        <v>38</v>
      </c>
      <c r="K21" s="51"/>
    </row>
    <row r="22" spans="2:11" s="1" customFormat="1" ht="6.95" customHeight="1">
      <c r="B22" s="46"/>
      <c r="C22" s="47"/>
      <c r="D22" s="47"/>
      <c r="E22" s="47"/>
      <c r="F22" s="47"/>
      <c r="G22" s="47"/>
      <c r="H22" s="47"/>
      <c r="I22" s="152"/>
      <c r="J22" s="47"/>
      <c r="K22" s="51"/>
    </row>
    <row r="23" spans="2:11" s="1" customFormat="1" ht="14.4" customHeight="1">
      <c r="B23" s="46"/>
      <c r="C23" s="47"/>
      <c r="D23" s="40" t="s">
        <v>40</v>
      </c>
      <c r="E23" s="47"/>
      <c r="F23" s="47"/>
      <c r="G23" s="47"/>
      <c r="H23" s="47"/>
      <c r="I23" s="152"/>
      <c r="J23" s="47"/>
      <c r="K23" s="51"/>
    </row>
    <row r="24" spans="2:11" s="7" customFormat="1" ht="71.25" customHeight="1">
      <c r="B24" s="156"/>
      <c r="C24" s="157"/>
      <c r="D24" s="157"/>
      <c r="E24" s="44" t="s">
        <v>41</v>
      </c>
      <c r="F24" s="44"/>
      <c r="G24" s="44"/>
      <c r="H24" s="44"/>
      <c r="I24" s="158"/>
      <c r="J24" s="157"/>
      <c r="K24" s="159"/>
    </row>
    <row r="25" spans="2:11" s="1" customFormat="1" ht="6.95" customHeight="1">
      <c r="B25" s="46"/>
      <c r="C25" s="47"/>
      <c r="D25" s="47"/>
      <c r="E25" s="47"/>
      <c r="F25" s="47"/>
      <c r="G25" s="47"/>
      <c r="H25" s="47"/>
      <c r="I25" s="152"/>
      <c r="J25" s="47"/>
      <c r="K25" s="51"/>
    </row>
    <row r="26" spans="2:11" s="1" customFormat="1" ht="6.95" customHeight="1">
      <c r="B26" s="46"/>
      <c r="C26" s="47"/>
      <c r="D26" s="106"/>
      <c r="E26" s="106"/>
      <c r="F26" s="106"/>
      <c r="G26" s="106"/>
      <c r="H26" s="106"/>
      <c r="I26" s="160"/>
      <c r="J26" s="106"/>
      <c r="K26" s="161"/>
    </row>
    <row r="27" spans="2:11" s="1" customFormat="1" ht="25.4" customHeight="1">
      <c r="B27" s="46"/>
      <c r="C27" s="47"/>
      <c r="D27" s="162" t="s">
        <v>42</v>
      </c>
      <c r="E27" s="47"/>
      <c r="F27" s="47"/>
      <c r="G27" s="47"/>
      <c r="H27" s="47"/>
      <c r="I27" s="152"/>
      <c r="J27" s="163">
        <f>ROUND(J76,2)</f>
        <v>0</v>
      </c>
      <c r="K27" s="51"/>
    </row>
    <row r="28" spans="2:11" s="1" customFormat="1" ht="6.95" customHeight="1">
      <c r="B28" s="46"/>
      <c r="C28" s="47"/>
      <c r="D28" s="106"/>
      <c r="E28" s="106"/>
      <c r="F28" s="106"/>
      <c r="G28" s="106"/>
      <c r="H28" s="106"/>
      <c r="I28" s="160"/>
      <c r="J28" s="106"/>
      <c r="K28" s="161"/>
    </row>
    <row r="29" spans="2:11" s="1" customFormat="1" ht="14.4" customHeight="1">
      <c r="B29" s="46"/>
      <c r="C29" s="47"/>
      <c r="D29" s="47"/>
      <c r="E29" s="47"/>
      <c r="F29" s="52" t="s">
        <v>44</v>
      </c>
      <c r="G29" s="47"/>
      <c r="H29" s="47"/>
      <c r="I29" s="164" t="s">
        <v>43</v>
      </c>
      <c r="J29" s="52" t="s">
        <v>45</v>
      </c>
      <c r="K29" s="51"/>
    </row>
    <row r="30" spans="2:11" s="1" customFormat="1" ht="14.4" customHeight="1">
      <c r="B30" s="46"/>
      <c r="C30" s="47"/>
      <c r="D30" s="55" t="s">
        <v>46</v>
      </c>
      <c r="E30" s="55" t="s">
        <v>47</v>
      </c>
      <c r="F30" s="165">
        <f>ROUND(SUM(BE76:BE77),2)</f>
        <v>0</v>
      </c>
      <c r="G30" s="47"/>
      <c r="H30" s="47"/>
      <c r="I30" s="166">
        <v>0.21</v>
      </c>
      <c r="J30" s="165">
        <f>ROUND(ROUND((SUM(BE76:BE77)),2)*I30,2)</f>
        <v>0</v>
      </c>
      <c r="K30" s="51"/>
    </row>
    <row r="31" spans="2:11" s="1" customFormat="1" ht="14.4" customHeight="1">
      <c r="B31" s="46"/>
      <c r="C31" s="47"/>
      <c r="D31" s="47"/>
      <c r="E31" s="55" t="s">
        <v>48</v>
      </c>
      <c r="F31" s="165">
        <f>ROUND(SUM(BF76:BF77),2)</f>
        <v>0</v>
      </c>
      <c r="G31" s="47"/>
      <c r="H31" s="47"/>
      <c r="I31" s="166">
        <v>0.15</v>
      </c>
      <c r="J31" s="165">
        <f>ROUND(ROUND((SUM(BF76:BF77)),2)*I31,2)</f>
        <v>0</v>
      </c>
      <c r="K31" s="51"/>
    </row>
    <row r="32" spans="2:11" s="1" customFormat="1" ht="14.4" customHeight="1" hidden="1">
      <c r="B32" s="46"/>
      <c r="C32" s="47"/>
      <c r="D32" s="47"/>
      <c r="E32" s="55" t="s">
        <v>49</v>
      </c>
      <c r="F32" s="165">
        <f>ROUND(SUM(BG76:BG77),2)</f>
        <v>0</v>
      </c>
      <c r="G32" s="47"/>
      <c r="H32" s="47"/>
      <c r="I32" s="166">
        <v>0.21</v>
      </c>
      <c r="J32" s="165">
        <v>0</v>
      </c>
      <c r="K32" s="51"/>
    </row>
    <row r="33" spans="2:11" s="1" customFormat="1" ht="14.4" customHeight="1" hidden="1">
      <c r="B33" s="46"/>
      <c r="C33" s="47"/>
      <c r="D33" s="47"/>
      <c r="E33" s="55" t="s">
        <v>50</v>
      </c>
      <c r="F33" s="165">
        <f>ROUND(SUM(BH76:BH77),2)</f>
        <v>0</v>
      </c>
      <c r="G33" s="47"/>
      <c r="H33" s="47"/>
      <c r="I33" s="166">
        <v>0.15</v>
      </c>
      <c r="J33" s="165">
        <v>0</v>
      </c>
      <c r="K33" s="51"/>
    </row>
    <row r="34" spans="2:11" s="1" customFormat="1" ht="14.4" customHeight="1" hidden="1">
      <c r="B34" s="46"/>
      <c r="C34" s="47"/>
      <c r="D34" s="47"/>
      <c r="E34" s="55" t="s">
        <v>51</v>
      </c>
      <c r="F34" s="165">
        <f>ROUND(SUM(BI76:BI77),2)</f>
        <v>0</v>
      </c>
      <c r="G34" s="47"/>
      <c r="H34" s="47"/>
      <c r="I34" s="166">
        <v>0</v>
      </c>
      <c r="J34" s="165">
        <v>0</v>
      </c>
      <c r="K34" s="51"/>
    </row>
    <row r="35" spans="2:11" s="1" customFormat="1" ht="6.95" customHeight="1">
      <c r="B35" s="46"/>
      <c r="C35" s="47"/>
      <c r="D35" s="47"/>
      <c r="E35" s="47"/>
      <c r="F35" s="47"/>
      <c r="G35" s="47"/>
      <c r="H35" s="47"/>
      <c r="I35" s="152"/>
      <c r="J35" s="47"/>
      <c r="K35" s="51"/>
    </row>
    <row r="36" spans="2:11" s="1" customFormat="1" ht="25.4" customHeight="1">
      <c r="B36" s="46"/>
      <c r="C36" s="167"/>
      <c r="D36" s="168" t="s">
        <v>52</v>
      </c>
      <c r="E36" s="98"/>
      <c r="F36" s="98"/>
      <c r="G36" s="169" t="s">
        <v>53</v>
      </c>
      <c r="H36" s="170" t="s">
        <v>54</v>
      </c>
      <c r="I36" s="171"/>
      <c r="J36" s="172">
        <f>SUM(J27:J34)</f>
        <v>0</v>
      </c>
      <c r="K36" s="173"/>
    </row>
    <row r="37" spans="2:11" s="1" customFormat="1" ht="14.4" customHeight="1">
      <c r="B37" s="67"/>
      <c r="C37" s="68"/>
      <c r="D37" s="68"/>
      <c r="E37" s="68"/>
      <c r="F37" s="68"/>
      <c r="G37" s="68"/>
      <c r="H37" s="68"/>
      <c r="I37" s="174"/>
      <c r="J37" s="68"/>
      <c r="K37" s="69"/>
    </row>
    <row r="41" spans="2:11" s="1" customFormat="1" ht="6.95" customHeight="1">
      <c r="B41" s="175"/>
      <c r="C41" s="176"/>
      <c r="D41" s="176"/>
      <c r="E41" s="176"/>
      <c r="F41" s="176"/>
      <c r="G41" s="176"/>
      <c r="H41" s="176"/>
      <c r="I41" s="177"/>
      <c r="J41" s="176"/>
      <c r="K41" s="178"/>
    </row>
    <row r="42" spans="2:11" s="1" customFormat="1" ht="36.95" customHeight="1">
      <c r="B42" s="46"/>
      <c r="C42" s="30" t="s">
        <v>118</v>
      </c>
      <c r="D42" s="47"/>
      <c r="E42" s="47"/>
      <c r="F42" s="47"/>
      <c r="G42" s="47"/>
      <c r="H42" s="47"/>
      <c r="I42" s="152"/>
      <c r="J42" s="47"/>
      <c r="K42" s="51"/>
    </row>
    <row r="43" spans="2:11" s="1" customFormat="1" ht="6.95" customHeight="1">
      <c r="B43" s="46"/>
      <c r="C43" s="47"/>
      <c r="D43" s="47"/>
      <c r="E43" s="47"/>
      <c r="F43" s="47"/>
      <c r="G43" s="47"/>
      <c r="H43" s="47"/>
      <c r="I43" s="152"/>
      <c r="J43" s="47"/>
      <c r="K43" s="51"/>
    </row>
    <row r="44" spans="2:11" s="1" customFormat="1" ht="14.4" customHeight="1">
      <c r="B44" s="46"/>
      <c r="C44" s="40" t="s">
        <v>18</v>
      </c>
      <c r="D44" s="47"/>
      <c r="E44" s="47"/>
      <c r="F44" s="47"/>
      <c r="G44" s="47"/>
      <c r="H44" s="47"/>
      <c r="I44" s="152"/>
      <c r="J44" s="47"/>
      <c r="K44" s="51"/>
    </row>
    <row r="45" spans="2:11" s="1" customFormat="1" ht="16.5" customHeight="1">
      <c r="B45" s="46"/>
      <c r="C45" s="47"/>
      <c r="D45" s="47"/>
      <c r="E45" s="151" t="str">
        <f>E7</f>
        <v>K1710 Demolice a výstavba nového mostu přes Janovský potok a st. úpravy kom. v ul. K.H. Borovského v Litvínově, Janově</v>
      </c>
      <c r="F45" s="40"/>
      <c r="G45" s="40"/>
      <c r="H45" s="40"/>
      <c r="I45" s="152"/>
      <c r="J45" s="47"/>
      <c r="K45" s="51"/>
    </row>
    <row r="46" spans="2:11" s="1" customFormat="1" ht="14.4" customHeight="1">
      <c r="B46" s="46"/>
      <c r="C46" s="40" t="s">
        <v>116</v>
      </c>
      <c r="D46" s="47"/>
      <c r="E46" s="47"/>
      <c r="F46" s="47"/>
      <c r="G46" s="47"/>
      <c r="H46" s="47"/>
      <c r="I46" s="152"/>
      <c r="J46" s="47"/>
      <c r="K46" s="51"/>
    </row>
    <row r="47" spans="2:11" s="1" customFormat="1" ht="17.25" customHeight="1">
      <c r="B47" s="46"/>
      <c r="C47" s="47"/>
      <c r="D47" s="47"/>
      <c r="E47" s="153" t="str">
        <f>E9</f>
        <v>05 - VO - samostatný rozpočet (SO 03)</v>
      </c>
      <c r="F47" s="47"/>
      <c r="G47" s="47"/>
      <c r="H47" s="47"/>
      <c r="I47" s="152"/>
      <c r="J47" s="47"/>
      <c r="K47" s="51"/>
    </row>
    <row r="48" spans="2:11" s="1" customFormat="1" ht="6.95" customHeight="1">
      <c r="B48" s="46"/>
      <c r="C48" s="47"/>
      <c r="D48" s="47"/>
      <c r="E48" s="47"/>
      <c r="F48" s="47"/>
      <c r="G48" s="47"/>
      <c r="H48" s="47"/>
      <c r="I48" s="152"/>
      <c r="J48" s="47"/>
      <c r="K48" s="51"/>
    </row>
    <row r="49" spans="2:11" s="1" customFormat="1" ht="18" customHeight="1">
      <c r="B49" s="46"/>
      <c r="C49" s="40" t="s">
        <v>24</v>
      </c>
      <c r="D49" s="47"/>
      <c r="E49" s="47"/>
      <c r="F49" s="35" t="str">
        <f>F12</f>
        <v xml:space="preserve"> </v>
      </c>
      <c r="G49" s="47"/>
      <c r="H49" s="47"/>
      <c r="I49" s="154" t="s">
        <v>26</v>
      </c>
      <c r="J49" s="155" t="str">
        <f>IF(J12="","",J12)</f>
        <v>6. 9. 2018</v>
      </c>
      <c r="K49" s="51"/>
    </row>
    <row r="50" spans="2:11" s="1" customFormat="1" ht="6.95" customHeight="1">
      <c r="B50" s="46"/>
      <c r="C50" s="47"/>
      <c r="D50" s="47"/>
      <c r="E50" s="47"/>
      <c r="F50" s="47"/>
      <c r="G50" s="47"/>
      <c r="H50" s="47"/>
      <c r="I50" s="152"/>
      <c r="J50" s="47"/>
      <c r="K50" s="51"/>
    </row>
    <row r="51" spans="2:11" s="1" customFormat="1" ht="13.5">
      <c r="B51" s="46"/>
      <c r="C51" s="40" t="s">
        <v>28</v>
      </c>
      <c r="D51" s="47"/>
      <c r="E51" s="47"/>
      <c r="F51" s="35" t="str">
        <f>E15</f>
        <v>Město Litvínov, MÚ Litvínov</v>
      </c>
      <c r="G51" s="47"/>
      <c r="H51" s="47"/>
      <c r="I51" s="154" t="s">
        <v>35</v>
      </c>
      <c r="J51" s="44" t="str">
        <f>E21</f>
        <v>ENIMA PRO, a.s.</v>
      </c>
      <c r="K51" s="51"/>
    </row>
    <row r="52" spans="2:11" s="1" customFormat="1" ht="14.4" customHeight="1">
      <c r="B52" s="46"/>
      <c r="C52" s="40" t="s">
        <v>33</v>
      </c>
      <c r="D52" s="47"/>
      <c r="E52" s="47"/>
      <c r="F52" s="35" t="str">
        <f>IF(E18="","",E18)</f>
        <v/>
      </c>
      <c r="G52" s="47"/>
      <c r="H52" s="47"/>
      <c r="I52" s="152"/>
      <c r="J52" s="179"/>
      <c r="K52" s="51"/>
    </row>
    <row r="53" spans="2:11" s="1" customFormat="1" ht="10.3" customHeight="1">
      <c r="B53" s="46"/>
      <c r="C53" s="47"/>
      <c r="D53" s="47"/>
      <c r="E53" s="47"/>
      <c r="F53" s="47"/>
      <c r="G53" s="47"/>
      <c r="H53" s="47"/>
      <c r="I53" s="152"/>
      <c r="J53" s="47"/>
      <c r="K53" s="51"/>
    </row>
    <row r="54" spans="2:11" s="1" customFormat="1" ht="29.25" customHeight="1">
      <c r="B54" s="46"/>
      <c r="C54" s="180" t="s">
        <v>119</v>
      </c>
      <c r="D54" s="167"/>
      <c r="E54" s="167"/>
      <c r="F54" s="167"/>
      <c r="G54" s="167"/>
      <c r="H54" s="167"/>
      <c r="I54" s="181"/>
      <c r="J54" s="182" t="s">
        <v>120</v>
      </c>
      <c r="K54" s="183"/>
    </row>
    <row r="55" spans="2:11" s="1" customFormat="1" ht="10.3" customHeight="1">
      <c r="B55" s="46"/>
      <c r="C55" s="47"/>
      <c r="D55" s="47"/>
      <c r="E55" s="47"/>
      <c r="F55" s="47"/>
      <c r="G55" s="47"/>
      <c r="H55" s="47"/>
      <c r="I55" s="152"/>
      <c r="J55" s="47"/>
      <c r="K55" s="51"/>
    </row>
    <row r="56" spans="2:47" s="1" customFormat="1" ht="29.25" customHeight="1">
      <c r="B56" s="46"/>
      <c r="C56" s="184" t="s">
        <v>121</v>
      </c>
      <c r="D56" s="47"/>
      <c r="E56" s="47"/>
      <c r="F56" s="47"/>
      <c r="G56" s="47"/>
      <c r="H56" s="47"/>
      <c r="I56" s="152"/>
      <c r="J56" s="163">
        <f>J76</f>
        <v>0</v>
      </c>
      <c r="K56" s="51"/>
      <c r="AU56" s="24" t="s">
        <v>122</v>
      </c>
    </row>
    <row r="57" spans="2:11" s="1" customFormat="1" ht="21.8" customHeight="1">
      <c r="B57" s="46"/>
      <c r="C57" s="47"/>
      <c r="D57" s="47"/>
      <c r="E57" s="47"/>
      <c r="F57" s="47"/>
      <c r="G57" s="47"/>
      <c r="H57" s="47"/>
      <c r="I57" s="152"/>
      <c r="J57" s="47"/>
      <c r="K57" s="51"/>
    </row>
    <row r="58" spans="2:11" s="1" customFormat="1" ht="6.95" customHeight="1">
      <c r="B58" s="67"/>
      <c r="C58" s="68"/>
      <c r="D58" s="68"/>
      <c r="E58" s="68"/>
      <c r="F58" s="68"/>
      <c r="G58" s="68"/>
      <c r="H58" s="68"/>
      <c r="I58" s="174"/>
      <c r="J58" s="68"/>
      <c r="K58" s="69"/>
    </row>
    <row r="62" spans="2:12" s="1" customFormat="1" ht="6.95" customHeight="1">
      <c r="B62" s="70"/>
      <c r="C62" s="71"/>
      <c r="D62" s="71"/>
      <c r="E62" s="71"/>
      <c r="F62" s="71"/>
      <c r="G62" s="71"/>
      <c r="H62" s="71"/>
      <c r="I62" s="177"/>
      <c r="J62" s="71"/>
      <c r="K62" s="71"/>
      <c r="L62" s="72"/>
    </row>
    <row r="63" spans="2:12" s="1" customFormat="1" ht="36.95" customHeight="1">
      <c r="B63" s="46"/>
      <c r="C63" s="73" t="s">
        <v>123</v>
      </c>
      <c r="D63" s="74"/>
      <c r="E63" s="74"/>
      <c r="F63" s="74"/>
      <c r="G63" s="74"/>
      <c r="H63" s="74"/>
      <c r="I63" s="185"/>
      <c r="J63" s="74"/>
      <c r="K63" s="74"/>
      <c r="L63" s="72"/>
    </row>
    <row r="64" spans="2:12" s="1" customFormat="1" ht="6.95" customHeight="1">
      <c r="B64" s="46"/>
      <c r="C64" s="74"/>
      <c r="D64" s="74"/>
      <c r="E64" s="74"/>
      <c r="F64" s="74"/>
      <c r="G64" s="74"/>
      <c r="H64" s="74"/>
      <c r="I64" s="185"/>
      <c r="J64" s="74"/>
      <c r="K64" s="74"/>
      <c r="L64" s="72"/>
    </row>
    <row r="65" spans="2:12" s="1" customFormat="1" ht="14.4" customHeight="1">
      <c r="B65" s="46"/>
      <c r="C65" s="76" t="s">
        <v>18</v>
      </c>
      <c r="D65" s="74"/>
      <c r="E65" s="74"/>
      <c r="F65" s="74"/>
      <c r="G65" s="74"/>
      <c r="H65" s="74"/>
      <c r="I65" s="185"/>
      <c r="J65" s="74"/>
      <c r="K65" s="74"/>
      <c r="L65" s="72"/>
    </row>
    <row r="66" spans="2:12" s="1" customFormat="1" ht="16.5" customHeight="1">
      <c r="B66" s="46"/>
      <c r="C66" s="74"/>
      <c r="D66" s="74"/>
      <c r="E66" s="186" t="str">
        <f>E7</f>
        <v>K1710 Demolice a výstavba nového mostu přes Janovský potok a st. úpravy kom. v ul. K.H. Borovského v Litvínově, Janově</v>
      </c>
      <c r="F66" s="76"/>
      <c r="G66" s="76"/>
      <c r="H66" s="76"/>
      <c r="I66" s="185"/>
      <c r="J66" s="74"/>
      <c r="K66" s="74"/>
      <c r="L66" s="72"/>
    </row>
    <row r="67" spans="2:12" s="1" customFormat="1" ht="14.4" customHeight="1">
      <c r="B67" s="46"/>
      <c r="C67" s="76" t="s">
        <v>116</v>
      </c>
      <c r="D67" s="74"/>
      <c r="E67" s="74"/>
      <c r="F67" s="74"/>
      <c r="G67" s="74"/>
      <c r="H67" s="74"/>
      <c r="I67" s="185"/>
      <c r="J67" s="74"/>
      <c r="K67" s="74"/>
      <c r="L67" s="72"/>
    </row>
    <row r="68" spans="2:12" s="1" customFormat="1" ht="17.25" customHeight="1">
      <c r="B68" s="46"/>
      <c r="C68" s="74"/>
      <c r="D68" s="74"/>
      <c r="E68" s="82" t="str">
        <f>E9</f>
        <v>05 - VO - samostatný rozpočet (SO 03)</v>
      </c>
      <c r="F68" s="74"/>
      <c r="G68" s="74"/>
      <c r="H68" s="74"/>
      <c r="I68" s="185"/>
      <c r="J68" s="74"/>
      <c r="K68" s="74"/>
      <c r="L68" s="72"/>
    </row>
    <row r="69" spans="2:12" s="1" customFormat="1" ht="6.95" customHeight="1">
      <c r="B69" s="46"/>
      <c r="C69" s="74"/>
      <c r="D69" s="74"/>
      <c r="E69" s="74"/>
      <c r="F69" s="74"/>
      <c r="G69" s="74"/>
      <c r="H69" s="74"/>
      <c r="I69" s="185"/>
      <c r="J69" s="74"/>
      <c r="K69" s="74"/>
      <c r="L69" s="72"/>
    </row>
    <row r="70" spans="2:12" s="1" customFormat="1" ht="18" customHeight="1">
      <c r="B70" s="46"/>
      <c r="C70" s="76" t="s">
        <v>24</v>
      </c>
      <c r="D70" s="74"/>
      <c r="E70" s="74"/>
      <c r="F70" s="187" t="str">
        <f>F12</f>
        <v xml:space="preserve"> </v>
      </c>
      <c r="G70" s="74"/>
      <c r="H70" s="74"/>
      <c r="I70" s="188" t="s">
        <v>26</v>
      </c>
      <c r="J70" s="85" t="str">
        <f>IF(J12="","",J12)</f>
        <v>6. 9. 2018</v>
      </c>
      <c r="K70" s="74"/>
      <c r="L70" s="72"/>
    </row>
    <row r="71" spans="2:12" s="1" customFormat="1" ht="6.95" customHeight="1">
      <c r="B71" s="46"/>
      <c r="C71" s="74"/>
      <c r="D71" s="74"/>
      <c r="E71" s="74"/>
      <c r="F71" s="74"/>
      <c r="G71" s="74"/>
      <c r="H71" s="74"/>
      <c r="I71" s="185"/>
      <c r="J71" s="74"/>
      <c r="K71" s="74"/>
      <c r="L71" s="72"/>
    </row>
    <row r="72" spans="2:12" s="1" customFormat="1" ht="13.5">
      <c r="B72" s="46"/>
      <c r="C72" s="76" t="s">
        <v>28</v>
      </c>
      <c r="D72" s="74"/>
      <c r="E72" s="74"/>
      <c r="F72" s="187" t="str">
        <f>E15</f>
        <v>Město Litvínov, MÚ Litvínov</v>
      </c>
      <c r="G72" s="74"/>
      <c r="H72" s="74"/>
      <c r="I72" s="188" t="s">
        <v>35</v>
      </c>
      <c r="J72" s="187" t="str">
        <f>E21</f>
        <v>ENIMA PRO, a.s.</v>
      </c>
      <c r="K72" s="74"/>
      <c r="L72" s="72"/>
    </row>
    <row r="73" spans="2:12" s="1" customFormat="1" ht="14.4" customHeight="1">
      <c r="B73" s="46"/>
      <c r="C73" s="76" t="s">
        <v>33</v>
      </c>
      <c r="D73" s="74"/>
      <c r="E73" s="74"/>
      <c r="F73" s="187" t="str">
        <f>IF(E18="","",E18)</f>
        <v/>
      </c>
      <c r="G73" s="74"/>
      <c r="H73" s="74"/>
      <c r="I73" s="185"/>
      <c r="J73" s="74"/>
      <c r="K73" s="74"/>
      <c r="L73" s="72"/>
    </row>
    <row r="74" spans="2:12" s="1" customFormat="1" ht="10.3" customHeight="1">
      <c r="B74" s="46"/>
      <c r="C74" s="74"/>
      <c r="D74" s="74"/>
      <c r="E74" s="74"/>
      <c r="F74" s="74"/>
      <c r="G74" s="74"/>
      <c r="H74" s="74"/>
      <c r="I74" s="185"/>
      <c r="J74" s="74"/>
      <c r="K74" s="74"/>
      <c r="L74" s="72"/>
    </row>
    <row r="75" spans="2:20" s="8" customFormat="1" ht="29.25" customHeight="1">
      <c r="B75" s="189"/>
      <c r="C75" s="190" t="s">
        <v>124</v>
      </c>
      <c r="D75" s="191" t="s">
        <v>61</v>
      </c>
      <c r="E75" s="191" t="s">
        <v>57</v>
      </c>
      <c r="F75" s="191" t="s">
        <v>125</v>
      </c>
      <c r="G75" s="191" t="s">
        <v>126</v>
      </c>
      <c r="H75" s="191" t="s">
        <v>127</v>
      </c>
      <c r="I75" s="192" t="s">
        <v>128</v>
      </c>
      <c r="J75" s="191" t="s">
        <v>120</v>
      </c>
      <c r="K75" s="193" t="s">
        <v>129</v>
      </c>
      <c r="L75" s="194"/>
      <c r="M75" s="102" t="s">
        <v>130</v>
      </c>
      <c r="N75" s="103" t="s">
        <v>46</v>
      </c>
      <c r="O75" s="103" t="s">
        <v>131</v>
      </c>
      <c r="P75" s="103" t="s">
        <v>132</v>
      </c>
      <c r="Q75" s="103" t="s">
        <v>133</v>
      </c>
      <c r="R75" s="103" t="s">
        <v>134</v>
      </c>
      <c r="S75" s="103" t="s">
        <v>135</v>
      </c>
      <c r="T75" s="104" t="s">
        <v>136</v>
      </c>
    </row>
    <row r="76" spans="2:63" s="1" customFormat="1" ht="29.25" customHeight="1">
      <c r="B76" s="46"/>
      <c r="C76" s="108" t="s">
        <v>121</v>
      </c>
      <c r="D76" s="74"/>
      <c r="E76" s="74"/>
      <c r="F76" s="74"/>
      <c r="G76" s="74"/>
      <c r="H76" s="74"/>
      <c r="I76" s="185"/>
      <c r="J76" s="195">
        <f>BK76</f>
        <v>0</v>
      </c>
      <c r="K76" s="74"/>
      <c r="L76" s="72"/>
      <c r="M76" s="105"/>
      <c r="N76" s="106"/>
      <c r="O76" s="106"/>
      <c r="P76" s="196">
        <f>P77</f>
        <v>0</v>
      </c>
      <c r="Q76" s="106"/>
      <c r="R76" s="196">
        <f>R77</f>
        <v>0</v>
      </c>
      <c r="S76" s="106"/>
      <c r="T76" s="197">
        <f>T77</f>
        <v>0</v>
      </c>
      <c r="AT76" s="24" t="s">
        <v>75</v>
      </c>
      <c r="AU76" s="24" t="s">
        <v>122</v>
      </c>
      <c r="BK76" s="198">
        <f>BK77</f>
        <v>0</v>
      </c>
    </row>
    <row r="77" spans="2:65" s="1" customFormat="1" ht="16.5" customHeight="1">
      <c r="B77" s="46"/>
      <c r="C77" s="199" t="s">
        <v>84</v>
      </c>
      <c r="D77" s="199" t="s">
        <v>137</v>
      </c>
      <c r="E77" s="200" t="s">
        <v>509</v>
      </c>
      <c r="F77" s="201" t="s">
        <v>510</v>
      </c>
      <c r="G77" s="202" t="s">
        <v>511</v>
      </c>
      <c r="H77" s="203">
        <v>1</v>
      </c>
      <c r="I77" s="204"/>
      <c r="J77" s="205">
        <f>ROUND(I77*H77,2)</f>
        <v>0</v>
      </c>
      <c r="K77" s="201" t="s">
        <v>23</v>
      </c>
      <c r="L77" s="72"/>
      <c r="M77" s="206" t="s">
        <v>23</v>
      </c>
      <c r="N77" s="236" t="s">
        <v>47</v>
      </c>
      <c r="O77" s="237"/>
      <c r="P77" s="238">
        <f>O77*H77</f>
        <v>0</v>
      </c>
      <c r="Q77" s="238">
        <v>0</v>
      </c>
      <c r="R77" s="238">
        <f>Q77*H77</f>
        <v>0</v>
      </c>
      <c r="S77" s="238">
        <v>0</v>
      </c>
      <c r="T77" s="239">
        <f>S77*H77</f>
        <v>0</v>
      </c>
      <c r="AR77" s="24" t="s">
        <v>141</v>
      </c>
      <c r="AT77" s="24" t="s">
        <v>137</v>
      </c>
      <c r="AU77" s="24" t="s">
        <v>76</v>
      </c>
      <c r="AY77" s="24" t="s">
        <v>142</v>
      </c>
      <c r="BE77" s="210">
        <f>IF(N77="základní",J77,0)</f>
        <v>0</v>
      </c>
      <c r="BF77" s="210">
        <f>IF(N77="snížená",J77,0)</f>
        <v>0</v>
      </c>
      <c r="BG77" s="210">
        <f>IF(N77="zákl. přenesená",J77,0)</f>
        <v>0</v>
      </c>
      <c r="BH77" s="210">
        <f>IF(N77="sníž. přenesená",J77,0)</f>
        <v>0</v>
      </c>
      <c r="BI77" s="210">
        <f>IF(N77="nulová",J77,0)</f>
        <v>0</v>
      </c>
      <c r="BJ77" s="24" t="s">
        <v>84</v>
      </c>
      <c r="BK77" s="210">
        <f>ROUND(I77*H77,2)</f>
        <v>0</v>
      </c>
      <c r="BL77" s="24" t="s">
        <v>141</v>
      </c>
      <c r="BM77" s="24" t="s">
        <v>86</v>
      </c>
    </row>
    <row r="78" spans="2:12" s="1" customFormat="1" ht="6.95" customHeight="1">
      <c r="B78" s="67"/>
      <c r="C78" s="68"/>
      <c r="D78" s="68"/>
      <c r="E78" s="68"/>
      <c r="F78" s="68"/>
      <c r="G78" s="68"/>
      <c r="H78" s="68"/>
      <c r="I78" s="174"/>
      <c r="J78" s="68"/>
      <c r="K78" s="68"/>
      <c r="L78" s="72"/>
    </row>
  </sheetData>
  <sheetProtection password="CC35" sheet="1" objects="1" scenarios="1" formatColumns="0" formatRows="0" autoFilter="0"/>
  <autoFilter ref="C75:K77"/>
  <mergeCells count="10">
    <mergeCell ref="E7:H7"/>
    <mergeCell ref="E9:H9"/>
    <mergeCell ref="E24:H24"/>
    <mergeCell ref="E45:H45"/>
    <mergeCell ref="E47:H47"/>
    <mergeCell ref="J51:J52"/>
    <mergeCell ref="E66:H66"/>
    <mergeCell ref="E68:H68"/>
    <mergeCell ref="G1:H1"/>
    <mergeCell ref="L2:V2"/>
  </mergeCells>
  <hyperlinks>
    <hyperlink ref="F1:G1" location="C2" display="1) Krycí list soupisu"/>
    <hyperlink ref="G1:H1" location="C54" display="2) Rekapitulace"/>
    <hyperlink ref="J1" location="C7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0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5"/>
      <c r="C1" s="145"/>
      <c r="D1" s="146" t="s">
        <v>1</v>
      </c>
      <c r="E1" s="145"/>
      <c r="F1" s="147" t="s">
        <v>110</v>
      </c>
      <c r="G1" s="147" t="s">
        <v>111</v>
      </c>
      <c r="H1" s="147"/>
      <c r="I1" s="148"/>
      <c r="J1" s="147" t="s">
        <v>112</v>
      </c>
      <c r="K1" s="146" t="s">
        <v>113</v>
      </c>
      <c r="L1" s="147" t="s">
        <v>114</v>
      </c>
      <c r="M1" s="147"/>
      <c r="N1" s="147"/>
      <c r="O1" s="147"/>
      <c r="P1" s="147"/>
      <c r="Q1" s="147"/>
      <c r="R1" s="147"/>
      <c r="S1" s="147"/>
      <c r="T1" s="147"/>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101</v>
      </c>
    </row>
    <row r="3" spans="2:46" ht="6.95" customHeight="1">
      <c r="B3" s="25"/>
      <c r="C3" s="26"/>
      <c r="D3" s="26"/>
      <c r="E3" s="26"/>
      <c r="F3" s="26"/>
      <c r="G3" s="26"/>
      <c r="H3" s="26"/>
      <c r="I3" s="149"/>
      <c r="J3" s="26"/>
      <c r="K3" s="27"/>
      <c r="AT3" s="24" t="s">
        <v>86</v>
      </c>
    </row>
    <row r="4" spans="2:46" ht="36.95" customHeight="1">
      <c r="B4" s="28"/>
      <c r="C4" s="29"/>
      <c r="D4" s="30" t="s">
        <v>115</v>
      </c>
      <c r="E4" s="29"/>
      <c r="F4" s="29"/>
      <c r="G4" s="29"/>
      <c r="H4" s="29"/>
      <c r="I4" s="150"/>
      <c r="J4" s="29"/>
      <c r="K4" s="31"/>
      <c r="M4" s="32" t="s">
        <v>12</v>
      </c>
      <c r="AT4" s="24" t="s">
        <v>6</v>
      </c>
    </row>
    <row r="5" spans="2:11" ht="6.95" customHeight="1">
      <c r="B5" s="28"/>
      <c r="C5" s="29"/>
      <c r="D5" s="29"/>
      <c r="E5" s="29"/>
      <c r="F5" s="29"/>
      <c r="G5" s="29"/>
      <c r="H5" s="29"/>
      <c r="I5" s="150"/>
      <c r="J5" s="29"/>
      <c r="K5" s="31"/>
    </row>
    <row r="6" spans="2:11" ht="13.5">
      <c r="B6" s="28"/>
      <c r="C6" s="29"/>
      <c r="D6" s="40" t="s">
        <v>18</v>
      </c>
      <c r="E6" s="29"/>
      <c r="F6" s="29"/>
      <c r="G6" s="29"/>
      <c r="H6" s="29"/>
      <c r="I6" s="150"/>
      <c r="J6" s="29"/>
      <c r="K6" s="31"/>
    </row>
    <row r="7" spans="2:11" ht="16.5" customHeight="1">
      <c r="B7" s="28"/>
      <c r="C7" s="29"/>
      <c r="D7" s="29"/>
      <c r="E7" s="151" t="str">
        <f>'Rekapitulace stavby'!K6</f>
        <v>K1710 Demolice a výstavba nového mostu přes Janovský potok a st. úpravy kom. v ul. K.H. Borovského v Litvínově, Janově</v>
      </c>
      <c r="F7" s="40"/>
      <c r="G7" s="40"/>
      <c r="H7" s="40"/>
      <c r="I7" s="150"/>
      <c r="J7" s="29"/>
      <c r="K7" s="31"/>
    </row>
    <row r="8" spans="2:11" s="1" customFormat="1" ht="13.5">
      <c r="B8" s="46"/>
      <c r="C8" s="47"/>
      <c r="D8" s="40" t="s">
        <v>116</v>
      </c>
      <c r="E8" s="47"/>
      <c r="F8" s="47"/>
      <c r="G8" s="47"/>
      <c r="H8" s="47"/>
      <c r="I8" s="152"/>
      <c r="J8" s="47"/>
      <c r="K8" s="51"/>
    </row>
    <row r="9" spans="2:11" s="1" customFormat="1" ht="36.95" customHeight="1">
      <c r="B9" s="46"/>
      <c r="C9" s="47"/>
      <c r="D9" s="47"/>
      <c r="E9" s="153" t="s">
        <v>512</v>
      </c>
      <c r="F9" s="47"/>
      <c r="G9" s="47"/>
      <c r="H9" s="47"/>
      <c r="I9" s="152"/>
      <c r="J9" s="47"/>
      <c r="K9" s="51"/>
    </row>
    <row r="10" spans="2:11" s="1" customFormat="1" ht="13.5">
      <c r="B10" s="46"/>
      <c r="C10" s="47"/>
      <c r="D10" s="47"/>
      <c r="E10" s="47"/>
      <c r="F10" s="47"/>
      <c r="G10" s="47"/>
      <c r="H10" s="47"/>
      <c r="I10" s="152"/>
      <c r="J10" s="47"/>
      <c r="K10" s="51"/>
    </row>
    <row r="11" spans="2:11" s="1" customFormat="1" ht="14.4" customHeight="1">
      <c r="B11" s="46"/>
      <c r="C11" s="47"/>
      <c r="D11" s="40" t="s">
        <v>20</v>
      </c>
      <c r="E11" s="47"/>
      <c r="F11" s="35" t="s">
        <v>23</v>
      </c>
      <c r="G11" s="47"/>
      <c r="H11" s="47"/>
      <c r="I11" s="154" t="s">
        <v>22</v>
      </c>
      <c r="J11" s="35" t="s">
        <v>23</v>
      </c>
      <c r="K11" s="51"/>
    </row>
    <row r="12" spans="2:11" s="1" customFormat="1" ht="14.4" customHeight="1">
      <c r="B12" s="46"/>
      <c r="C12" s="47"/>
      <c r="D12" s="40" t="s">
        <v>24</v>
      </c>
      <c r="E12" s="47"/>
      <c r="F12" s="35" t="s">
        <v>25</v>
      </c>
      <c r="G12" s="47"/>
      <c r="H12" s="47"/>
      <c r="I12" s="154" t="s">
        <v>26</v>
      </c>
      <c r="J12" s="155" t="str">
        <f>'Rekapitulace stavby'!AN8</f>
        <v>6. 9. 2018</v>
      </c>
      <c r="K12" s="51"/>
    </row>
    <row r="13" spans="2:11" s="1" customFormat="1" ht="10.8" customHeight="1">
      <c r="B13" s="46"/>
      <c r="C13" s="47"/>
      <c r="D13" s="47"/>
      <c r="E13" s="47"/>
      <c r="F13" s="47"/>
      <c r="G13" s="47"/>
      <c r="H13" s="47"/>
      <c r="I13" s="152"/>
      <c r="J13" s="47"/>
      <c r="K13" s="51"/>
    </row>
    <row r="14" spans="2:11" s="1" customFormat="1" ht="14.4" customHeight="1">
      <c r="B14" s="46"/>
      <c r="C14" s="47"/>
      <c r="D14" s="40" t="s">
        <v>28</v>
      </c>
      <c r="E14" s="47"/>
      <c r="F14" s="47"/>
      <c r="G14" s="47"/>
      <c r="H14" s="47"/>
      <c r="I14" s="154" t="s">
        <v>29</v>
      </c>
      <c r="J14" s="35" t="s">
        <v>30</v>
      </c>
      <c r="K14" s="51"/>
    </row>
    <row r="15" spans="2:11" s="1" customFormat="1" ht="18" customHeight="1">
      <c r="B15" s="46"/>
      <c r="C15" s="47"/>
      <c r="D15" s="47"/>
      <c r="E15" s="35" t="s">
        <v>31</v>
      </c>
      <c r="F15" s="47"/>
      <c r="G15" s="47"/>
      <c r="H15" s="47"/>
      <c r="I15" s="154" t="s">
        <v>32</v>
      </c>
      <c r="J15" s="35" t="s">
        <v>23</v>
      </c>
      <c r="K15" s="51"/>
    </row>
    <row r="16" spans="2:11" s="1" customFormat="1" ht="6.95" customHeight="1">
      <c r="B16" s="46"/>
      <c r="C16" s="47"/>
      <c r="D16" s="47"/>
      <c r="E16" s="47"/>
      <c r="F16" s="47"/>
      <c r="G16" s="47"/>
      <c r="H16" s="47"/>
      <c r="I16" s="152"/>
      <c r="J16" s="47"/>
      <c r="K16" s="51"/>
    </row>
    <row r="17" spans="2:11" s="1" customFormat="1" ht="14.4" customHeight="1">
      <c r="B17" s="46"/>
      <c r="C17" s="47"/>
      <c r="D17" s="40" t="s">
        <v>33</v>
      </c>
      <c r="E17" s="47"/>
      <c r="F17" s="47"/>
      <c r="G17" s="47"/>
      <c r="H17" s="47"/>
      <c r="I17" s="154"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54" t="s">
        <v>32</v>
      </c>
      <c r="J18" s="35" t="str">
        <f>IF('Rekapitulace stavby'!AN14="Vyplň údaj","",IF('Rekapitulace stavby'!AN14="","",'Rekapitulace stavby'!AN14))</f>
        <v/>
      </c>
      <c r="K18" s="51"/>
    </row>
    <row r="19" spans="2:11" s="1" customFormat="1" ht="6.95" customHeight="1">
      <c r="B19" s="46"/>
      <c r="C19" s="47"/>
      <c r="D19" s="47"/>
      <c r="E19" s="47"/>
      <c r="F19" s="47"/>
      <c r="G19" s="47"/>
      <c r="H19" s="47"/>
      <c r="I19" s="152"/>
      <c r="J19" s="47"/>
      <c r="K19" s="51"/>
    </row>
    <row r="20" spans="2:11" s="1" customFormat="1" ht="14.4" customHeight="1">
      <c r="B20" s="46"/>
      <c r="C20" s="47"/>
      <c r="D20" s="40" t="s">
        <v>35</v>
      </c>
      <c r="E20" s="47"/>
      <c r="F20" s="47"/>
      <c r="G20" s="47"/>
      <c r="H20" s="47"/>
      <c r="I20" s="154" t="s">
        <v>29</v>
      </c>
      <c r="J20" s="35" t="s">
        <v>36</v>
      </c>
      <c r="K20" s="51"/>
    </row>
    <row r="21" spans="2:11" s="1" customFormat="1" ht="18" customHeight="1">
      <c r="B21" s="46"/>
      <c r="C21" s="47"/>
      <c r="D21" s="47"/>
      <c r="E21" s="35" t="s">
        <v>37</v>
      </c>
      <c r="F21" s="47"/>
      <c r="G21" s="47"/>
      <c r="H21" s="47"/>
      <c r="I21" s="154" t="s">
        <v>32</v>
      </c>
      <c r="J21" s="35" t="s">
        <v>38</v>
      </c>
      <c r="K21" s="51"/>
    </row>
    <row r="22" spans="2:11" s="1" customFormat="1" ht="6.95" customHeight="1">
      <c r="B22" s="46"/>
      <c r="C22" s="47"/>
      <c r="D22" s="47"/>
      <c r="E22" s="47"/>
      <c r="F22" s="47"/>
      <c r="G22" s="47"/>
      <c r="H22" s="47"/>
      <c r="I22" s="152"/>
      <c r="J22" s="47"/>
      <c r="K22" s="51"/>
    </row>
    <row r="23" spans="2:11" s="1" customFormat="1" ht="14.4" customHeight="1">
      <c r="B23" s="46"/>
      <c r="C23" s="47"/>
      <c r="D23" s="40" t="s">
        <v>40</v>
      </c>
      <c r="E23" s="47"/>
      <c r="F23" s="47"/>
      <c r="G23" s="47"/>
      <c r="H23" s="47"/>
      <c r="I23" s="152"/>
      <c r="J23" s="47"/>
      <c r="K23" s="51"/>
    </row>
    <row r="24" spans="2:11" s="7" customFormat="1" ht="71.25" customHeight="1">
      <c r="B24" s="156"/>
      <c r="C24" s="157"/>
      <c r="D24" s="157"/>
      <c r="E24" s="44" t="s">
        <v>41</v>
      </c>
      <c r="F24" s="44"/>
      <c r="G24" s="44"/>
      <c r="H24" s="44"/>
      <c r="I24" s="158"/>
      <c r="J24" s="157"/>
      <c r="K24" s="159"/>
    </row>
    <row r="25" spans="2:11" s="1" customFormat="1" ht="6.95" customHeight="1">
      <c r="B25" s="46"/>
      <c r="C25" s="47"/>
      <c r="D25" s="47"/>
      <c r="E25" s="47"/>
      <c r="F25" s="47"/>
      <c r="G25" s="47"/>
      <c r="H25" s="47"/>
      <c r="I25" s="152"/>
      <c r="J25" s="47"/>
      <c r="K25" s="51"/>
    </row>
    <row r="26" spans="2:11" s="1" customFormat="1" ht="6.95" customHeight="1">
      <c r="B26" s="46"/>
      <c r="C26" s="47"/>
      <c r="D26" s="106"/>
      <c r="E26" s="106"/>
      <c r="F26" s="106"/>
      <c r="G26" s="106"/>
      <c r="H26" s="106"/>
      <c r="I26" s="160"/>
      <c r="J26" s="106"/>
      <c r="K26" s="161"/>
    </row>
    <row r="27" spans="2:11" s="1" customFormat="1" ht="25.4" customHeight="1">
      <c r="B27" s="46"/>
      <c r="C27" s="47"/>
      <c r="D27" s="162" t="s">
        <v>42</v>
      </c>
      <c r="E27" s="47"/>
      <c r="F27" s="47"/>
      <c r="G27" s="47"/>
      <c r="H27" s="47"/>
      <c r="I27" s="152"/>
      <c r="J27" s="163">
        <f>ROUND(J76,2)</f>
        <v>0</v>
      </c>
      <c r="K27" s="51"/>
    </row>
    <row r="28" spans="2:11" s="1" customFormat="1" ht="6.95" customHeight="1">
      <c r="B28" s="46"/>
      <c r="C28" s="47"/>
      <c r="D28" s="106"/>
      <c r="E28" s="106"/>
      <c r="F28" s="106"/>
      <c r="G28" s="106"/>
      <c r="H28" s="106"/>
      <c r="I28" s="160"/>
      <c r="J28" s="106"/>
      <c r="K28" s="161"/>
    </row>
    <row r="29" spans="2:11" s="1" customFormat="1" ht="14.4" customHeight="1">
      <c r="B29" s="46"/>
      <c r="C29" s="47"/>
      <c r="D29" s="47"/>
      <c r="E29" s="47"/>
      <c r="F29" s="52" t="s">
        <v>44</v>
      </c>
      <c r="G29" s="47"/>
      <c r="H29" s="47"/>
      <c r="I29" s="164" t="s">
        <v>43</v>
      </c>
      <c r="J29" s="52" t="s">
        <v>45</v>
      </c>
      <c r="K29" s="51"/>
    </row>
    <row r="30" spans="2:11" s="1" customFormat="1" ht="14.4" customHeight="1">
      <c r="B30" s="46"/>
      <c r="C30" s="47"/>
      <c r="D30" s="55" t="s">
        <v>46</v>
      </c>
      <c r="E30" s="55" t="s">
        <v>47</v>
      </c>
      <c r="F30" s="165">
        <f>ROUND(SUM(BE76:BE99),2)</f>
        <v>0</v>
      </c>
      <c r="G30" s="47"/>
      <c r="H30" s="47"/>
      <c r="I30" s="166">
        <v>0.21</v>
      </c>
      <c r="J30" s="165">
        <f>ROUND(ROUND((SUM(BE76:BE99)),2)*I30,2)</f>
        <v>0</v>
      </c>
      <c r="K30" s="51"/>
    </row>
    <row r="31" spans="2:11" s="1" customFormat="1" ht="14.4" customHeight="1">
      <c r="B31" s="46"/>
      <c r="C31" s="47"/>
      <c r="D31" s="47"/>
      <c r="E31" s="55" t="s">
        <v>48</v>
      </c>
      <c r="F31" s="165">
        <f>ROUND(SUM(BF76:BF99),2)</f>
        <v>0</v>
      </c>
      <c r="G31" s="47"/>
      <c r="H31" s="47"/>
      <c r="I31" s="166">
        <v>0.15</v>
      </c>
      <c r="J31" s="165">
        <f>ROUND(ROUND((SUM(BF76:BF99)),2)*I31,2)</f>
        <v>0</v>
      </c>
      <c r="K31" s="51"/>
    </row>
    <row r="32" spans="2:11" s="1" customFormat="1" ht="14.4" customHeight="1" hidden="1">
      <c r="B32" s="46"/>
      <c r="C32" s="47"/>
      <c r="D32" s="47"/>
      <c r="E32" s="55" t="s">
        <v>49</v>
      </c>
      <c r="F32" s="165">
        <f>ROUND(SUM(BG76:BG99),2)</f>
        <v>0</v>
      </c>
      <c r="G32" s="47"/>
      <c r="H32" s="47"/>
      <c r="I32" s="166">
        <v>0.21</v>
      </c>
      <c r="J32" s="165">
        <v>0</v>
      </c>
      <c r="K32" s="51"/>
    </row>
    <row r="33" spans="2:11" s="1" customFormat="1" ht="14.4" customHeight="1" hidden="1">
      <c r="B33" s="46"/>
      <c r="C33" s="47"/>
      <c r="D33" s="47"/>
      <c r="E33" s="55" t="s">
        <v>50</v>
      </c>
      <c r="F33" s="165">
        <f>ROUND(SUM(BH76:BH99),2)</f>
        <v>0</v>
      </c>
      <c r="G33" s="47"/>
      <c r="H33" s="47"/>
      <c r="I33" s="166">
        <v>0.15</v>
      </c>
      <c r="J33" s="165">
        <v>0</v>
      </c>
      <c r="K33" s="51"/>
    </row>
    <row r="34" spans="2:11" s="1" customFormat="1" ht="14.4" customHeight="1" hidden="1">
      <c r="B34" s="46"/>
      <c r="C34" s="47"/>
      <c r="D34" s="47"/>
      <c r="E34" s="55" t="s">
        <v>51</v>
      </c>
      <c r="F34" s="165">
        <f>ROUND(SUM(BI76:BI99),2)</f>
        <v>0</v>
      </c>
      <c r="G34" s="47"/>
      <c r="H34" s="47"/>
      <c r="I34" s="166">
        <v>0</v>
      </c>
      <c r="J34" s="165">
        <v>0</v>
      </c>
      <c r="K34" s="51"/>
    </row>
    <row r="35" spans="2:11" s="1" customFormat="1" ht="6.95" customHeight="1">
      <c r="B35" s="46"/>
      <c r="C35" s="47"/>
      <c r="D35" s="47"/>
      <c r="E35" s="47"/>
      <c r="F35" s="47"/>
      <c r="G35" s="47"/>
      <c r="H35" s="47"/>
      <c r="I35" s="152"/>
      <c r="J35" s="47"/>
      <c r="K35" s="51"/>
    </row>
    <row r="36" spans="2:11" s="1" customFormat="1" ht="25.4" customHeight="1">
      <c r="B36" s="46"/>
      <c r="C36" s="167"/>
      <c r="D36" s="168" t="s">
        <v>52</v>
      </c>
      <c r="E36" s="98"/>
      <c r="F36" s="98"/>
      <c r="G36" s="169" t="s">
        <v>53</v>
      </c>
      <c r="H36" s="170" t="s">
        <v>54</v>
      </c>
      <c r="I36" s="171"/>
      <c r="J36" s="172">
        <f>SUM(J27:J34)</f>
        <v>0</v>
      </c>
      <c r="K36" s="173"/>
    </row>
    <row r="37" spans="2:11" s="1" customFormat="1" ht="14.4" customHeight="1">
      <c r="B37" s="67"/>
      <c r="C37" s="68"/>
      <c r="D37" s="68"/>
      <c r="E37" s="68"/>
      <c r="F37" s="68"/>
      <c r="G37" s="68"/>
      <c r="H37" s="68"/>
      <c r="I37" s="174"/>
      <c r="J37" s="68"/>
      <c r="K37" s="69"/>
    </row>
    <row r="41" spans="2:11" s="1" customFormat="1" ht="6.95" customHeight="1">
      <c r="B41" s="175"/>
      <c r="C41" s="176"/>
      <c r="D41" s="176"/>
      <c r="E41" s="176"/>
      <c r="F41" s="176"/>
      <c r="G41" s="176"/>
      <c r="H41" s="176"/>
      <c r="I41" s="177"/>
      <c r="J41" s="176"/>
      <c r="K41" s="178"/>
    </row>
    <row r="42" spans="2:11" s="1" customFormat="1" ht="36.95" customHeight="1">
      <c r="B42" s="46"/>
      <c r="C42" s="30" t="s">
        <v>118</v>
      </c>
      <c r="D42" s="47"/>
      <c r="E42" s="47"/>
      <c r="F42" s="47"/>
      <c r="G42" s="47"/>
      <c r="H42" s="47"/>
      <c r="I42" s="152"/>
      <c r="J42" s="47"/>
      <c r="K42" s="51"/>
    </row>
    <row r="43" spans="2:11" s="1" customFormat="1" ht="6.95" customHeight="1">
      <c r="B43" s="46"/>
      <c r="C43" s="47"/>
      <c r="D43" s="47"/>
      <c r="E43" s="47"/>
      <c r="F43" s="47"/>
      <c r="G43" s="47"/>
      <c r="H43" s="47"/>
      <c r="I43" s="152"/>
      <c r="J43" s="47"/>
      <c r="K43" s="51"/>
    </row>
    <row r="44" spans="2:11" s="1" customFormat="1" ht="14.4" customHeight="1">
      <c r="B44" s="46"/>
      <c r="C44" s="40" t="s">
        <v>18</v>
      </c>
      <c r="D44" s="47"/>
      <c r="E44" s="47"/>
      <c r="F44" s="47"/>
      <c r="G44" s="47"/>
      <c r="H44" s="47"/>
      <c r="I44" s="152"/>
      <c r="J44" s="47"/>
      <c r="K44" s="51"/>
    </row>
    <row r="45" spans="2:11" s="1" customFormat="1" ht="16.5" customHeight="1">
      <c r="B45" s="46"/>
      <c r="C45" s="47"/>
      <c r="D45" s="47"/>
      <c r="E45" s="151" t="str">
        <f>E7</f>
        <v>K1710 Demolice a výstavba nového mostu přes Janovský potok a st. úpravy kom. v ul. K.H. Borovského v Litvínově, Janově</v>
      </c>
      <c r="F45" s="40"/>
      <c r="G45" s="40"/>
      <c r="H45" s="40"/>
      <c r="I45" s="152"/>
      <c r="J45" s="47"/>
      <c r="K45" s="51"/>
    </row>
    <row r="46" spans="2:11" s="1" customFormat="1" ht="14.4" customHeight="1">
      <c r="B46" s="46"/>
      <c r="C46" s="40" t="s">
        <v>116</v>
      </c>
      <c r="D46" s="47"/>
      <c r="E46" s="47"/>
      <c r="F46" s="47"/>
      <c r="G46" s="47"/>
      <c r="H46" s="47"/>
      <c r="I46" s="152"/>
      <c r="J46" s="47"/>
      <c r="K46" s="51"/>
    </row>
    <row r="47" spans="2:11" s="1" customFormat="1" ht="17.25" customHeight="1">
      <c r="B47" s="46"/>
      <c r="C47" s="47"/>
      <c r="D47" s="47"/>
      <c r="E47" s="153" t="str">
        <f>E9</f>
        <v>06 - NUS</v>
      </c>
      <c r="F47" s="47"/>
      <c r="G47" s="47"/>
      <c r="H47" s="47"/>
      <c r="I47" s="152"/>
      <c r="J47" s="47"/>
      <c r="K47" s="51"/>
    </row>
    <row r="48" spans="2:11" s="1" customFormat="1" ht="6.95" customHeight="1">
      <c r="B48" s="46"/>
      <c r="C48" s="47"/>
      <c r="D48" s="47"/>
      <c r="E48" s="47"/>
      <c r="F48" s="47"/>
      <c r="G48" s="47"/>
      <c r="H48" s="47"/>
      <c r="I48" s="152"/>
      <c r="J48" s="47"/>
      <c r="K48" s="51"/>
    </row>
    <row r="49" spans="2:11" s="1" customFormat="1" ht="18" customHeight="1">
      <c r="B49" s="46"/>
      <c r="C49" s="40" t="s">
        <v>24</v>
      </c>
      <c r="D49" s="47"/>
      <c r="E49" s="47"/>
      <c r="F49" s="35" t="str">
        <f>F12</f>
        <v xml:space="preserve"> </v>
      </c>
      <c r="G49" s="47"/>
      <c r="H49" s="47"/>
      <c r="I49" s="154" t="s">
        <v>26</v>
      </c>
      <c r="J49" s="155" t="str">
        <f>IF(J12="","",J12)</f>
        <v>6. 9. 2018</v>
      </c>
      <c r="K49" s="51"/>
    </row>
    <row r="50" spans="2:11" s="1" customFormat="1" ht="6.95" customHeight="1">
      <c r="B50" s="46"/>
      <c r="C50" s="47"/>
      <c r="D50" s="47"/>
      <c r="E50" s="47"/>
      <c r="F50" s="47"/>
      <c r="G50" s="47"/>
      <c r="H50" s="47"/>
      <c r="I50" s="152"/>
      <c r="J50" s="47"/>
      <c r="K50" s="51"/>
    </row>
    <row r="51" spans="2:11" s="1" customFormat="1" ht="13.5">
      <c r="B51" s="46"/>
      <c r="C51" s="40" t="s">
        <v>28</v>
      </c>
      <c r="D51" s="47"/>
      <c r="E51" s="47"/>
      <c r="F51" s="35" t="str">
        <f>E15</f>
        <v>Město Litvínov, MÚ Litvínov</v>
      </c>
      <c r="G51" s="47"/>
      <c r="H51" s="47"/>
      <c r="I51" s="154" t="s">
        <v>35</v>
      </c>
      <c r="J51" s="44" t="str">
        <f>E21</f>
        <v>ENIMA PRO, a.s.</v>
      </c>
      <c r="K51" s="51"/>
    </row>
    <row r="52" spans="2:11" s="1" customFormat="1" ht="14.4" customHeight="1">
      <c r="B52" s="46"/>
      <c r="C52" s="40" t="s">
        <v>33</v>
      </c>
      <c r="D52" s="47"/>
      <c r="E52" s="47"/>
      <c r="F52" s="35" t="str">
        <f>IF(E18="","",E18)</f>
        <v/>
      </c>
      <c r="G52" s="47"/>
      <c r="H52" s="47"/>
      <c r="I52" s="152"/>
      <c r="J52" s="179"/>
      <c r="K52" s="51"/>
    </row>
    <row r="53" spans="2:11" s="1" customFormat="1" ht="10.3" customHeight="1">
      <c r="B53" s="46"/>
      <c r="C53" s="47"/>
      <c r="D53" s="47"/>
      <c r="E53" s="47"/>
      <c r="F53" s="47"/>
      <c r="G53" s="47"/>
      <c r="H53" s="47"/>
      <c r="I53" s="152"/>
      <c r="J53" s="47"/>
      <c r="K53" s="51"/>
    </row>
    <row r="54" spans="2:11" s="1" customFormat="1" ht="29.25" customHeight="1">
      <c r="B54" s="46"/>
      <c r="C54" s="180" t="s">
        <v>119</v>
      </c>
      <c r="D54" s="167"/>
      <c r="E54" s="167"/>
      <c r="F54" s="167"/>
      <c r="G54" s="167"/>
      <c r="H54" s="167"/>
      <c r="I54" s="181"/>
      <c r="J54" s="182" t="s">
        <v>120</v>
      </c>
      <c r="K54" s="183"/>
    </row>
    <row r="55" spans="2:11" s="1" customFormat="1" ht="10.3" customHeight="1">
      <c r="B55" s="46"/>
      <c r="C55" s="47"/>
      <c r="D55" s="47"/>
      <c r="E55" s="47"/>
      <c r="F55" s="47"/>
      <c r="G55" s="47"/>
      <c r="H55" s="47"/>
      <c r="I55" s="152"/>
      <c r="J55" s="47"/>
      <c r="K55" s="51"/>
    </row>
    <row r="56" spans="2:47" s="1" customFormat="1" ht="29.25" customHeight="1">
      <c r="B56" s="46"/>
      <c r="C56" s="184" t="s">
        <v>121</v>
      </c>
      <c r="D56" s="47"/>
      <c r="E56" s="47"/>
      <c r="F56" s="47"/>
      <c r="G56" s="47"/>
      <c r="H56" s="47"/>
      <c r="I56" s="152"/>
      <c r="J56" s="163">
        <f>J76</f>
        <v>0</v>
      </c>
      <c r="K56" s="51"/>
      <c r="AU56" s="24" t="s">
        <v>122</v>
      </c>
    </row>
    <row r="57" spans="2:11" s="1" customFormat="1" ht="21.8" customHeight="1">
      <c r="B57" s="46"/>
      <c r="C57" s="47"/>
      <c r="D57" s="47"/>
      <c r="E57" s="47"/>
      <c r="F57" s="47"/>
      <c r="G57" s="47"/>
      <c r="H57" s="47"/>
      <c r="I57" s="152"/>
      <c r="J57" s="47"/>
      <c r="K57" s="51"/>
    </row>
    <row r="58" spans="2:11" s="1" customFormat="1" ht="6.95" customHeight="1">
      <c r="B58" s="67"/>
      <c r="C58" s="68"/>
      <c r="D58" s="68"/>
      <c r="E58" s="68"/>
      <c r="F58" s="68"/>
      <c r="G58" s="68"/>
      <c r="H58" s="68"/>
      <c r="I58" s="174"/>
      <c r="J58" s="68"/>
      <c r="K58" s="69"/>
    </row>
    <row r="62" spans="2:12" s="1" customFormat="1" ht="6.95" customHeight="1">
      <c r="B62" s="70"/>
      <c r="C62" s="71"/>
      <c r="D62" s="71"/>
      <c r="E62" s="71"/>
      <c r="F62" s="71"/>
      <c r="G62" s="71"/>
      <c r="H62" s="71"/>
      <c r="I62" s="177"/>
      <c r="J62" s="71"/>
      <c r="K62" s="71"/>
      <c r="L62" s="72"/>
    </row>
    <row r="63" spans="2:12" s="1" customFormat="1" ht="36.95" customHeight="1">
      <c r="B63" s="46"/>
      <c r="C63" s="73" t="s">
        <v>123</v>
      </c>
      <c r="D63" s="74"/>
      <c r="E63" s="74"/>
      <c r="F63" s="74"/>
      <c r="G63" s="74"/>
      <c r="H63" s="74"/>
      <c r="I63" s="185"/>
      <c r="J63" s="74"/>
      <c r="K63" s="74"/>
      <c r="L63" s="72"/>
    </row>
    <row r="64" spans="2:12" s="1" customFormat="1" ht="6.95" customHeight="1">
      <c r="B64" s="46"/>
      <c r="C64" s="74"/>
      <c r="D64" s="74"/>
      <c r="E64" s="74"/>
      <c r="F64" s="74"/>
      <c r="G64" s="74"/>
      <c r="H64" s="74"/>
      <c r="I64" s="185"/>
      <c r="J64" s="74"/>
      <c r="K64" s="74"/>
      <c r="L64" s="72"/>
    </row>
    <row r="65" spans="2:12" s="1" customFormat="1" ht="14.4" customHeight="1">
      <c r="B65" s="46"/>
      <c r="C65" s="76" t="s">
        <v>18</v>
      </c>
      <c r="D65" s="74"/>
      <c r="E65" s="74"/>
      <c r="F65" s="74"/>
      <c r="G65" s="74"/>
      <c r="H65" s="74"/>
      <c r="I65" s="185"/>
      <c r="J65" s="74"/>
      <c r="K65" s="74"/>
      <c r="L65" s="72"/>
    </row>
    <row r="66" spans="2:12" s="1" customFormat="1" ht="16.5" customHeight="1">
      <c r="B66" s="46"/>
      <c r="C66" s="74"/>
      <c r="D66" s="74"/>
      <c r="E66" s="186" t="str">
        <f>E7</f>
        <v>K1710 Demolice a výstavba nového mostu přes Janovský potok a st. úpravy kom. v ul. K.H. Borovského v Litvínově, Janově</v>
      </c>
      <c r="F66" s="76"/>
      <c r="G66" s="76"/>
      <c r="H66" s="76"/>
      <c r="I66" s="185"/>
      <c r="J66" s="74"/>
      <c r="K66" s="74"/>
      <c r="L66" s="72"/>
    </row>
    <row r="67" spans="2:12" s="1" customFormat="1" ht="14.4" customHeight="1">
      <c r="B67" s="46"/>
      <c r="C67" s="76" t="s">
        <v>116</v>
      </c>
      <c r="D67" s="74"/>
      <c r="E67" s="74"/>
      <c r="F67" s="74"/>
      <c r="G67" s="74"/>
      <c r="H67" s="74"/>
      <c r="I67" s="185"/>
      <c r="J67" s="74"/>
      <c r="K67" s="74"/>
      <c r="L67" s="72"/>
    </row>
    <row r="68" spans="2:12" s="1" customFormat="1" ht="17.25" customHeight="1">
      <c r="B68" s="46"/>
      <c r="C68" s="74"/>
      <c r="D68" s="74"/>
      <c r="E68" s="82" t="str">
        <f>E9</f>
        <v>06 - NUS</v>
      </c>
      <c r="F68" s="74"/>
      <c r="G68" s="74"/>
      <c r="H68" s="74"/>
      <c r="I68" s="185"/>
      <c r="J68" s="74"/>
      <c r="K68" s="74"/>
      <c r="L68" s="72"/>
    </row>
    <row r="69" spans="2:12" s="1" customFormat="1" ht="6.95" customHeight="1">
      <c r="B69" s="46"/>
      <c r="C69" s="74"/>
      <c r="D69" s="74"/>
      <c r="E69" s="74"/>
      <c r="F69" s="74"/>
      <c r="G69" s="74"/>
      <c r="H69" s="74"/>
      <c r="I69" s="185"/>
      <c r="J69" s="74"/>
      <c r="K69" s="74"/>
      <c r="L69" s="72"/>
    </row>
    <row r="70" spans="2:12" s="1" customFormat="1" ht="18" customHeight="1">
      <c r="B70" s="46"/>
      <c r="C70" s="76" t="s">
        <v>24</v>
      </c>
      <c r="D70" s="74"/>
      <c r="E70" s="74"/>
      <c r="F70" s="187" t="str">
        <f>F12</f>
        <v xml:space="preserve"> </v>
      </c>
      <c r="G70" s="74"/>
      <c r="H70" s="74"/>
      <c r="I70" s="188" t="s">
        <v>26</v>
      </c>
      <c r="J70" s="85" t="str">
        <f>IF(J12="","",J12)</f>
        <v>6. 9. 2018</v>
      </c>
      <c r="K70" s="74"/>
      <c r="L70" s="72"/>
    </row>
    <row r="71" spans="2:12" s="1" customFormat="1" ht="6.95" customHeight="1">
      <c r="B71" s="46"/>
      <c r="C71" s="74"/>
      <c r="D71" s="74"/>
      <c r="E71" s="74"/>
      <c r="F71" s="74"/>
      <c r="G71" s="74"/>
      <c r="H71" s="74"/>
      <c r="I71" s="185"/>
      <c r="J71" s="74"/>
      <c r="K71" s="74"/>
      <c r="L71" s="72"/>
    </row>
    <row r="72" spans="2:12" s="1" customFormat="1" ht="13.5">
      <c r="B72" s="46"/>
      <c r="C72" s="76" t="s">
        <v>28</v>
      </c>
      <c r="D72" s="74"/>
      <c r="E72" s="74"/>
      <c r="F72" s="187" t="str">
        <f>E15</f>
        <v>Město Litvínov, MÚ Litvínov</v>
      </c>
      <c r="G72" s="74"/>
      <c r="H72" s="74"/>
      <c r="I72" s="188" t="s">
        <v>35</v>
      </c>
      <c r="J72" s="187" t="str">
        <f>E21</f>
        <v>ENIMA PRO, a.s.</v>
      </c>
      <c r="K72" s="74"/>
      <c r="L72" s="72"/>
    </row>
    <row r="73" spans="2:12" s="1" customFormat="1" ht="14.4" customHeight="1">
      <c r="B73" s="46"/>
      <c r="C73" s="76" t="s">
        <v>33</v>
      </c>
      <c r="D73" s="74"/>
      <c r="E73" s="74"/>
      <c r="F73" s="187" t="str">
        <f>IF(E18="","",E18)</f>
        <v/>
      </c>
      <c r="G73" s="74"/>
      <c r="H73" s="74"/>
      <c r="I73" s="185"/>
      <c r="J73" s="74"/>
      <c r="K73" s="74"/>
      <c r="L73" s="72"/>
    </row>
    <row r="74" spans="2:12" s="1" customFormat="1" ht="10.3" customHeight="1">
      <c r="B74" s="46"/>
      <c r="C74" s="74"/>
      <c r="D74" s="74"/>
      <c r="E74" s="74"/>
      <c r="F74" s="74"/>
      <c r="G74" s="74"/>
      <c r="H74" s="74"/>
      <c r="I74" s="185"/>
      <c r="J74" s="74"/>
      <c r="K74" s="74"/>
      <c r="L74" s="72"/>
    </row>
    <row r="75" spans="2:20" s="8" customFormat="1" ht="29.25" customHeight="1">
      <c r="B75" s="189"/>
      <c r="C75" s="190" t="s">
        <v>124</v>
      </c>
      <c r="D75" s="191" t="s">
        <v>61</v>
      </c>
      <c r="E75" s="191" t="s">
        <v>57</v>
      </c>
      <c r="F75" s="191" t="s">
        <v>125</v>
      </c>
      <c r="G75" s="191" t="s">
        <v>126</v>
      </c>
      <c r="H75" s="191" t="s">
        <v>127</v>
      </c>
      <c r="I75" s="192" t="s">
        <v>128</v>
      </c>
      <c r="J75" s="191" t="s">
        <v>120</v>
      </c>
      <c r="K75" s="193" t="s">
        <v>129</v>
      </c>
      <c r="L75" s="194"/>
      <c r="M75" s="102" t="s">
        <v>130</v>
      </c>
      <c r="N75" s="103" t="s">
        <v>46</v>
      </c>
      <c r="O75" s="103" t="s">
        <v>131</v>
      </c>
      <c r="P75" s="103" t="s">
        <v>132</v>
      </c>
      <c r="Q75" s="103" t="s">
        <v>133</v>
      </c>
      <c r="R75" s="103" t="s">
        <v>134</v>
      </c>
      <c r="S75" s="103" t="s">
        <v>135</v>
      </c>
      <c r="T75" s="104" t="s">
        <v>136</v>
      </c>
    </row>
    <row r="76" spans="2:63" s="1" customFormat="1" ht="29.25" customHeight="1">
      <c r="B76" s="46"/>
      <c r="C76" s="108" t="s">
        <v>121</v>
      </c>
      <c r="D76" s="74"/>
      <c r="E76" s="74"/>
      <c r="F76" s="74"/>
      <c r="G76" s="74"/>
      <c r="H76" s="74"/>
      <c r="I76" s="185"/>
      <c r="J76" s="195">
        <f>BK76</f>
        <v>0</v>
      </c>
      <c r="K76" s="74"/>
      <c r="L76" s="72"/>
      <c r="M76" s="105"/>
      <c r="N76" s="106"/>
      <c r="O76" s="106"/>
      <c r="P76" s="196">
        <f>SUM(P77:P99)</f>
        <v>0</v>
      </c>
      <c r="Q76" s="106"/>
      <c r="R76" s="196">
        <f>SUM(R77:R99)</f>
        <v>0</v>
      </c>
      <c r="S76" s="106"/>
      <c r="T76" s="197">
        <f>SUM(T77:T99)</f>
        <v>0</v>
      </c>
      <c r="AT76" s="24" t="s">
        <v>75</v>
      </c>
      <c r="AU76" s="24" t="s">
        <v>122</v>
      </c>
      <c r="BK76" s="198">
        <f>SUM(BK77:BK99)</f>
        <v>0</v>
      </c>
    </row>
    <row r="77" spans="2:65" s="1" customFormat="1" ht="16.5" customHeight="1">
      <c r="B77" s="46"/>
      <c r="C77" s="199" t="s">
        <v>84</v>
      </c>
      <c r="D77" s="199" t="s">
        <v>137</v>
      </c>
      <c r="E77" s="200" t="s">
        <v>513</v>
      </c>
      <c r="F77" s="201" t="s">
        <v>514</v>
      </c>
      <c r="G77" s="202" t="s">
        <v>515</v>
      </c>
      <c r="H77" s="203">
        <v>1</v>
      </c>
      <c r="I77" s="204"/>
      <c r="J77" s="205">
        <f>ROUND(I77*H77,2)</f>
        <v>0</v>
      </c>
      <c r="K77" s="201" t="s">
        <v>23</v>
      </c>
      <c r="L77" s="72"/>
      <c r="M77" s="206" t="s">
        <v>23</v>
      </c>
      <c r="N77" s="207" t="s">
        <v>47</v>
      </c>
      <c r="O77" s="47"/>
      <c r="P77" s="208">
        <f>O77*H77</f>
        <v>0</v>
      </c>
      <c r="Q77" s="208">
        <v>0</v>
      </c>
      <c r="R77" s="208">
        <f>Q77*H77</f>
        <v>0</v>
      </c>
      <c r="S77" s="208">
        <v>0</v>
      </c>
      <c r="T77" s="209">
        <f>S77*H77</f>
        <v>0</v>
      </c>
      <c r="AR77" s="24" t="s">
        <v>141</v>
      </c>
      <c r="AT77" s="24" t="s">
        <v>137</v>
      </c>
      <c r="AU77" s="24" t="s">
        <v>76</v>
      </c>
      <c r="AY77" s="24" t="s">
        <v>142</v>
      </c>
      <c r="BE77" s="210">
        <f>IF(N77="základní",J77,0)</f>
        <v>0</v>
      </c>
      <c r="BF77" s="210">
        <f>IF(N77="snížená",J77,0)</f>
        <v>0</v>
      </c>
      <c r="BG77" s="210">
        <f>IF(N77="zákl. přenesená",J77,0)</f>
        <v>0</v>
      </c>
      <c r="BH77" s="210">
        <f>IF(N77="sníž. přenesená",J77,0)</f>
        <v>0</v>
      </c>
      <c r="BI77" s="210">
        <f>IF(N77="nulová",J77,0)</f>
        <v>0</v>
      </c>
      <c r="BJ77" s="24" t="s">
        <v>84</v>
      </c>
      <c r="BK77" s="210">
        <f>ROUND(I77*H77,2)</f>
        <v>0</v>
      </c>
      <c r="BL77" s="24" t="s">
        <v>141</v>
      </c>
      <c r="BM77" s="24" t="s">
        <v>86</v>
      </c>
    </row>
    <row r="78" spans="2:47" s="1" customFormat="1" ht="13.5">
      <c r="B78" s="46"/>
      <c r="C78" s="74"/>
      <c r="D78" s="211" t="s">
        <v>222</v>
      </c>
      <c r="E78" s="74"/>
      <c r="F78" s="212" t="s">
        <v>516</v>
      </c>
      <c r="G78" s="74"/>
      <c r="H78" s="74"/>
      <c r="I78" s="185"/>
      <c r="J78" s="74"/>
      <c r="K78" s="74"/>
      <c r="L78" s="72"/>
      <c r="M78" s="213"/>
      <c r="N78" s="47"/>
      <c r="O78" s="47"/>
      <c r="P78" s="47"/>
      <c r="Q78" s="47"/>
      <c r="R78" s="47"/>
      <c r="S78" s="47"/>
      <c r="T78" s="95"/>
      <c r="AT78" s="24" t="s">
        <v>222</v>
      </c>
      <c r="AU78" s="24" t="s">
        <v>76</v>
      </c>
    </row>
    <row r="79" spans="2:65" s="1" customFormat="1" ht="16.5" customHeight="1">
      <c r="B79" s="46"/>
      <c r="C79" s="199" t="s">
        <v>86</v>
      </c>
      <c r="D79" s="199" t="s">
        <v>137</v>
      </c>
      <c r="E79" s="200" t="s">
        <v>517</v>
      </c>
      <c r="F79" s="201" t="s">
        <v>518</v>
      </c>
      <c r="G79" s="202" t="s">
        <v>515</v>
      </c>
      <c r="H79" s="203">
        <v>1</v>
      </c>
      <c r="I79" s="204"/>
      <c r="J79" s="205">
        <f>ROUND(I79*H79,2)</f>
        <v>0</v>
      </c>
      <c r="K79" s="201" t="s">
        <v>23</v>
      </c>
      <c r="L79" s="72"/>
      <c r="M79" s="206" t="s">
        <v>23</v>
      </c>
      <c r="N79" s="207" t="s">
        <v>47</v>
      </c>
      <c r="O79" s="47"/>
      <c r="P79" s="208">
        <f>O79*H79</f>
        <v>0</v>
      </c>
      <c r="Q79" s="208">
        <v>0</v>
      </c>
      <c r="R79" s="208">
        <f>Q79*H79</f>
        <v>0</v>
      </c>
      <c r="S79" s="208">
        <v>0</v>
      </c>
      <c r="T79" s="209">
        <f>S79*H79</f>
        <v>0</v>
      </c>
      <c r="AR79" s="24" t="s">
        <v>141</v>
      </c>
      <c r="AT79" s="24" t="s">
        <v>137</v>
      </c>
      <c r="AU79" s="24" t="s">
        <v>76</v>
      </c>
      <c r="AY79" s="24" t="s">
        <v>142</v>
      </c>
      <c r="BE79" s="210">
        <f>IF(N79="základní",J79,0)</f>
        <v>0</v>
      </c>
      <c r="BF79" s="210">
        <f>IF(N79="snížená",J79,0)</f>
        <v>0</v>
      </c>
      <c r="BG79" s="210">
        <f>IF(N79="zákl. přenesená",J79,0)</f>
        <v>0</v>
      </c>
      <c r="BH79" s="210">
        <f>IF(N79="sníž. přenesená",J79,0)</f>
        <v>0</v>
      </c>
      <c r="BI79" s="210">
        <f>IF(N79="nulová",J79,0)</f>
        <v>0</v>
      </c>
      <c r="BJ79" s="24" t="s">
        <v>84</v>
      </c>
      <c r="BK79" s="210">
        <f>ROUND(I79*H79,2)</f>
        <v>0</v>
      </c>
      <c r="BL79" s="24" t="s">
        <v>141</v>
      </c>
      <c r="BM79" s="24" t="s">
        <v>141</v>
      </c>
    </row>
    <row r="80" spans="2:47" s="1" customFormat="1" ht="13.5">
      <c r="B80" s="46"/>
      <c r="C80" s="74"/>
      <c r="D80" s="211" t="s">
        <v>222</v>
      </c>
      <c r="E80" s="74"/>
      <c r="F80" s="212" t="s">
        <v>519</v>
      </c>
      <c r="G80" s="74"/>
      <c r="H80" s="74"/>
      <c r="I80" s="185"/>
      <c r="J80" s="74"/>
      <c r="K80" s="74"/>
      <c r="L80" s="72"/>
      <c r="M80" s="213"/>
      <c r="N80" s="47"/>
      <c r="O80" s="47"/>
      <c r="P80" s="47"/>
      <c r="Q80" s="47"/>
      <c r="R80" s="47"/>
      <c r="S80" s="47"/>
      <c r="T80" s="95"/>
      <c r="AT80" s="24" t="s">
        <v>222</v>
      </c>
      <c r="AU80" s="24" t="s">
        <v>76</v>
      </c>
    </row>
    <row r="81" spans="2:65" s="1" customFormat="1" ht="16.5" customHeight="1">
      <c r="B81" s="46"/>
      <c r="C81" s="199" t="s">
        <v>152</v>
      </c>
      <c r="D81" s="199" t="s">
        <v>137</v>
      </c>
      <c r="E81" s="200" t="s">
        <v>520</v>
      </c>
      <c r="F81" s="201" t="s">
        <v>521</v>
      </c>
      <c r="G81" s="202" t="s">
        <v>515</v>
      </c>
      <c r="H81" s="203">
        <v>1</v>
      </c>
      <c r="I81" s="204"/>
      <c r="J81" s="205">
        <f>ROUND(I81*H81,2)</f>
        <v>0</v>
      </c>
      <c r="K81" s="201" t="s">
        <v>23</v>
      </c>
      <c r="L81" s="72"/>
      <c r="M81" s="206" t="s">
        <v>23</v>
      </c>
      <c r="N81" s="207" t="s">
        <v>47</v>
      </c>
      <c r="O81" s="47"/>
      <c r="P81" s="208">
        <f>O81*H81</f>
        <v>0</v>
      </c>
      <c r="Q81" s="208">
        <v>0</v>
      </c>
      <c r="R81" s="208">
        <f>Q81*H81</f>
        <v>0</v>
      </c>
      <c r="S81" s="208">
        <v>0</v>
      </c>
      <c r="T81" s="209">
        <f>S81*H81</f>
        <v>0</v>
      </c>
      <c r="AR81" s="24" t="s">
        <v>141</v>
      </c>
      <c r="AT81" s="24" t="s">
        <v>137</v>
      </c>
      <c r="AU81" s="24" t="s">
        <v>76</v>
      </c>
      <c r="AY81" s="24" t="s">
        <v>142</v>
      </c>
      <c r="BE81" s="210">
        <f>IF(N81="základní",J81,0)</f>
        <v>0</v>
      </c>
      <c r="BF81" s="210">
        <f>IF(N81="snížená",J81,0)</f>
        <v>0</v>
      </c>
      <c r="BG81" s="210">
        <f>IF(N81="zákl. přenesená",J81,0)</f>
        <v>0</v>
      </c>
      <c r="BH81" s="210">
        <f>IF(N81="sníž. přenesená",J81,0)</f>
        <v>0</v>
      </c>
      <c r="BI81" s="210">
        <f>IF(N81="nulová",J81,0)</f>
        <v>0</v>
      </c>
      <c r="BJ81" s="24" t="s">
        <v>84</v>
      </c>
      <c r="BK81" s="210">
        <f>ROUND(I81*H81,2)</f>
        <v>0</v>
      </c>
      <c r="BL81" s="24" t="s">
        <v>141</v>
      </c>
      <c r="BM81" s="24" t="s">
        <v>155</v>
      </c>
    </row>
    <row r="82" spans="2:47" s="1" customFormat="1" ht="13.5">
      <c r="B82" s="46"/>
      <c r="C82" s="74"/>
      <c r="D82" s="211" t="s">
        <v>222</v>
      </c>
      <c r="E82" s="74"/>
      <c r="F82" s="212" t="s">
        <v>522</v>
      </c>
      <c r="G82" s="74"/>
      <c r="H82" s="74"/>
      <c r="I82" s="185"/>
      <c r="J82" s="74"/>
      <c r="K82" s="74"/>
      <c r="L82" s="72"/>
      <c r="M82" s="213"/>
      <c r="N82" s="47"/>
      <c r="O82" s="47"/>
      <c r="P82" s="47"/>
      <c r="Q82" s="47"/>
      <c r="R82" s="47"/>
      <c r="S82" s="47"/>
      <c r="T82" s="95"/>
      <c r="AT82" s="24" t="s">
        <v>222</v>
      </c>
      <c r="AU82" s="24" t="s">
        <v>76</v>
      </c>
    </row>
    <row r="83" spans="2:65" s="1" customFormat="1" ht="16.5" customHeight="1">
      <c r="B83" s="46"/>
      <c r="C83" s="199" t="s">
        <v>141</v>
      </c>
      <c r="D83" s="199" t="s">
        <v>137</v>
      </c>
      <c r="E83" s="200" t="s">
        <v>523</v>
      </c>
      <c r="F83" s="201" t="s">
        <v>524</v>
      </c>
      <c r="G83" s="202" t="s">
        <v>515</v>
      </c>
      <c r="H83" s="203">
        <v>1</v>
      </c>
      <c r="I83" s="204"/>
      <c r="J83" s="205">
        <f>ROUND(I83*H83,2)</f>
        <v>0</v>
      </c>
      <c r="K83" s="201" t="s">
        <v>23</v>
      </c>
      <c r="L83" s="72"/>
      <c r="M83" s="206" t="s">
        <v>23</v>
      </c>
      <c r="N83" s="207" t="s">
        <v>47</v>
      </c>
      <c r="O83" s="47"/>
      <c r="P83" s="208">
        <f>O83*H83</f>
        <v>0</v>
      </c>
      <c r="Q83" s="208">
        <v>0</v>
      </c>
      <c r="R83" s="208">
        <f>Q83*H83</f>
        <v>0</v>
      </c>
      <c r="S83" s="208">
        <v>0</v>
      </c>
      <c r="T83" s="209">
        <f>S83*H83</f>
        <v>0</v>
      </c>
      <c r="AR83" s="24" t="s">
        <v>141</v>
      </c>
      <c r="AT83" s="24" t="s">
        <v>137</v>
      </c>
      <c r="AU83" s="24" t="s">
        <v>76</v>
      </c>
      <c r="AY83" s="24" t="s">
        <v>142</v>
      </c>
      <c r="BE83" s="210">
        <f>IF(N83="základní",J83,0)</f>
        <v>0</v>
      </c>
      <c r="BF83" s="210">
        <f>IF(N83="snížená",J83,0)</f>
        <v>0</v>
      </c>
      <c r="BG83" s="210">
        <f>IF(N83="zákl. přenesená",J83,0)</f>
        <v>0</v>
      </c>
      <c r="BH83" s="210">
        <f>IF(N83="sníž. přenesená",J83,0)</f>
        <v>0</v>
      </c>
      <c r="BI83" s="210">
        <f>IF(N83="nulová",J83,0)</f>
        <v>0</v>
      </c>
      <c r="BJ83" s="24" t="s">
        <v>84</v>
      </c>
      <c r="BK83" s="210">
        <f>ROUND(I83*H83,2)</f>
        <v>0</v>
      </c>
      <c r="BL83" s="24" t="s">
        <v>141</v>
      </c>
      <c r="BM83" s="24" t="s">
        <v>158</v>
      </c>
    </row>
    <row r="84" spans="2:47" s="1" customFormat="1" ht="13.5">
      <c r="B84" s="46"/>
      <c r="C84" s="74"/>
      <c r="D84" s="211" t="s">
        <v>222</v>
      </c>
      <c r="E84" s="74"/>
      <c r="F84" s="212" t="s">
        <v>525</v>
      </c>
      <c r="G84" s="74"/>
      <c r="H84" s="74"/>
      <c r="I84" s="185"/>
      <c r="J84" s="74"/>
      <c r="K84" s="74"/>
      <c r="L84" s="72"/>
      <c r="M84" s="213"/>
      <c r="N84" s="47"/>
      <c r="O84" s="47"/>
      <c r="P84" s="47"/>
      <c r="Q84" s="47"/>
      <c r="R84" s="47"/>
      <c r="S84" s="47"/>
      <c r="T84" s="95"/>
      <c r="AT84" s="24" t="s">
        <v>222</v>
      </c>
      <c r="AU84" s="24" t="s">
        <v>76</v>
      </c>
    </row>
    <row r="85" spans="2:65" s="1" customFormat="1" ht="16.5" customHeight="1">
      <c r="B85" s="46"/>
      <c r="C85" s="199" t="s">
        <v>160</v>
      </c>
      <c r="D85" s="199" t="s">
        <v>137</v>
      </c>
      <c r="E85" s="200" t="s">
        <v>526</v>
      </c>
      <c r="F85" s="201" t="s">
        <v>527</v>
      </c>
      <c r="G85" s="202" t="s">
        <v>515</v>
      </c>
      <c r="H85" s="203">
        <v>1</v>
      </c>
      <c r="I85" s="204"/>
      <c r="J85" s="205">
        <f>ROUND(I85*H85,2)</f>
        <v>0</v>
      </c>
      <c r="K85" s="201" t="s">
        <v>23</v>
      </c>
      <c r="L85" s="72"/>
      <c r="M85" s="206" t="s">
        <v>23</v>
      </c>
      <c r="N85" s="207" t="s">
        <v>47</v>
      </c>
      <c r="O85" s="47"/>
      <c r="P85" s="208">
        <f>O85*H85</f>
        <v>0</v>
      </c>
      <c r="Q85" s="208">
        <v>0</v>
      </c>
      <c r="R85" s="208">
        <f>Q85*H85</f>
        <v>0</v>
      </c>
      <c r="S85" s="208">
        <v>0</v>
      </c>
      <c r="T85" s="209">
        <f>S85*H85</f>
        <v>0</v>
      </c>
      <c r="AR85" s="24" t="s">
        <v>141</v>
      </c>
      <c r="AT85" s="24" t="s">
        <v>137</v>
      </c>
      <c r="AU85" s="24" t="s">
        <v>76</v>
      </c>
      <c r="AY85" s="24" t="s">
        <v>142</v>
      </c>
      <c r="BE85" s="210">
        <f>IF(N85="základní",J85,0)</f>
        <v>0</v>
      </c>
      <c r="BF85" s="210">
        <f>IF(N85="snížená",J85,0)</f>
        <v>0</v>
      </c>
      <c r="BG85" s="210">
        <f>IF(N85="zákl. přenesená",J85,0)</f>
        <v>0</v>
      </c>
      <c r="BH85" s="210">
        <f>IF(N85="sníž. přenesená",J85,0)</f>
        <v>0</v>
      </c>
      <c r="BI85" s="210">
        <f>IF(N85="nulová",J85,0)</f>
        <v>0</v>
      </c>
      <c r="BJ85" s="24" t="s">
        <v>84</v>
      </c>
      <c r="BK85" s="210">
        <f>ROUND(I85*H85,2)</f>
        <v>0</v>
      </c>
      <c r="BL85" s="24" t="s">
        <v>141</v>
      </c>
      <c r="BM85" s="24" t="s">
        <v>163</v>
      </c>
    </row>
    <row r="86" spans="2:47" s="1" customFormat="1" ht="13.5">
      <c r="B86" s="46"/>
      <c r="C86" s="74"/>
      <c r="D86" s="211" t="s">
        <v>222</v>
      </c>
      <c r="E86" s="74"/>
      <c r="F86" s="212" t="s">
        <v>528</v>
      </c>
      <c r="G86" s="74"/>
      <c r="H86" s="74"/>
      <c r="I86" s="185"/>
      <c r="J86" s="74"/>
      <c r="K86" s="74"/>
      <c r="L86" s="72"/>
      <c r="M86" s="213"/>
      <c r="N86" s="47"/>
      <c r="O86" s="47"/>
      <c r="P86" s="47"/>
      <c r="Q86" s="47"/>
      <c r="R86" s="47"/>
      <c r="S86" s="47"/>
      <c r="T86" s="95"/>
      <c r="AT86" s="24" t="s">
        <v>222</v>
      </c>
      <c r="AU86" s="24" t="s">
        <v>76</v>
      </c>
    </row>
    <row r="87" spans="2:65" s="1" customFormat="1" ht="16.5" customHeight="1">
      <c r="B87" s="46"/>
      <c r="C87" s="199" t="s">
        <v>155</v>
      </c>
      <c r="D87" s="199" t="s">
        <v>137</v>
      </c>
      <c r="E87" s="200" t="s">
        <v>529</v>
      </c>
      <c r="F87" s="201" t="s">
        <v>530</v>
      </c>
      <c r="G87" s="202" t="s">
        <v>515</v>
      </c>
      <c r="H87" s="203">
        <v>1</v>
      </c>
      <c r="I87" s="204"/>
      <c r="J87" s="205">
        <f>ROUND(I87*H87,2)</f>
        <v>0</v>
      </c>
      <c r="K87" s="201" t="s">
        <v>23</v>
      </c>
      <c r="L87" s="72"/>
      <c r="M87" s="206" t="s">
        <v>23</v>
      </c>
      <c r="N87" s="207" t="s">
        <v>47</v>
      </c>
      <c r="O87" s="47"/>
      <c r="P87" s="208">
        <f>O87*H87</f>
        <v>0</v>
      </c>
      <c r="Q87" s="208">
        <v>0</v>
      </c>
      <c r="R87" s="208">
        <f>Q87*H87</f>
        <v>0</v>
      </c>
      <c r="S87" s="208">
        <v>0</v>
      </c>
      <c r="T87" s="209">
        <f>S87*H87</f>
        <v>0</v>
      </c>
      <c r="AR87" s="24" t="s">
        <v>141</v>
      </c>
      <c r="AT87" s="24" t="s">
        <v>137</v>
      </c>
      <c r="AU87" s="24" t="s">
        <v>76</v>
      </c>
      <c r="AY87" s="24" t="s">
        <v>142</v>
      </c>
      <c r="BE87" s="210">
        <f>IF(N87="základní",J87,0)</f>
        <v>0</v>
      </c>
      <c r="BF87" s="210">
        <f>IF(N87="snížená",J87,0)</f>
        <v>0</v>
      </c>
      <c r="BG87" s="210">
        <f>IF(N87="zákl. přenesená",J87,0)</f>
        <v>0</v>
      </c>
      <c r="BH87" s="210">
        <f>IF(N87="sníž. přenesená",J87,0)</f>
        <v>0</v>
      </c>
      <c r="BI87" s="210">
        <f>IF(N87="nulová",J87,0)</f>
        <v>0</v>
      </c>
      <c r="BJ87" s="24" t="s">
        <v>84</v>
      </c>
      <c r="BK87" s="210">
        <f>ROUND(I87*H87,2)</f>
        <v>0</v>
      </c>
      <c r="BL87" s="24" t="s">
        <v>141</v>
      </c>
      <c r="BM87" s="24" t="s">
        <v>166</v>
      </c>
    </row>
    <row r="88" spans="2:47" s="1" customFormat="1" ht="13.5">
      <c r="B88" s="46"/>
      <c r="C88" s="74"/>
      <c r="D88" s="211" t="s">
        <v>222</v>
      </c>
      <c r="E88" s="74"/>
      <c r="F88" s="212" t="s">
        <v>531</v>
      </c>
      <c r="G88" s="74"/>
      <c r="H88" s="74"/>
      <c r="I88" s="185"/>
      <c r="J88" s="74"/>
      <c r="K88" s="74"/>
      <c r="L88" s="72"/>
      <c r="M88" s="213"/>
      <c r="N88" s="47"/>
      <c r="O88" s="47"/>
      <c r="P88" s="47"/>
      <c r="Q88" s="47"/>
      <c r="R88" s="47"/>
      <c r="S88" s="47"/>
      <c r="T88" s="95"/>
      <c r="AT88" s="24" t="s">
        <v>222</v>
      </c>
      <c r="AU88" s="24" t="s">
        <v>76</v>
      </c>
    </row>
    <row r="89" spans="2:65" s="1" customFormat="1" ht="16.5" customHeight="1">
      <c r="B89" s="46"/>
      <c r="C89" s="199" t="s">
        <v>168</v>
      </c>
      <c r="D89" s="199" t="s">
        <v>137</v>
      </c>
      <c r="E89" s="200" t="s">
        <v>532</v>
      </c>
      <c r="F89" s="201" t="s">
        <v>533</v>
      </c>
      <c r="G89" s="202" t="s">
        <v>515</v>
      </c>
      <c r="H89" s="203">
        <v>1</v>
      </c>
      <c r="I89" s="204"/>
      <c r="J89" s="205">
        <f>ROUND(I89*H89,2)</f>
        <v>0</v>
      </c>
      <c r="K89" s="201" t="s">
        <v>23</v>
      </c>
      <c r="L89" s="72"/>
      <c r="M89" s="206" t="s">
        <v>23</v>
      </c>
      <c r="N89" s="207" t="s">
        <v>47</v>
      </c>
      <c r="O89" s="47"/>
      <c r="P89" s="208">
        <f>O89*H89</f>
        <v>0</v>
      </c>
      <c r="Q89" s="208">
        <v>0</v>
      </c>
      <c r="R89" s="208">
        <f>Q89*H89</f>
        <v>0</v>
      </c>
      <c r="S89" s="208">
        <v>0</v>
      </c>
      <c r="T89" s="209">
        <f>S89*H89</f>
        <v>0</v>
      </c>
      <c r="AR89" s="24" t="s">
        <v>141</v>
      </c>
      <c r="AT89" s="24" t="s">
        <v>137</v>
      </c>
      <c r="AU89" s="24" t="s">
        <v>76</v>
      </c>
      <c r="AY89" s="24" t="s">
        <v>142</v>
      </c>
      <c r="BE89" s="210">
        <f>IF(N89="základní",J89,0)</f>
        <v>0</v>
      </c>
      <c r="BF89" s="210">
        <f>IF(N89="snížená",J89,0)</f>
        <v>0</v>
      </c>
      <c r="BG89" s="210">
        <f>IF(N89="zákl. přenesená",J89,0)</f>
        <v>0</v>
      </c>
      <c r="BH89" s="210">
        <f>IF(N89="sníž. přenesená",J89,0)</f>
        <v>0</v>
      </c>
      <c r="BI89" s="210">
        <f>IF(N89="nulová",J89,0)</f>
        <v>0</v>
      </c>
      <c r="BJ89" s="24" t="s">
        <v>84</v>
      </c>
      <c r="BK89" s="210">
        <f>ROUND(I89*H89,2)</f>
        <v>0</v>
      </c>
      <c r="BL89" s="24" t="s">
        <v>141</v>
      </c>
      <c r="BM89" s="24" t="s">
        <v>171</v>
      </c>
    </row>
    <row r="90" spans="2:47" s="1" customFormat="1" ht="13.5">
      <c r="B90" s="46"/>
      <c r="C90" s="74"/>
      <c r="D90" s="211" t="s">
        <v>222</v>
      </c>
      <c r="E90" s="74"/>
      <c r="F90" s="212" t="s">
        <v>534</v>
      </c>
      <c r="G90" s="74"/>
      <c r="H90" s="74"/>
      <c r="I90" s="185"/>
      <c r="J90" s="74"/>
      <c r="K90" s="74"/>
      <c r="L90" s="72"/>
      <c r="M90" s="213"/>
      <c r="N90" s="47"/>
      <c r="O90" s="47"/>
      <c r="P90" s="47"/>
      <c r="Q90" s="47"/>
      <c r="R90" s="47"/>
      <c r="S90" s="47"/>
      <c r="T90" s="95"/>
      <c r="AT90" s="24" t="s">
        <v>222</v>
      </c>
      <c r="AU90" s="24" t="s">
        <v>76</v>
      </c>
    </row>
    <row r="91" spans="2:65" s="1" customFormat="1" ht="16.5" customHeight="1">
      <c r="B91" s="46"/>
      <c r="C91" s="199" t="s">
        <v>158</v>
      </c>
      <c r="D91" s="199" t="s">
        <v>137</v>
      </c>
      <c r="E91" s="200" t="s">
        <v>535</v>
      </c>
      <c r="F91" s="201" t="s">
        <v>536</v>
      </c>
      <c r="G91" s="202" t="s">
        <v>515</v>
      </c>
      <c r="H91" s="203">
        <v>1</v>
      </c>
      <c r="I91" s="204"/>
      <c r="J91" s="205">
        <f>ROUND(I91*H91,2)</f>
        <v>0</v>
      </c>
      <c r="K91" s="201" t="s">
        <v>23</v>
      </c>
      <c r="L91" s="72"/>
      <c r="M91" s="206" t="s">
        <v>23</v>
      </c>
      <c r="N91" s="207" t="s">
        <v>47</v>
      </c>
      <c r="O91" s="47"/>
      <c r="P91" s="208">
        <f>O91*H91</f>
        <v>0</v>
      </c>
      <c r="Q91" s="208">
        <v>0</v>
      </c>
      <c r="R91" s="208">
        <f>Q91*H91</f>
        <v>0</v>
      </c>
      <c r="S91" s="208">
        <v>0</v>
      </c>
      <c r="T91" s="209">
        <f>S91*H91</f>
        <v>0</v>
      </c>
      <c r="AR91" s="24" t="s">
        <v>141</v>
      </c>
      <c r="AT91" s="24" t="s">
        <v>137</v>
      </c>
      <c r="AU91" s="24" t="s">
        <v>76</v>
      </c>
      <c r="AY91" s="24" t="s">
        <v>142</v>
      </c>
      <c r="BE91" s="210">
        <f>IF(N91="základní",J91,0)</f>
        <v>0</v>
      </c>
      <c r="BF91" s="210">
        <f>IF(N91="snížená",J91,0)</f>
        <v>0</v>
      </c>
      <c r="BG91" s="210">
        <f>IF(N91="zákl. přenesená",J91,0)</f>
        <v>0</v>
      </c>
      <c r="BH91" s="210">
        <f>IF(N91="sníž. přenesená",J91,0)</f>
        <v>0</v>
      </c>
      <c r="BI91" s="210">
        <f>IF(N91="nulová",J91,0)</f>
        <v>0</v>
      </c>
      <c r="BJ91" s="24" t="s">
        <v>84</v>
      </c>
      <c r="BK91" s="210">
        <f>ROUND(I91*H91,2)</f>
        <v>0</v>
      </c>
      <c r="BL91" s="24" t="s">
        <v>141</v>
      </c>
      <c r="BM91" s="24" t="s">
        <v>174</v>
      </c>
    </row>
    <row r="92" spans="2:65" s="1" customFormat="1" ht="16.5" customHeight="1">
      <c r="B92" s="46"/>
      <c r="C92" s="199" t="s">
        <v>176</v>
      </c>
      <c r="D92" s="199" t="s">
        <v>137</v>
      </c>
      <c r="E92" s="200" t="s">
        <v>537</v>
      </c>
      <c r="F92" s="201" t="s">
        <v>538</v>
      </c>
      <c r="G92" s="202" t="s">
        <v>515</v>
      </c>
      <c r="H92" s="203">
        <v>1</v>
      </c>
      <c r="I92" s="204"/>
      <c r="J92" s="205">
        <f>ROUND(I92*H92,2)</f>
        <v>0</v>
      </c>
      <c r="K92" s="201" t="s">
        <v>23</v>
      </c>
      <c r="L92" s="72"/>
      <c r="M92" s="206" t="s">
        <v>23</v>
      </c>
      <c r="N92" s="207" t="s">
        <v>47</v>
      </c>
      <c r="O92" s="47"/>
      <c r="P92" s="208">
        <f>O92*H92</f>
        <v>0</v>
      </c>
      <c r="Q92" s="208">
        <v>0</v>
      </c>
      <c r="R92" s="208">
        <f>Q92*H92</f>
        <v>0</v>
      </c>
      <c r="S92" s="208">
        <v>0</v>
      </c>
      <c r="T92" s="209">
        <f>S92*H92</f>
        <v>0</v>
      </c>
      <c r="AR92" s="24" t="s">
        <v>141</v>
      </c>
      <c r="AT92" s="24" t="s">
        <v>137</v>
      </c>
      <c r="AU92" s="24" t="s">
        <v>76</v>
      </c>
      <c r="AY92" s="24" t="s">
        <v>142</v>
      </c>
      <c r="BE92" s="210">
        <f>IF(N92="základní",J92,0)</f>
        <v>0</v>
      </c>
      <c r="BF92" s="210">
        <f>IF(N92="snížená",J92,0)</f>
        <v>0</v>
      </c>
      <c r="BG92" s="210">
        <f>IF(N92="zákl. přenesená",J92,0)</f>
        <v>0</v>
      </c>
      <c r="BH92" s="210">
        <f>IF(N92="sníž. přenesená",J92,0)</f>
        <v>0</v>
      </c>
      <c r="BI92" s="210">
        <f>IF(N92="nulová",J92,0)</f>
        <v>0</v>
      </c>
      <c r="BJ92" s="24" t="s">
        <v>84</v>
      </c>
      <c r="BK92" s="210">
        <f>ROUND(I92*H92,2)</f>
        <v>0</v>
      </c>
      <c r="BL92" s="24" t="s">
        <v>141</v>
      </c>
      <c r="BM92" s="24" t="s">
        <v>179</v>
      </c>
    </row>
    <row r="93" spans="2:47" s="1" customFormat="1" ht="13.5">
      <c r="B93" s="46"/>
      <c r="C93" s="74"/>
      <c r="D93" s="211" t="s">
        <v>222</v>
      </c>
      <c r="E93" s="74"/>
      <c r="F93" s="212" t="s">
        <v>539</v>
      </c>
      <c r="G93" s="74"/>
      <c r="H93" s="74"/>
      <c r="I93" s="185"/>
      <c r="J93" s="74"/>
      <c r="K93" s="74"/>
      <c r="L93" s="72"/>
      <c r="M93" s="213"/>
      <c r="N93" s="47"/>
      <c r="O93" s="47"/>
      <c r="P93" s="47"/>
      <c r="Q93" s="47"/>
      <c r="R93" s="47"/>
      <c r="S93" s="47"/>
      <c r="T93" s="95"/>
      <c r="AT93" s="24" t="s">
        <v>222</v>
      </c>
      <c r="AU93" s="24" t="s">
        <v>76</v>
      </c>
    </row>
    <row r="94" spans="2:65" s="1" customFormat="1" ht="16.5" customHeight="1">
      <c r="B94" s="46"/>
      <c r="C94" s="199" t="s">
        <v>163</v>
      </c>
      <c r="D94" s="199" t="s">
        <v>137</v>
      </c>
      <c r="E94" s="200" t="s">
        <v>540</v>
      </c>
      <c r="F94" s="201" t="s">
        <v>541</v>
      </c>
      <c r="G94" s="202" t="s">
        <v>515</v>
      </c>
      <c r="H94" s="203">
        <v>1</v>
      </c>
      <c r="I94" s="204"/>
      <c r="J94" s="205">
        <f>ROUND(I94*H94,2)</f>
        <v>0</v>
      </c>
      <c r="K94" s="201" t="s">
        <v>23</v>
      </c>
      <c r="L94" s="72"/>
      <c r="M94" s="206" t="s">
        <v>23</v>
      </c>
      <c r="N94" s="207" t="s">
        <v>47</v>
      </c>
      <c r="O94" s="47"/>
      <c r="P94" s="208">
        <f>O94*H94</f>
        <v>0</v>
      </c>
      <c r="Q94" s="208">
        <v>0</v>
      </c>
      <c r="R94" s="208">
        <f>Q94*H94</f>
        <v>0</v>
      </c>
      <c r="S94" s="208">
        <v>0</v>
      </c>
      <c r="T94" s="209">
        <f>S94*H94</f>
        <v>0</v>
      </c>
      <c r="AR94" s="24" t="s">
        <v>141</v>
      </c>
      <c r="AT94" s="24" t="s">
        <v>137</v>
      </c>
      <c r="AU94" s="24" t="s">
        <v>76</v>
      </c>
      <c r="AY94" s="24" t="s">
        <v>142</v>
      </c>
      <c r="BE94" s="210">
        <f>IF(N94="základní",J94,0)</f>
        <v>0</v>
      </c>
      <c r="BF94" s="210">
        <f>IF(N94="snížená",J94,0)</f>
        <v>0</v>
      </c>
      <c r="BG94" s="210">
        <f>IF(N94="zákl. přenesená",J94,0)</f>
        <v>0</v>
      </c>
      <c r="BH94" s="210">
        <f>IF(N94="sníž. přenesená",J94,0)</f>
        <v>0</v>
      </c>
      <c r="BI94" s="210">
        <f>IF(N94="nulová",J94,0)</f>
        <v>0</v>
      </c>
      <c r="BJ94" s="24" t="s">
        <v>84</v>
      </c>
      <c r="BK94" s="210">
        <f>ROUND(I94*H94,2)</f>
        <v>0</v>
      </c>
      <c r="BL94" s="24" t="s">
        <v>141</v>
      </c>
      <c r="BM94" s="24" t="s">
        <v>196</v>
      </c>
    </row>
    <row r="95" spans="2:47" s="1" customFormat="1" ht="13.5">
      <c r="B95" s="46"/>
      <c r="C95" s="74"/>
      <c r="D95" s="211" t="s">
        <v>222</v>
      </c>
      <c r="E95" s="74"/>
      <c r="F95" s="212" t="s">
        <v>542</v>
      </c>
      <c r="G95" s="74"/>
      <c r="H95" s="74"/>
      <c r="I95" s="185"/>
      <c r="J95" s="74"/>
      <c r="K95" s="74"/>
      <c r="L95" s="72"/>
      <c r="M95" s="213"/>
      <c r="N95" s="47"/>
      <c r="O95" s="47"/>
      <c r="P95" s="47"/>
      <c r="Q95" s="47"/>
      <c r="R95" s="47"/>
      <c r="S95" s="47"/>
      <c r="T95" s="95"/>
      <c r="AT95" s="24" t="s">
        <v>222</v>
      </c>
      <c r="AU95" s="24" t="s">
        <v>76</v>
      </c>
    </row>
    <row r="96" spans="2:65" s="1" customFormat="1" ht="16.5" customHeight="1">
      <c r="B96" s="46"/>
      <c r="C96" s="199" t="s">
        <v>225</v>
      </c>
      <c r="D96" s="199" t="s">
        <v>137</v>
      </c>
      <c r="E96" s="200" t="s">
        <v>543</v>
      </c>
      <c r="F96" s="201" t="s">
        <v>544</v>
      </c>
      <c r="G96" s="202" t="s">
        <v>515</v>
      </c>
      <c r="H96" s="203">
        <v>1</v>
      </c>
      <c r="I96" s="204"/>
      <c r="J96" s="205">
        <f>ROUND(I96*H96,2)</f>
        <v>0</v>
      </c>
      <c r="K96" s="201" t="s">
        <v>23</v>
      </c>
      <c r="L96" s="72"/>
      <c r="M96" s="206" t="s">
        <v>23</v>
      </c>
      <c r="N96" s="207" t="s">
        <v>47</v>
      </c>
      <c r="O96" s="47"/>
      <c r="P96" s="208">
        <f>O96*H96</f>
        <v>0</v>
      </c>
      <c r="Q96" s="208">
        <v>0</v>
      </c>
      <c r="R96" s="208">
        <f>Q96*H96</f>
        <v>0</v>
      </c>
      <c r="S96" s="208">
        <v>0</v>
      </c>
      <c r="T96" s="209">
        <f>S96*H96</f>
        <v>0</v>
      </c>
      <c r="AR96" s="24" t="s">
        <v>141</v>
      </c>
      <c r="AT96" s="24" t="s">
        <v>137</v>
      </c>
      <c r="AU96" s="24" t="s">
        <v>76</v>
      </c>
      <c r="AY96" s="24" t="s">
        <v>142</v>
      </c>
      <c r="BE96" s="210">
        <f>IF(N96="základní",J96,0)</f>
        <v>0</v>
      </c>
      <c r="BF96" s="210">
        <f>IF(N96="snížená",J96,0)</f>
        <v>0</v>
      </c>
      <c r="BG96" s="210">
        <f>IF(N96="zákl. přenesená",J96,0)</f>
        <v>0</v>
      </c>
      <c r="BH96" s="210">
        <f>IF(N96="sníž. přenesená",J96,0)</f>
        <v>0</v>
      </c>
      <c r="BI96" s="210">
        <f>IF(N96="nulová",J96,0)</f>
        <v>0</v>
      </c>
      <c r="BJ96" s="24" t="s">
        <v>84</v>
      </c>
      <c r="BK96" s="210">
        <f>ROUND(I96*H96,2)</f>
        <v>0</v>
      </c>
      <c r="BL96" s="24" t="s">
        <v>141</v>
      </c>
      <c r="BM96" s="24" t="s">
        <v>265</v>
      </c>
    </row>
    <row r="97" spans="2:47" s="1" customFormat="1" ht="13.5">
      <c r="B97" s="46"/>
      <c r="C97" s="74"/>
      <c r="D97" s="211" t="s">
        <v>222</v>
      </c>
      <c r="E97" s="74"/>
      <c r="F97" s="212" t="s">
        <v>545</v>
      </c>
      <c r="G97" s="74"/>
      <c r="H97" s="74"/>
      <c r="I97" s="185"/>
      <c r="J97" s="74"/>
      <c r="K97" s="74"/>
      <c r="L97" s="72"/>
      <c r="M97" s="213"/>
      <c r="N97" s="47"/>
      <c r="O97" s="47"/>
      <c r="P97" s="47"/>
      <c r="Q97" s="47"/>
      <c r="R97" s="47"/>
      <c r="S97" s="47"/>
      <c r="T97" s="95"/>
      <c r="AT97" s="24" t="s">
        <v>222</v>
      </c>
      <c r="AU97" s="24" t="s">
        <v>76</v>
      </c>
    </row>
    <row r="98" spans="2:65" s="1" customFormat="1" ht="16.5" customHeight="1">
      <c r="B98" s="46"/>
      <c r="C98" s="199" t="s">
        <v>166</v>
      </c>
      <c r="D98" s="199" t="s">
        <v>137</v>
      </c>
      <c r="E98" s="200" t="s">
        <v>546</v>
      </c>
      <c r="F98" s="201" t="s">
        <v>547</v>
      </c>
      <c r="G98" s="202" t="s">
        <v>515</v>
      </c>
      <c r="H98" s="203">
        <v>1</v>
      </c>
      <c r="I98" s="204"/>
      <c r="J98" s="205">
        <f>ROUND(I98*H98,2)</f>
        <v>0</v>
      </c>
      <c r="K98" s="201" t="s">
        <v>23</v>
      </c>
      <c r="L98" s="72"/>
      <c r="M98" s="206" t="s">
        <v>23</v>
      </c>
      <c r="N98" s="207" t="s">
        <v>47</v>
      </c>
      <c r="O98" s="47"/>
      <c r="P98" s="208">
        <f>O98*H98</f>
        <v>0</v>
      </c>
      <c r="Q98" s="208">
        <v>0</v>
      </c>
      <c r="R98" s="208">
        <f>Q98*H98</f>
        <v>0</v>
      </c>
      <c r="S98" s="208">
        <v>0</v>
      </c>
      <c r="T98" s="209">
        <f>S98*H98</f>
        <v>0</v>
      </c>
      <c r="AR98" s="24" t="s">
        <v>141</v>
      </c>
      <c r="AT98" s="24" t="s">
        <v>137</v>
      </c>
      <c r="AU98" s="24" t="s">
        <v>76</v>
      </c>
      <c r="AY98" s="24" t="s">
        <v>142</v>
      </c>
      <c r="BE98" s="210">
        <f>IF(N98="základní",J98,0)</f>
        <v>0</v>
      </c>
      <c r="BF98" s="210">
        <f>IF(N98="snížená",J98,0)</f>
        <v>0</v>
      </c>
      <c r="BG98" s="210">
        <f>IF(N98="zákl. přenesená",J98,0)</f>
        <v>0</v>
      </c>
      <c r="BH98" s="210">
        <f>IF(N98="sníž. přenesená",J98,0)</f>
        <v>0</v>
      </c>
      <c r="BI98" s="210">
        <f>IF(N98="nulová",J98,0)</f>
        <v>0</v>
      </c>
      <c r="BJ98" s="24" t="s">
        <v>84</v>
      </c>
      <c r="BK98" s="210">
        <f>ROUND(I98*H98,2)</f>
        <v>0</v>
      </c>
      <c r="BL98" s="24" t="s">
        <v>141</v>
      </c>
      <c r="BM98" s="24" t="s">
        <v>277</v>
      </c>
    </row>
    <row r="99" spans="2:47" s="1" customFormat="1" ht="13.5">
      <c r="B99" s="46"/>
      <c r="C99" s="74"/>
      <c r="D99" s="211" t="s">
        <v>222</v>
      </c>
      <c r="E99" s="74"/>
      <c r="F99" s="212" t="s">
        <v>548</v>
      </c>
      <c r="G99" s="74"/>
      <c r="H99" s="74"/>
      <c r="I99" s="185"/>
      <c r="J99" s="74"/>
      <c r="K99" s="74"/>
      <c r="L99" s="72"/>
      <c r="M99" s="272"/>
      <c r="N99" s="237"/>
      <c r="O99" s="237"/>
      <c r="P99" s="237"/>
      <c r="Q99" s="237"/>
      <c r="R99" s="237"/>
      <c r="S99" s="237"/>
      <c r="T99" s="273"/>
      <c r="AT99" s="24" t="s">
        <v>222</v>
      </c>
      <c r="AU99" s="24" t="s">
        <v>76</v>
      </c>
    </row>
    <row r="100" spans="2:12" s="1" customFormat="1" ht="6.95" customHeight="1">
      <c r="B100" s="67"/>
      <c r="C100" s="68"/>
      <c r="D100" s="68"/>
      <c r="E100" s="68"/>
      <c r="F100" s="68"/>
      <c r="G100" s="68"/>
      <c r="H100" s="68"/>
      <c r="I100" s="174"/>
      <c r="J100" s="68"/>
      <c r="K100" s="68"/>
      <c r="L100" s="72"/>
    </row>
  </sheetData>
  <sheetProtection password="CC35" sheet="1" objects="1" scenarios="1" formatColumns="0" formatRows="0" autoFilter="0"/>
  <autoFilter ref="C75:K99"/>
  <mergeCells count="10">
    <mergeCell ref="E7:H7"/>
    <mergeCell ref="E9:H9"/>
    <mergeCell ref="E24:H24"/>
    <mergeCell ref="E45:H45"/>
    <mergeCell ref="E47:H47"/>
    <mergeCell ref="J51:J52"/>
    <mergeCell ref="E66:H66"/>
    <mergeCell ref="E68:H68"/>
    <mergeCell ref="G1:H1"/>
    <mergeCell ref="L2:V2"/>
  </mergeCells>
  <hyperlinks>
    <hyperlink ref="F1:G1" location="C2" display="1) Krycí list soupisu"/>
    <hyperlink ref="G1:H1" location="C54" display="2) Rekapitulace"/>
    <hyperlink ref="J1" location="C7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29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45"/>
      <c r="C1" s="145"/>
      <c r="D1" s="146" t="s">
        <v>1</v>
      </c>
      <c r="E1" s="145"/>
      <c r="F1" s="147" t="s">
        <v>110</v>
      </c>
      <c r="G1" s="147" t="s">
        <v>111</v>
      </c>
      <c r="H1" s="147"/>
      <c r="I1" s="148"/>
      <c r="J1" s="147" t="s">
        <v>112</v>
      </c>
      <c r="K1" s="146" t="s">
        <v>113</v>
      </c>
      <c r="L1" s="147" t="s">
        <v>114</v>
      </c>
      <c r="M1" s="147"/>
      <c r="N1" s="147"/>
      <c r="O1" s="147"/>
      <c r="P1" s="147"/>
      <c r="Q1" s="147"/>
      <c r="R1" s="147"/>
      <c r="S1" s="147"/>
      <c r="T1" s="147"/>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108</v>
      </c>
    </row>
    <row r="3" spans="2:46" ht="6.95" customHeight="1">
      <c r="B3" s="25"/>
      <c r="C3" s="26"/>
      <c r="D3" s="26"/>
      <c r="E3" s="26"/>
      <c r="F3" s="26"/>
      <c r="G3" s="26"/>
      <c r="H3" s="26"/>
      <c r="I3" s="149"/>
      <c r="J3" s="26"/>
      <c r="K3" s="27"/>
      <c r="AT3" s="24" t="s">
        <v>86</v>
      </c>
    </row>
    <row r="4" spans="2:46" ht="36.95" customHeight="1">
      <c r="B4" s="28"/>
      <c r="C4" s="29"/>
      <c r="D4" s="30" t="s">
        <v>115</v>
      </c>
      <c r="E4" s="29"/>
      <c r="F4" s="29"/>
      <c r="G4" s="29"/>
      <c r="H4" s="29"/>
      <c r="I4" s="150"/>
      <c r="J4" s="29"/>
      <c r="K4" s="31"/>
      <c r="M4" s="32" t="s">
        <v>12</v>
      </c>
      <c r="AT4" s="24" t="s">
        <v>6</v>
      </c>
    </row>
    <row r="5" spans="2:11" ht="6.95" customHeight="1">
      <c r="B5" s="28"/>
      <c r="C5" s="29"/>
      <c r="D5" s="29"/>
      <c r="E5" s="29"/>
      <c r="F5" s="29"/>
      <c r="G5" s="29"/>
      <c r="H5" s="29"/>
      <c r="I5" s="150"/>
      <c r="J5" s="29"/>
      <c r="K5" s="31"/>
    </row>
    <row r="6" spans="2:11" ht="13.5">
      <c r="B6" s="28"/>
      <c r="C6" s="29"/>
      <c r="D6" s="40" t="s">
        <v>18</v>
      </c>
      <c r="E6" s="29"/>
      <c r="F6" s="29"/>
      <c r="G6" s="29"/>
      <c r="H6" s="29"/>
      <c r="I6" s="150"/>
      <c r="J6" s="29"/>
      <c r="K6" s="31"/>
    </row>
    <row r="7" spans="2:11" ht="16.5" customHeight="1">
      <c r="B7" s="28"/>
      <c r="C7" s="29"/>
      <c r="D7" s="29"/>
      <c r="E7" s="151" t="str">
        <f>'Rekapitulace stavby'!K6</f>
        <v>K1710 Demolice a výstavba nového mostu přes Janovský potok a st. úpravy kom. v ul. K.H. Borovského v Litvínově, Janově</v>
      </c>
      <c r="F7" s="40"/>
      <c r="G7" s="40"/>
      <c r="H7" s="40"/>
      <c r="I7" s="150"/>
      <c r="J7" s="29"/>
      <c r="K7" s="31"/>
    </row>
    <row r="8" spans="2:11" ht="13.5">
      <c r="B8" s="28"/>
      <c r="C8" s="29"/>
      <c r="D8" s="40" t="s">
        <v>116</v>
      </c>
      <c r="E8" s="29"/>
      <c r="F8" s="29"/>
      <c r="G8" s="29"/>
      <c r="H8" s="29"/>
      <c r="I8" s="150"/>
      <c r="J8" s="29"/>
      <c r="K8" s="31"/>
    </row>
    <row r="9" spans="2:11" s="1" customFormat="1" ht="16.5" customHeight="1">
      <c r="B9" s="46"/>
      <c r="C9" s="47"/>
      <c r="D9" s="47"/>
      <c r="E9" s="151" t="s">
        <v>549</v>
      </c>
      <c r="F9" s="47"/>
      <c r="G9" s="47"/>
      <c r="H9" s="47"/>
      <c r="I9" s="152"/>
      <c r="J9" s="47"/>
      <c r="K9" s="51"/>
    </row>
    <row r="10" spans="2:11" s="1" customFormat="1" ht="13.5">
      <c r="B10" s="46"/>
      <c r="C10" s="47"/>
      <c r="D10" s="40" t="s">
        <v>550</v>
      </c>
      <c r="E10" s="47"/>
      <c r="F10" s="47"/>
      <c r="G10" s="47"/>
      <c r="H10" s="47"/>
      <c r="I10" s="152"/>
      <c r="J10" s="47"/>
      <c r="K10" s="51"/>
    </row>
    <row r="11" spans="2:11" s="1" customFormat="1" ht="36.95" customHeight="1">
      <c r="B11" s="46"/>
      <c r="C11" s="47"/>
      <c r="D11" s="47"/>
      <c r="E11" s="153" t="s">
        <v>551</v>
      </c>
      <c r="F11" s="47"/>
      <c r="G11" s="47"/>
      <c r="H11" s="47"/>
      <c r="I11" s="152"/>
      <c r="J11" s="47"/>
      <c r="K11" s="51"/>
    </row>
    <row r="12" spans="2:11" s="1" customFormat="1" ht="13.5">
      <c r="B12" s="46"/>
      <c r="C12" s="47"/>
      <c r="D12" s="47"/>
      <c r="E12" s="47"/>
      <c r="F12" s="47"/>
      <c r="G12" s="47"/>
      <c r="H12" s="47"/>
      <c r="I12" s="152"/>
      <c r="J12" s="47"/>
      <c r="K12" s="51"/>
    </row>
    <row r="13" spans="2:11" s="1" customFormat="1" ht="14.4" customHeight="1">
      <c r="B13" s="46"/>
      <c r="C13" s="47"/>
      <c r="D13" s="40" t="s">
        <v>20</v>
      </c>
      <c r="E13" s="47"/>
      <c r="F13" s="35" t="s">
        <v>109</v>
      </c>
      <c r="G13" s="47"/>
      <c r="H13" s="47"/>
      <c r="I13" s="154" t="s">
        <v>22</v>
      </c>
      <c r="J13" s="35" t="s">
        <v>23</v>
      </c>
      <c r="K13" s="51"/>
    </row>
    <row r="14" spans="2:11" s="1" customFormat="1" ht="14.4" customHeight="1">
      <c r="B14" s="46"/>
      <c r="C14" s="47"/>
      <c r="D14" s="40" t="s">
        <v>24</v>
      </c>
      <c r="E14" s="47"/>
      <c r="F14" s="35" t="s">
        <v>552</v>
      </c>
      <c r="G14" s="47"/>
      <c r="H14" s="47"/>
      <c r="I14" s="154" t="s">
        <v>26</v>
      </c>
      <c r="J14" s="155" t="str">
        <f>'Rekapitulace stavby'!AN8</f>
        <v>6. 9. 2018</v>
      </c>
      <c r="K14" s="51"/>
    </row>
    <row r="15" spans="2:11" s="1" customFormat="1" ht="10.8" customHeight="1">
      <c r="B15" s="46"/>
      <c r="C15" s="47"/>
      <c r="D15" s="47"/>
      <c r="E15" s="47"/>
      <c r="F15" s="47"/>
      <c r="G15" s="47"/>
      <c r="H15" s="47"/>
      <c r="I15" s="152"/>
      <c r="J15" s="47"/>
      <c r="K15" s="51"/>
    </row>
    <row r="16" spans="2:11" s="1" customFormat="1" ht="14.4" customHeight="1">
      <c r="B16" s="46"/>
      <c r="C16" s="47"/>
      <c r="D16" s="40" t="s">
        <v>28</v>
      </c>
      <c r="E16" s="47"/>
      <c r="F16" s="47"/>
      <c r="G16" s="47"/>
      <c r="H16" s="47"/>
      <c r="I16" s="154" t="s">
        <v>29</v>
      </c>
      <c r="J16" s="35" t="s">
        <v>30</v>
      </c>
      <c r="K16" s="51"/>
    </row>
    <row r="17" spans="2:11" s="1" customFormat="1" ht="18" customHeight="1">
      <c r="B17" s="46"/>
      <c r="C17" s="47"/>
      <c r="D17" s="47"/>
      <c r="E17" s="35" t="s">
        <v>31</v>
      </c>
      <c r="F17" s="47"/>
      <c r="G17" s="47"/>
      <c r="H17" s="47"/>
      <c r="I17" s="154" t="s">
        <v>32</v>
      </c>
      <c r="J17" s="35" t="s">
        <v>23</v>
      </c>
      <c r="K17" s="51"/>
    </row>
    <row r="18" spans="2:11" s="1" customFormat="1" ht="6.95" customHeight="1">
      <c r="B18" s="46"/>
      <c r="C18" s="47"/>
      <c r="D18" s="47"/>
      <c r="E18" s="47"/>
      <c r="F18" s="47"/>
      <c r="G18" s="47"/>
      <c r="H18" s="47"/>
      <c r="I18" s="152"/>
      <c r="J18" s="47"/>
      <c r="K18" s="51"/>
    </row>
    <row r="19" spans="2:11" s="1" customFormat="1" ht="14.4" customHeight="1">
      <c r="B19" s="46"/>
      <c r="C19" s="47"/>
      <c r="D19" s="40" t="s">
        <v>33</v>
      </c>
      <c r="E19" s="47"/>
      <c r="F19" s="47"/>
      <c r="G19" s="47"/>
      <c r="H19" s="47"/>
      <c r="I19" s="154" t="s">
        <v>29</v>
      </c>
      <c r="J19" s="35" t="str">
        <f>IF('Rekapitulace stavby'!AN13="Vyplň údaj","",IF('Rekapitulace stavby'!AN13="","",'Rekapitulace stavby'!AN13))</f>
        <v/>
      </c>
      <c r="K19" s="51"/>
    </row>
    <row r="20" spans="2:11" s="1" customFormat="1" ht="18" customHeight="1">
      <c r="B20" s="46"/>
      <c r="C20" s="47"/>
      <c r="D20" s="47"/>
      <c r="E20" s="35" t="str">
        <f>IF('Rekapitulace stavby'!E14="Vyplň údaj","",IF('Rekapitulace stavby'!E14="","",'Rekapitulace stavby'!E14))</f>
        <v/>
      </c>
      <c r="F20" s="47"/>
      <c r="G20" s="47"/>
      <c r="H20" s="47"/>
      <c r="I20" s="154" t="s">
        <v>32</v>
      </c>
      <c r="J20" s="35" t="str">
        <f>IF('Rekapitulace stavby'!AN14="Vyplň údaj","",IF('Rekapitulace stavby'!AN14="","",'Rekapitulace stavby'!AN14))</f>
        <v/>
      </c>
      <c r="K20" s="51"/>
    </row>
    <row r="21" spans="2:11" s="1" customFormat="1" ht="6.95" customHeight="1">
      <c r="B21" s="46"/>
      <c r="C21" s="47"/>
      <c r="D21" s="47"/>
      <c r="E21" s="47"/>
      <c r="F21" s="47"/>
      <c r="G21" s="47"/>
      <c r="H21" s="47"/>
      <c r="I21" s="152"/>
      <c r="J21" s="47"/>
      <c r="K21" s="51"/>
    </row>
    <row r="22" spans="2:11" s="1" customFormat="1" ht="14.4" customHeight="1">
      <c r="B22" s="46"/>
      <c r="C22" s="47"/>
      <c r="D22" s="40" t="s">
        <v>35</v>
      </c>
      <c r="E22" s="47"/>
      <c r="F22" s="47"/>
      <c r="G22" s="47"/>
      <c r="H22" s="47"/>
      <c r="I22" s="154" t="s">
        <v>29</v>
      </c>
      <c r="J22" s="35" t="s">
        <v>36</v>
      </c>
      <c r="K22" s="51"/>
    </row>
    <row r="23" spans="2:11" s="1" customFormat="1" ht="18" customHeight="1">
      <c r="B23" s="46"/>
      <c r="C23" s="47"/>
      <c r="D23" s="47"/>
      <c r="E23" s="35" t="s">
        <v>37</v>
      </c>
      <c r="F23" s="47"/>
      <c r="G23" s="47"/>
      <c r="H23" s="47"/>
      <c r="I23" s="154" t="s">
        <v>32</v>
      </c>
      <c r="J23" s="35" t="s">
        <v>38</v>
      </c>
      <c r="K23" s="51"/>
    </row>
    <row r="24" spans="2:11" s="1" customFormat="1" ht="6.95" customHeight="1">
      <c r="B24" s="46"/>
      <c r="C24" s="47"/>
      <c r="D24" s="47"/>
      <c r="E24" s="47"/>
      <c r="F24" s="47"/>
      <c r="G24" s="47"/>
      <c r="H24" s="47"/>
      <c r="I24" s="152"/>
      <c r="J24" s="47"/>
      <c r="K24" s="51"/>
    </row>
    <row r="25" spans="2:11" s="1" customFormat="1" ht="14.4" customHeight="1">
      <c r="B25" s="46"/>
      <c r="C25" s="47"/>
      <c r="D25" s="40" t="s">
        <v>40</v>
      </c>
      <c r="E25" s="47"/>
      <c r="F25" s="47"/>
      <c r="G25" s="47"/>
      <c r="H25" s="47"/>
      <c r="I25" s="152"/>
      <c r="J25" s="47"/>
      <c r="K25" s="51"/>
    </row>
    <row r="26" spans="2:11" s="7" customFormat="1" ht="71.25" customHeight="1">
      <c r="B26" s="156"/>
      <c r="C26" s="157"/>
      <c r="D26" s="157"/>
      <c r="E26" s="44" t="s">
        <v>41</v>
      </c>
      <c r="F26" s="44"/>
      <c r="G26" s="44"/>
      <c r="H26" s="44"/>
      <c r="I26" s="158"/>
      <c r="J26" s="157"/>
      <c r="K26" s="159"/>
    </row>
    <row r="27" spans="2:11" s="1" customFormat="1" ht="6.95" customHeight="1">
      <c r="B27" s="46"/>
      <c r="C27" s="47"/>
      <c r="D27" s="47"/>
      <c r="E27" s="47"/>
      <c r="F27" s="47"/>
      <c r="G27" s="47"/>
      <c r="H27" s="47"/>
      <c r="I27" s="152"/>
      <c r="J27" s="47"/>
      <c r="K27" s="51"/>
    </row>
    <row r="28" spans="2:11" s="1" customFormat="1" ht="6.95" customHeight="1">
      <c r="B28" s="46"/>
      <c r="C28" s="47"/>
      <c r="D28" s="106"/>
      <c r="E28" s="106"/>
      <c r="F28" s="106"/>
      <c r="G28" s="106"/>
      <c r="H28" s="106"/>
      <c r="I28" s="160"/>
      <c r="J28" s="106"/>
      <c r="K28" s="161"/>
    </row>
    <row r="29" spans="2:11" s="1" customFormat="1" ht="25.4" customHeight="1">
      <c r="B29" s="46"/>
      <c r="C29" s="47"/>
      <c r="D29" s="162" t="s">
        <v>42</v>
      </c>
      <c r="E29" s="47"/>
      <c r="F29" s="47"/>
      <c r="G29" s="47"/>
      <c r="H29" s="47"/>
      <c r="I29" s="152"/>
      <c r="J29" s="163">
        <f>ROUND(J92,2)</f>
        <v>0</v>
      </c>
      <c r="K29" s="51"/>
    </row>
    <row r="30" spans="2:11" s="1" customFormat="1" ht="6.95" customHeight="1">
      <c r="B30" s="46"/>
      <c r="C30" s="47"/>
      <c r="D30" s="106"/>
      <c r="E30" s="106"/>
      <c r="F30" s="106"/>
      <c r="G30" s="106"/>
      <c r="H30" s="106"/>
      <c r="I30" s="160"/>
      <c r="J30" s="106"/>
      <c r="K30" s="161"/>
    </row>
    <row r="31" spans="2:11" s="1" customFormat="1" ht="14.4" customHeight="1">
      <c r="B31" s="46"/>
      <c r="C31" s="47"/>
      <c r="D31" s="47"/>
      <c r="E31" s="47"/>
      <c r="F31" s="52" t="s">
        <v>44</v>
      </c>
      <c r="G31" s="47"/>
      <c r="H31" s="47"/>
      <c r="I31" s="164" t="s">
        <v>43</v>
      </c>
      <c r="J31" s="52" t="s">
        <v>45</v>
      </c>
      <c r="K31" s="51"/>
    </row>
    <row r="32" spans="2:11" s="1" customFormat="1" ht="14.4" customHeight="1">
      <c r="B32" s="46"/>
      <c r="C32" s="47"/>
      <c r="D32" s="55" t="s">
        <v>46</v>
      </c>
      <c r="E32" s="55" t="s">
        <v>47</v>
      </c>
      <c r="F32" s="165">
        <f>ROUND(SUM(BE92:BE292),2)</f>
        <v>0</v>
      </c>
      <c r="G32" s="47"/>
      <c r="H32" s="47"/>
      <c r="I32" s="166">
        <v>0.21</v>
      </c>
      <c r="J32" s="165">
        <f>ROUND(ROUND((SUM(BE92:BE292)),2)*I32,2)</f>
        <v>0</v>
      </c>
      <c r="K32" s="51"/>
    </row>
    <row r="33" spans="2:11" s="1" customFormat="1" ht="14.4" customHeight="1">
      <c r="B33" s="46"/>
      <c r="C33" s="47"/>
      <c r="D33" s="47"/>
      <c r="E33" s="55" t="s">
        <v>48</v>
      </c>
      <c r="F33" s="165">
        <f>ROUND(SUM(BF92:BF292),2)</f>
        <v>0</v>
      </c>
      <c r="G33" s="47"/>
      <c r="H33" s="47"/>
      <c r="I33" s="166">
        <v>0.15</v>
      </c>
      <c r="J33" s="165">
        <f>ROUND(ROUND((SUM(BF92:BF292)),2)*I33,2)</f>
        <v>0</v>
      </c>
      <c r="K33" s="51"/>
    </row>
    <row r="34" spans="2:11" s="1" customFormat="1" ht="14.4" customHeight="1" hidden="1">
      <c r="B34" s="46"/>
      <c r="C34" s="47"/>
      <c r="D34" s="47"/>
      <c r="E34" s="55" t="s">
        <v>49</v>
      </c>
      <c r="F34" s="165">
        <f>ROUND(SUM(BG92:BG292),2)</f>
        <v>0</v>
      </c>
      <c r="G34" s="47"/>
      <c r="H34" s="47"/>
      <c r="I34" s="166">
        <v>0.21</v>
      </c>
      <c r="J34" s="165">
        <v>0</v>
      </c>
      <c r="K34" s="51"/>
    </row>
    <row r="35" spans="2:11" s="1" customFormat="1" ht="14.4" customHeight="1" hidden="1">
      <c r="B35" s="46"/>
      <c r="C35" s="47"/>
      <c r="D35" s="47"/>
      <c r="E35" s="55" t="s">
        <v>50</v>
      </c>
      <c r="F35" s="165">
        <f>ROUND(SUM(BH92:BH292),2)</f>
        <v>0</v>
      </c>
      <c r="G35" s="47"/>
      <c r="H35" s="47"/>
      <c r="I35" s="166">
        <v>0.15</v>
      </c>
      <c r="J35" s="165">
        <v>0</v>
      </c>
      <c r="K35" s="51"/>
    </row>
    <row r="36" spans="2:11" s="1" customFormat="1" ht="14.4" customHeight="1" hidden="1">
      <c r="B36" s="46"/>
      <c r="C36" s="47"/>
      <c r="D36" s="47"/>
      <c r="E36" s="55" t="s">
        <v>51</v>
      </c>
      <c r="F36" s="165">
        <f>ROUND(SUM(BI92:BI292),2)</f>
        <v>0</v>
      </c>
      <c r="G36" s="47"/>
      <c r="H36" s="47"/>
      <c r="I36" s="166">
        <v>0</v>
      </c>
      <c r="J36" s="165">
        <v>0</v>
      </c>
      <c r="K36" s="51"/>
    </row>
    <row r="37" spans="2:11" s="1" customFormat="1" ht="6.95" customHeight="1">
      <c r="B37" s="46"/>
      <c r="C37" s="47"/>
      <c r="D37" s="47"/>
      <c r="E37" s="47"/>
      <c r="F37" s="47"/>
      <c r="G37" s="47"/>
      <c r="H37" s="47"/>
      <c r="I37" s="152"/>
      <c r="J37" s="47"/>
      <c r="K37" s="51"/>
    </row>
    <row r="38" spans="2:11" s="1" customFormat="1" ht="25.4" customHeight="1">
      <c r="B38" s="46"/>
      <c r="C38" s="167"/>
      <c r="D38" s="168" t="s">
        <v>52</v>
      </c>
      <c r="E38" s="98"/>
      <c r="F38" s="98"/>
      <c r="G38" s="169" t="s">
        <v>53</v>
      </c>
      <c r="H38" s="170" t="s">
        <v>54</v>
      </c>
      <c r="I38" s="171"/>
      <c r="J38" s="172">
        <f>SUM(J29:J36)</f>
        <v>0</v>
      </c>
      <c r="K38" s="173"/>
    </row>
    <row r="39" spans="2:11" s="1" customFormat="1" ht="14.4" customHeight="1">
      <c r="B39" s="67"/>
      <c r="C39" s="68"/>
      <c r="D39" s="68"/>
      <c r="E39" s="68"/>
      <c r="F39" s="68"/>
      <c r="G39" s="68"/>
      <c r="H39" s="68"/>
      <c r="I39" s="174"/>
      <c r="J39" s="68"/>
      <c r="K39" s="69"/>
    </row>
    <row r="43" spans="2:11" s="1" customFormat="1" ht="6.95" customHeight="1">
      <c r="B43" s="175"/>
      <c r="C43" s="176"/>
      <c r="D43" s="176"/>
      <c r="E43" s="176"/>
      <c r="F43" s="176"/>
      <c r="G43" s="176"/>
      <c r="H43" s="176"/>
      <c r="I43" s="177"/>
      <c r="J43" s="176"/>
      <c r="K43" s="178"/>
    </row>
    <row r="44" spans="2:11" s="1" customFormat="1" ht="36.95" customHeight="1">
      <c r="B44" s="46"/>
      <c r="C44" s="30" t="s">
        <v>118</v>
      </c>
      <c r="D44" s="47"/>
      <c r="E44" s="47"/>
      <c r="F44" s="47"/>
      <c r="G44" s="47"/>
      <c r="H44" s="47"/>
      <c r="I44" s="152"/>
      <c r="J44" s="47"/>
      <c r="K44" s="51"/>
    </row>
    <row r="45" spans="2:11" s="1" customFormat="1" ht="6.95" customHeight="1">
      <c r="B45" s="46"/>
      <c r="C45" s="47"/>
      <c r="D45" s="47"/>
      <c r="E45" s="47"/>
      <c r="F45" s="47"/>
      <c r="G45" s="47"/>
      <c r="H45" s="47"/>
      <c r="I45" s="152"/>
      <c r="J45" s="47"/>
      <c r="K45" s="51"/>
    </row>
    <row r="46" spans="2:11" s="1" customFormat="1" ht="14.4" customHeight="1">
      <c r="B46" s="46"/>
      <c r="C46" s="40" t="s">
        <v>18</v>
      </c>
      <c r="D46" s="47"/>
      <c r="E46" s="47"/>
      <c r="F46" s="47"/>
      <c r="G46" s="47"/>
      <c r="H46" s="47"/>
      <c r="I46" s="152"/>
      <c r="J46" s="47"/>
      <c r="K46" s="51"/>
    </row>
    <row r="47" spans="2:11" s="1" customFormat="1" ht="16.5" customHeight="1">
      <c r="B47" s="46"/>
      <c r="C47" s="47"/>
      <c r="D47" s="47"/>
      <c r="E47" s="151" t="str">
        <f>E7</f>
        <v>K1710 Demolice a výstavba nového mostu přes Janovský potok a st. úpravy kom. v ul. K.H. Borovského v Litvínově, Janově</v>
      </c>
      <c r="F47" s="40"/>
      <c r="G47" s="40"/>
      <c r="H47" s="40"/>
      <c r="I47" s="152"/>
      <c r="J47" s="47"/>
      <c r="K47" s="51"/>
    </row>
    <row r="48" spans="2:11" ht="13.5">
      <c r="B48" s="28"/>
      <c r="C48" s="40" t="s">
        <v>116</v>
      </c>
      <c r="D48" s="29"/>
      <c r="E48" s="29"/>
      <c r="F48" s="29"/>
      <c r="G48" s="29"/>
      <c r="H48" s="29"/>
      <c r="I48" s="150"/>
      <c r="J48" s="29"/>
      <c r="K48" s="31"/>
    </row>
    <row r="49" spans="2:11" s="1" customFormat="1" ht="16.5" customHeight="1">
      <c r="B49" s="46"/>
      <c r="C49" s="47"/>
      <c r="D49" s="47"/>
      <c r="E49" s="151" t="s">
        <v>549</v>
      </c>
      <c r="F49" s="47"/>
      <c r="G49" s="47"/>
      <c r="H49" s="47"/>
      <c r="I49" s="152"/>
      <c r="J49" s="47"/>
      <c r="K49" s="51"/>
    </row>
    <row r="50" spans="2:11" s="1" customFormat="1" ht="14.4" customHeight="1">
      <c r="B50" s="46"/>
      <c r="C50" s="40" t="s">
        <v>550</v>
      </c>
      <c r="D50" s="47"/>
      <c r="E50" s="47"/>
      <c r="F50" s="47"/>
      <c r="G50" s="47"/>
      <c r="H50" s="47"/>
      <c r="I50" s="152"/>
      <c r="J50" s="47"/>
      <c r="K50" s="51"/>
    </row>
    <row r="51" spans="2:11" s="1" customFormat="1" ht="17.25" customHeight="1">
      <c r="B51" s="46"/>
      <c r="C51" s="47"/>
      <c r="D51" s="47"/>
      <c r="E51" s="153" t="str">
        <f>E11</f>
        <v>SO 01 - Rekonstrukce koryta</v>
      </c>
      <c r="F51" s="47"/>
      <c r="G51" s="47"/>
      <c r="H51" s="47"/>
      <c r="I51" s="152"/>
      <c r="J51" s="47"/>
      <c r="K51" s="51"/>
    </row>
    <row r="52" spans="2:11" s="1" customFormat="1" ht="6.95" customHeight="1">
      <c r="B52" s="46"/>
      <c r="C52" s="47"/>
      <c r="D52" s="47"/>
      <c r="E52" s="47"/>
      <c r="F52" s="47"/>
      <c r="G52" s="47"/>
      <c r="H52" s="47"/>
      <c r="I52" s="152"/>
      <c r="J52" s="47"/>
      <c r="K52" s="51"/>
    </row>
    <row r="53" spans="2:11" s="1" customFormat="1" ht="18" customHeight="1">
      <c r="B53" s="46"/>
      <c r="C53" s="40" t="s">
        <v>24</v>
      </c>
      <c r="D53" s="47"/>
      <c r="E53" s="47"/>
      <c r="F53" s="35" t="str">
        <f>F14</f>
        <v>Janov u Litvínova</v>
      </c>
      <c r="G53" s="47"/>
      <c r="H53" s="47"/>
      <c r="I53" s="154" t="s">
        <v>26</v>
      </c>
      <c r="J53" s="155" t="str">
        <f>IF(J14="","",J14)</f>
        <v>6. 9. 2018</v>
      </c>
      <c r="K53" s="51"/>
    </row>
    <row r="54" spans="2:11" s="1" customFormat="1" ht="6.95" customHeight="1">
      <c r="B54" s="46"/>
      <c r="C54" s="47"/>
      <c r="D54" s="47"/>
      <c r="E54" s="47"/>
      <c r="F54" s="47"/>
      <c r="G54" s="47"/>
      <c r="H54" s="47"/>
      <c r="I54" s="152"/>
      <c r="J54" s="47"/>
      <c r="K54" s="51"/>
    </row>
    <row r="55" spans="2:11" s="1" customFormat="1" ht="13.5">
      <c r="B55" s="46"/>
      <c r="C55" s="40" t="s">
        <v>28</v>
      </c>
      <c r="D55" s="47"/>
      <c r="E55" s="47"/>
      <c r="F55" s="35" t="str">
        <f>E17</f>
        <v>Město Litvínov, MÚ Litvínov</v>
      </c>
      <c r="G55" s="47"/>
      <c r="H55" s="47"/>
      <c r="I55" s="154" t="s">
        <v>35</v>
      </c>
      <c r="J55" s="44" t="str">
        <f>E23</f>
        <v>ENIMA PRO, a.s.</v>
      </c>
      <c r="K55" s="51"/>
    </row>
    <row r="56" spans="2:11" s="1" customFormat="1" ht="14.4" customHeight="1">
      <c r="B56" s="46"/>
      <c r="C56" s="40" t="s">
        <v>33</v>
      </c>
      <c r="D56" s="47"/>
      <c r="E56" s="47"/>
      <c r="F56" s="35" t="str">
        <f>IF(E20="","",E20)</f>
        <v/>
      </c>
      <c r="G56" s="47"/>
      <c r="H56" s="47"/>
      <c r="I56" s="152"/>
      <c r="J56" s="179"/>
      <c r="K56" s="51"/>
    </row>
    <row r="57" spans="2:11" s="1" customFormat="1" ht="10.3" customHeight="1">
      <c r="B57" s="46"/>
      <c r="C57" s="47"/>
      <c r="D57" s="47"/>
      <c r="E57" s="47"/>
      <c r="F57" s="47"/>
      <c r="G57" s="47"/>
      <c r="H57" s="47"/>
      <c r="I57" s="152"/>
      <c r="J57" s="47"/>
      <c r="K57" s="51"/>
    </row>
    <row r="58" spans="2:11" s="1" customFormat="1" ht="29.25" customHeight="1">
      <c r="B58" s="46"/>
      <c r="C58" s="180" t="s">
        <v>119</v>
      </c>
      <c r="D58" s="167"/>
      <c r="E58" s="167"/>
      <c r="F58" s="167"/>
      <c r="G58" s="167"/>
      <c r="H58" s="167"/>
      <c r="I58" s="181"/>
      <c r="J58" s="182" t="s">
        <v>120</v>
      </c>
      <c r="K58" s="183"/>
    </row>
    <row r="59" spans="2:11" s="1" customFormat="1" ht="10.3" customHeight="1">
      <c r="B59" s="46"/>
      <c r="C59" s="47"/>
      <c r="D59" s="47"/>
      <c r="E59" s="47"/>
      <c r="F59" s="47"/>
      <c r="G59" s="47"/>
      <c r="H59" s="47"/>
      <c r="I59" s="152"/>
      <c r="J59" s="47"/>
      <c r="K59" s="51"/>
    </row>
    <row r="60" spans="2:47" s="1" customFormat="1" ht="29.25" customHeight="1">
      <c r="B60" s="46"/>
      <c r="C60" s="184" t="s">
        <v>121</v>
      </c>
      <c r="D60" s="47"/>
      <c r="E60" s="47"/>
      <c r="F60" s="47"/>
      <c r="G60" s="47"/>
      <c r="H60" s="47"/>
      <c r="I60" s="152"/>
      <c r="J60" s="163">
        <f>J92</f>
        <v>0</v>
      </c>
      <c r="K60" s="51"/>
      <c r="AU60" s="24" t="s">
        <v>122</v>
      </c>
    </row>
    <row r="61" spans="2:11" s="11" customFormat="1" ht="24.95" customHeight="1">
      <c r="B61" s="240"/>
      <c r="C61" s="241"/>
      <c r="D61" s="242" t="s">
        <v>553</v>
      </c>
      <c r="E61" s="243"/>
      <c r="F61" s="243"/>
      <c r="G61" s="243"/>
      <c r="H61" s="243"/>
      <c r="I61" s="244"/>
      <c r="J61" s="245">
        <f>J93</f>
        <v>0</v>
      </c>
      <c r="K61" s="246"/>
    </row>
    <row r="62" spans="2:11" s="11" customFormat="1" ht="24.95" customHeight="1">
      <c r="B62" s="240"/>
      <c r="C62" s="241"/>
      <c r="D62" s="242" t="s">
        <v>181</v>
      </c>
      <c r="E62" s="243"/>
      <c r="F62" s="243"/>
      <c r="G62" s="243"/>
      <c r="H62" s="243"/>
      <c r="I62" s="244"/>
      <c r="J62" s="245">
        <f>J96</f>
        <v>0</v>
      </c>
      <c r="K62" s="246"/>
    </row>
    <row r="63" spans="2:11" s="12" customFormat="1" ht="19.9" customHeight="1">
      <c r="B63" s="247"/>
      <c r="C63" s="248"/>
      <c r="D63" s="249" t="s">
        <v>182</v>
      </c>
      <c r="E63" s="250"/>
      <c r="F63" s="250"/>
      <c r="G63" s="250"/>
      <c r="H63" s="250"/>
      <c r="I63" s="251"/>
      <c r="J63" s="252">
        <f>J97</f>
        <v>0</v>
      </c>
      <c r="K63" s="253"/>
    </row>
    <row r="64" spans="2:11" s="12" customFormat="1" ht="19.9" customHeight="1">
      <c r="B64" s="247"/>
      <c r="C64" s="248"/>
      <c r="D64" s="249" t="s">
        <v>554</v>
      </c>
      <c r="E64" s="250"/>
      <c r="F64" s="250"/>
      <c r="G64" s="250"/>
      <c r="H64" s="250"/>
      <c r="I64" s="251"/>
      <c r="J64" s="252">
        <f>J189</f>
        <v>0</v>
      </c>
      <c r="K64" s="253"/>
    </row>
    <row r="65" spans="2:11" s="12" customFormat="1" ht="19.9" customHeight="1">
      <c r="B65" s="247"/>
      <c r="C65" s="248"/>
      <c r="D65" s="249" t="s">
        <v>183</v>
      </c>
      <c r="E65" s="250"/>
      <c r="F65" s="250"/>
      <c r="G65" s="250"/>
      <c r="H65" s="250"/>
      <c r="I65" s="251"/>
      <c r="J65" s="252">
        <f>J205</f>
        <v>0</v>
      </c>
      <c r="K65" s="253"/>
    </row>
    <row r="66" spans="2:11" s="12" customFormat="1" ht="19.9" customHeight="1">
      <c r="B66" s="247"/>
      <c r="C66" s="248"/>
      <c r="D66" s="249" t="s">
        <v>382</v>
      </c>
      <c r="E66" s="250"/>
      <c r="F66" s="250"/>
      <c r="G66" s="250"/>
      <c r="H66" s="250"/>
      <c r="I66" s="251"/>
      <c r="J66" s="252">
        <f>J241</f>
        <v>0</v>
      </c>
      <c r="K66" s="253"/>
    </row>
    <row r="67" spans="2:11" s="12" customFormat="1" ht="19.9" customHeight="1">
      <c r="B67" s="247"/>
      <c r="C67" s="248"/>
      <c r="D67" s="249" t="s">
        <v>555</v>
      </c>
      <c r="E67" s="250"/>
      <c r="F67" s="250"/>
      <c r="G67" s="250"/>
      <c r="H67" s="250"/>
      <c r="I67" s="251"/>
      <c r="J67" s="252">
        <f>J267</f>
        <v>0</v>
      </c>
      <c r="K67" s="253"/>
    </row>
    <row r="68" spans="2:11" s="12" customFormat="1" ht="19.9" customHeight="1">
      <c r="B68" s="247"/>
      <c r="C68" s="248"/>
      <c r="D68" s="249" t="s">
        <v>556</v>
      </c>
      <c r="E68" s="250"/>
      <c r="F68" s="250"/>
      <c r="G68" s="250"/>
      <c r="H68" s="250"/>
      <c r="I68" s="251"/>
      <c r="J68" s="252">
        <f>J275</f>
        <v>0</v>
      </c>
      <c r="K68" s="253"/>
    </row>
    <row r="69" spans="2:11" s="12" customFormat="1" ht="19.9" customHeight="1">
      <c r="B69" s="247"/>
      <c r="C69" s="248"/>
      <c r="D69" s="249" t="s">
        <v>557</v>
      </c>
      <c r="E69" s="250"/>
      <c r="F69" s="250"/>
      <c r="G69" s="250"/>
      <c r="H69" s="250"/>
      <c r="I69" s="251"/>
      <c r="J69" s="252">
        <f>J276</f>
        <v>0</v>
      </c>
      <c r="K69" s="253"/>
    </row>
    <row r="70" spans="2:11" s="12" customFormat="1" ht="19.9" customHeight="1">
      <c r="B70" s="247"/>
      <c r="C70" s="248"/>
      <c r="D70" s="249" t="s">
        <v>558</v>
      </c>
      <c r="E70" s="250"/>
      <c r="F70" s="250"/>
      <c r="G70" s="250"/>
      <c r="H70" s="250"/>
      <c r="I70" s="251"/>
      <c r="J70" s="252">
        <f>J284</f>
        <v>0</v>
      </c>
      <c r="K70" s="253"/>
    </row>
    <row r="71" spans="2:11" s="1" customFormat="1" ht="21.8" customHeight="1">
      <c r="B71" s="46"/>
      <c r="C71" s="47"/>
      <c r="D71" s="47"/>
      <c r="E71" s="47"/>
      <c r="F71" s="47"/>
      <c r="G71" s="47"/>
      <c r="H71" s="47"/>
      <c r="I71" s="152"/>
      <c r="J71" s="47"/>
      <c r="K71" s="51"/>
    </row>
    <row r="72" spans="2:11" s="1" customFormat="1" ht="6.95" customHeight="1">
      <c r="B72" s="67"/>
      <c r="C72" s="68"/>
      <c r="D72" s="68"/>
      <c r="E72" s="68"/>
      <c r="F72" s="68"/>
      <c r="G72" s="68"/>
      <c r="H72" s="68"/>
      <c r="I72" s="174"/>
      <c r="J72" s="68"/>
      <c r="K72" s="69"/>
    </row>
    <row r="76" spans="2:12" s="1" customFormat="1" ht="6.95" customHeight="1">
      <c r="B76" s="70"/>
      <c r="C76" s="71"/>
      <c r="D76" s="71"/>
      <c r="E76" s="71"/>
      <c r="F76" s="71"/>
      <c r="G76" s="71"/>
      <c r="H76" s="71"/>
      <c r="I76" s="177"/>
      <c r="J76" s="71"/>
      <c r="K76" s="71"/>
      <c r="L76" s="72"/>
    </row>
    <row r="77" spans="2:12" s="1" customFormat="1" ht="36.95" customHeight="1">
      <c r="B77" s="46"/>
      <c r="C77" s="73" t="s">
        <v>123</v>
      </c>
      <c r="D77" s="74"/>
      <c r="E77" s="74"/>
      <c r="F77" s="74"/>
      <c r="G77" s="74"/>
      <c r="H77" s="74"/>
      <c r="I77" s="185"/>
      <c r="J77" s="74"/>
      <c r="K77" s="74"/>
      <c r="L77" s="72"/>
    </row>
    <row r="78" spans="2:12" s="1" customFormat="1" ht="6.95" customHeight="1">
      <c r="B78" s="46"/>
      <c r="C78" s="74"/>
      <c r="D78" s="74"/>
      <c r="E78" s="74"/>
      <c r="F78" s="74"/>
      <c r="G78" s="74"/>
      <c r="H78" s="74"/>
      <c r="I78" s="185"/>
      <c r="J78" s="74"/>
      <c r="K78" s="74"/>
      <c r="L78" s="72"/>
    </row>
    <row r="79" spans="2:12" s="1" customFormat="1" ht="14.4" customHeight="1">
      <c r="B79" s="46"/>
      <c r="C79" s="76" t="s">
        <v>18</v>
      </c>
      <c r="D79" s="74"/>
      <c r="E79" s="74"/>
      <c r="F79" s="74"/>
      <c r="G79" s="74"/>
      <c r="H79" s="74"/>
      <c r="I79" s="185"/>
      <c r="J79" s="74"/>
      <c r="K79" s="74"/>
      <c r="L79" s="72"/>
    </row>
    <row r="80" spans="2:12" s="1" customFormat="1" ht="16.5" customHeight="1">
      <c r="B80" s="46"/>
      <c r="C80" s="74"/>
      <c r="D80" s="74"/>
      <c r="E80" s="186" t="str">
        <f>E7</f>
        <v>K1710 Demolice a výstavba nového mostu přes Janovský potok a st. úpravy kom. v ul. K.H. Borovského v Litvínově, Janově</v>
      </c>
      <c r="F80" s="76"/>
      <c r="G80" s="76"/>
      <c r="H80" s="76"/>
      <c r="I80" s="185"/>
      <c r="J80" s="74"/>
      <c r="K80" s="74"/>
      <c r="L80" s="72"/>
    </row>
    <row r="81" spans="2:12" ht="13.5">
      <c r="B81" s="28"/>
      <c r="C81" s="76" t="s">
        <v>116</v>
      </c>
      <c r="D81" s="297"/>
      <c r="E81" s="297"/>
      <c r="F81" s="297"/>
      <c r="G81" s="297"/>
      <c r="H81" s="297"/>
      <c r="I81" s="144"/>
      <c r="J81" s="297"/>
      <c r="K81" s="297"/>
      <c r="L81" s="298"/>
    </row>
    <row r="82" spans="2:12" s="1" customFormat="1" ht="16.5" customHeight="1">
      <c r="B82" s="46"/>
      <c r="C82" s="74"/>
      <c r="D82" s="74"/>
      <c r="E82" s="186" t="s">
        <v>549</v>
      </c>
      <c r="F82" s="74"/>
      <c r="G82" s="74"/>
      <c r="H82" s="74"/>
      <c r="I82" s="185"/>
      <c r="J82" s="74"/>
      <c r="K82" s="74"/>
      <c r="L82" s="72"/>
    </row>
    <row r="83" spans="2:12" s="1" customFormat="1" ht="14.4" customHeight="1">
      <c r="B83" s="46"/>
      <c r="C83" s="76" t="s">
        <v>550</v>
      </c>
      <c r="D83" s="74"/>
      <c r="E83" s="74"/>
      <c r="F83" s="74"/>
      <c r="G83" s="74"/>
      <c r="H83" s="74"/>
      <c r="I83" s="185"/>
      <c r="J83" s="74"/>
      <c r="K83" s="74"/>
      <c r="L83" s="72"/>
    </row>
    <row r="84" spans="2:12" s="1" customFormat="1" ht="17.25" customHeight="1">
      <c r="B84" s="46"/>
      <c r="C84" s="74"/>
      <c r="D84" s="74"/>
      <c r="E84" s="82" t="str">
        <f>E11</f>
        <v>SO 01 - Rekonstrukce koryta</v>
      </c>
      <c r="F84" s="74"/>
      <c r="G84" s="74"/>
      <c r="H84" s="74"/>
      <c r="I84" s="185"/>
      <c r="J84" s="74"/>
      <c r="K84" s="74"/>
      <c r="L84" s="72"/>
    </row>
    <row r="85" spans="2:12" s="1" customFormat="1" ht="6.95" customHeight="1">
      <c r="B85" s="46"/>
      <c r="C85" s="74"/>
      <c r="D85" s="74"/>
      <c r="E85" s="74"/>
      <c r="F85" s="74"/>
      <c r="G85" s="74"/>
      <c r="H85" s="74"/>
      <c r="I85" s="185"/>
      <c r="J85" s="74"/>
      <c r="K85" s="74"/>
      <c r="L85" s="72"/>
    </row>
    <row r="86" spans="2:12" s="1" customFormat="1" ht="18" customHeight="1">
      <c r="B86" s="46"/>
      <c r="C86" s="76" t="s">
        <v>24</v>
      </c>
      <c r="D86" s="74"/>
      <c r="E86" s="74"/>
      <c r="F86" s="187" t="str">
        <f>F14</f>
        <v>Janov u Litvínova</v>
      </c>
      <c r="G86" s="74"/>
      <c r="H86" s="74"/>
      <c r="I86" s="188" t="s">
        <v>26</v>
      </c>
      <c r="J86" s="85" t="str">
        <f>IF(J14="","",J14)</f>
        <v>6. 9. 2018</v>
      </c>
      <c r="K86" s="74"/>
      <c r="L86" s="72"/>
    </row>
    <row r="87" spans="2:12" s="1" customFormat="1" ht="6.95" customHeight="1">
      <c r="B87" s="46"/>
      <c r="C87" s="74"/>
      <c r="D87" s="74"/>
      <c r="E87" s="74"/>
      <c r="F87" s="74"/>
      <c r="G87" s="74"/>
      <c r="H87" s="74"/>
      <c r="I87" s="185"/>
      <c r="J87" s="74"/>
      <c r="K87" s="74"/>
      <c r="L87" s="72"/>
    </row>
    <row r="88" spans="2:12" s="1" customFormat="1" ht="13.5">
      <c r="B88" s="46"/>
      <c r="C88" s="76" t="s">
        <v>28</v>
      </c>
      <c r="D88" s="74"/>
      <c r="E88" s="74"/>
      <c r="F88" s="187" t="str">
        <f>E17</f>
        <v>Město Litvínov, MÚ Litvínov</v>
      </c>
      <c r="G88" s="74"/>
      <c r="H88" s="74"/>
      <c r="I88" s="188" t="s">
        <v>35</v>
      </c>
      <c r="J88" s="187" t="str">
        <f>E23</f>
        <v>ENIMA PRO, a.s.</v>
      </c>
      <c r="K88" s="74"/>
      <c r="L88" s="72"/>
    </row>
    <row r="89" spans="2:12" s="1" customFormat="1" ht="14.4" customHeight="1">
      <c r="B89" s="46"/>
      <c r="C89" s="76" t="s">
        <v>33</v>
      </c>
      <c r="D89" s="74"/>
      <c r="E89" s="74"/>
      <c r="F89" s="187" t="str">
        <f>IF(E20="","",E20)</f>
        <v/>
      </c>
      <c r="G89" s="74"/>
      <c r="H89" s="74"/>
      <c r="I89" s="185"/>
      <c r="J89" s="74"/>
      <c r="K89" s="74"/>
      <c r="L89" s="72"/>
    </row>
    <row r="90" spans="2:12" s="1" customFormat="1" ht="10.3" customHeight="1">
      <c r="B90" s="46"/>
      <c r="C90" s="74"/>
      <c r="D90" s="74"/>
      <c r="E90" s="74"/>
      <c r="F90" s="74"/>
      <c r="G90" s="74"/>
      <c r="H90" s="74"/>
      <c r="I90" s="185"/>
      <c r="J90" s="74"/>
      <c r="K90" s="74"/>
      <c r="L90" s="72"/>
    </row>
    <row r="91" spans="2:20" s="8" customFormat="1" ht="29.25" customHeight="1">
      <c r="B91" s="189"/>
      <c r="C91" s="190" t="s">
        <v>124</v>
      </c>
      <c r="D91" s="191" t="s">
        <v>61</v>
      </c>
      <c r="E91" s="191" t="s">
        <v>57</v>
      </c>
      <c r="F91" s="191" t="s">
        <v>125</v>
      </c>
      <c r="G91" s="191" t="s">
        <v>126</v>
      </c>
      <c r="H91" s="191" t="s">
        <v>127</v>
      </c>
      <c r="I91" s="192" t="s">
        <v>128</v>
      </c>
      <c r="J91" s="191" t="s">
        <v>120</v>
      </c>
      <c r="K91" s="193" t="s">
        <v>129</v>
      </c>
      <c r="L91" s="194"/>
      <c r="M91" s="102" t="s">
        <v>130</v>
      </c>
      <c r="N91" s="103" t="s">
        <v>46</v>
      </c>
      <c r="O91" s="103" t="s">
        <v>131</v>
      </c>
      <c r="P91" s="103" t="s">
        <v>132</v>
      </c>
      <c r="Q91" s="103" t="s">
        <v>133</v>
      </c>
      <c r="R91" s="103" t="s">
        <v>134</v>
      </c>
      <c r="S91" s="103" t="s">
        <v>135</v>
      </c>
      <c r="T91" s="104" t="s">
        <v>136</v>
      </c>
    </row>
    <row r="92" spans="2:63" s="1" customFormat="1" ht="29.25" customHeight="1">
      <c r="B92" s="46"/>
      <c r="C92" s="108" t="s">
        <v>121</v>
      </c>
      <c r="D92" s="74"/>
      <c r="E92" s="74"/>
      <c r="F92" s="74"/>
      <c r="G92" s="74"/>
      <c r="H92" s="74"/>
      <c r="I92" s="185"/>
      <c r="J92" s="195">
        <f>BK92</f>
        <v>0</v>
      </c>
      <c r="K92" s="74"/>
      <c r="L92" s="72"/>
      <c r="M92" s="105"/>
      <c r="N92" s="106"/>
      <c r="O92" s="106"/>
      <c r="P92" s="196">
        <f>P93+P96</f>
        <v>0</v>
      </c>
      <c r="Q92" s="106"/>
      <c r="R92" s="196">
        <f>R93+R96</f>
        <v>246.87149860000002</v>
      </c>
      <c r="S92" s="106"/>
      <c r="T92" s="197">
        <f>T93+T96</f>
        <v>45.8831</v>
      </c>
      <c r="AT92" s="24" t="s">
        <v>75</v>
      </c>
      <c r="AU92" s="24" t="s">
        <v>122</v>
      </c>
      <c r="BK92" s="198">
        <f>BK93+BK96</f>
        <v>0</v>
      </c>
    </row>
    <row r="93" spans="2:63" s="13" customFormat="1" ht="37.4" customHeight="1">
      <c r="B93" s="255"/>
      <c r="C93" s="256"/>
      <c r="D93" s="257" t="s">
        <v>75</v>
      </c>
      <c r="E93" s="258" t="s">
        <v>559</v>
      </c>
      <c r="F93" s="258" t="s">
        <v>560</v>
      </c>
      <c r="G93" s="256"/>
      <c r="H93" s="256"/>
      <c r="I93" s="259"/>
      <c r="J93" s="260">
        <f>BK93</f>
        <v>0</v>
      </c>
      <c r="K93" s="256"/>
      <c r="L93" s="261"/>
      <c r="M93" s="262"/>
      <c r="N93" s="263"/>
      <c r="O93" s="263"/>
      <c r="P93" s="264">
        <f>SUM(P94:P95)</f>
        <v>0</v>
      </c>
      <c r="Q93" s="263"/>
      <c r="R93" s="264">
        <f>SUM(R94:R95)</f>
        <v>0</v>
      </c>
      <c r="S93" s="263"/>
      <c r="T93" s="265">
        <f>SUM(T94:T95)</f>
        <v>0</v>
      </c>
      <c r="AR93" s="266" t="s">
        <v>84</v>
      </c>
      <c r="AT93" s="267" t="s">
        <v>75</v>
      </c>
      <c r="AU93" s="267" t="s">
        <v>76</v>
      </c>
      <c r="AY93" s="266" t="s">
        <v>142</v>
      </c>
      <c r="BK93" s="268">
        <f>SUM(BK94:BK95)</f>
        <v>0</v>
      </c>
    </row>
    <row r="94" spans="2:65" s="1" customFormat="1" ht="38.25" customHeight="1">
      <c r="B94" s="46"/>
      <c r="C94" s="199" t="s">
        <v>84</v>
      </c>
      <c r="D94" s="199" t="s">
        <v>137</v>
      </c>
      <c r="E94" s="200" t="s">
        <v>561</v>
      </c>
      <c r="F94" s="201" t="s">
        <v>562</v>
      </c>
      <c r="G94" s="202" t="s">
        <v>151</v>
      </c>
      <c r="H94" s="203">
        <v>246.871</v>
      </c>
      <c r="I94" s="204"/>
      <c r="J94" s="205">
        <f>ROUND(I94*H94,2)</f>
        <v>0</v>
      </c>
      <c r="K94" s="201" t="s">
        <v>280</v>
      </c>
      <c r="L94" s="72"/>
      <c r="M94" s="206" t="s">
        <v>23</v>
      </c>
      <c r="N94" s="207" t="s">
        <v>47</v>
      </c>
      <c r="O94" s="47"/>
      <c r="P94" s="208">
        <f>O94*H94</f>
        <v>0</v>
      </c>
      <c r="Q94" s="208">
        <v>0</v>
      </c>
      <c r="R94" s="208">
        <f>Q94*H94</f>
        <v>0</v>
      </c>
      <c r="S94" s="208">
        <v>0</v>
      </c>
      <c r="T94" s="209">
        <f>S94*H94</f>
        <v>0</v>
      </c>
      <c r="AR94" s="24" t="s">
        <v>141</v>
      </c>
      <c r="AT94" s="24" t="s">
        <v>137</v>
      </c>
      <c r="AU94" s="24" t="s">
        <v>84</v>
      </c>
      <c r="AY94" s="24" t="s">
        <v>142</v>
      </c>
      <c r="BE94" s="210">
        <f>IF(N94="základní",J94,0)</f>
        <v>0</v>
      </c>
      <c r="BF94" s="210">
        <f>IF(N94="snížená",J94,0)</f>
        <v>0</v>
      </c>
      <c r="BG94" s="210">
        <f>IF(N94="zákl. přenesená",J94,0)</f>
        <v>0</v>
      </c>
      <c r="BH94" s="210">
        <f>IF(N94="sníž. přenesená",J94,0)</f>
        <v>0</v>
      </c>
      <c r="BI94" s="210">
        <f>IF(N94="nulová",J94,0)</f>
        <v>0</v>
      </c>
      <c r="BJ94" s="24" t="s">
        <v>84</v>
      </c>
      <c r="BK94" s="210">
        <f>ROUND(I94*H94,2)</f>
        <v>0</v>
      </c>
      <c r="BL94" s="24" t="s">
        <v>141</v>
      </c>
      <c r="BM94" s="24" t="s">
        <v>563</v>
      </c>
    </row>
    <row r="95" spans="2:47" s="1" customFormat="1" ht="13.5">
      <c r="B95" s="46"/>
      <c r="C95" s="74"/>
      <c r="D95" s="211" t="s">
        <v>143</v>
      </c>
      <c r="E95" s="74"/>
      <c r="F95" s="212" t="s">
        <v>564</v>
      </c>
      <c r="G95" s="74"/>
      <c r="H95" s="74"/>
      <c r="I95" s="185"/>
      <c r="J95" s="74"/>
      <c r="K95" s="74"/>
      <c r="L95" s="72"/>
      <c r="M95" s="213"/>
      <c r="N95" s="47"/>
      <c r="O95" s="47"/>
      <c r="P95" s="47"/>
      <c r="Q95" s="47"/>
      <c r="R95" s="47"/>
      <c r="S95" s="47"/>
      <c r="T95" s="95"/>
      <c r="AT95" s="24" t="s">
        <v>143</v>
      </c>
      <c r="AU95" s="24" t="s">
        <v>84</v>
      </c>
    </row>
    <row r="96" spans="2:63" s="13" customFormat="1" ht="37.4" customHeight="1">
      <c r="B96" s="255"/>
      <c r="C96" s="256"/>
      <c r="D96" s="257" t="s">
        <v>75</v>
      </c>
      <c r="E96" s="258" t="s">
        <v>274</v>
      </c>
      <c r="F96" s="258" t="s">
        <v>275</v>
      </c>
      <c r="G96" s="256"/>
      <c r="H96" s="256"/>
      <c r="I96" s="259"/>
      <c r="J96" s="260">
        <f>BK96</f>
        <v>0</v>
      </c>
      <c r="K96" s="256"/>
      <c r="L96" s="261"/>
      <c r="M96" s="262"/>
      <c r="N96" s="263"/>
      <c r="O96" s="263"/>
      <c r="P96" s="264">
        <f>P97+P189+P205+P241+P267+P275+P276+P284</f>
        <v>0</v>
      </c>
      <c r="Q96" s="263"/>
      <c r="R96" s="264">
        <f>R97+R189+R205+R241+R267+R275+R276+R284</f>
        <v>246.87149860000002</v>
      </c>
      <c r="S96" s="263"/>
      <c r="T96" s="265">
        <f>T97+T189+T205+T241+T267+T275+T276+T284</f>
        <v>45.8831</v>
      </c>
      <c r="AR96" s="266" t="s">
        <v>84</v>
      </c>
      <c r="AT96" s="267" t="s">
        <v>75</v>
      </c>
      <c r="AU96" s="267" t="s">
        <v>76</v>
      </c>
      <c r="AY96" s="266" t="s">
        <v>142</v>
      </c>
      <c r="BK96" s="268">
        <f>BK97+BK189+BK205+BK241+BK267+BK275+BK276+BK284</f>
        <v>0</v>
      </c>
    </row>
    <row r="97" spans="2:63" s="13" customFormat="1" ht="19.9" customHeight="1">
      <c r="B97" s="255"/>
      <c r="C97" s="256"/>
      <c r="D97" s="257" t="s">
        <v>75</v>
      </c>
      <c r="E97" s="269" t="s">
        <v>84</v>
      </c>
      <c r="F97" s="269" t="s">
        <v>276</v>
      </c>
      <c r="G97" s="256"/>
      <c r="H97" s="256"/>
      <c r="I97" s="259"/>
      <c r="J97" s="270">
        <f>BK97</f>
        <v>0</v>
      </c>
      <c r="K97" s="256"/>
      <c r="L97" s="261"/>
      <c r="M97" s="262"/>
      <c r="N97" s="263"/>
      <c r="O97" s="263"/>
      <c r="P97" s="264">
        <f>SUM(P98:P188)</f>
        <v>0</v>
      </c>
      <c r="Q97" s="263"/>
      <c r="R97" s="264">
        <f>SUM(R98:R188)</f>
        <v>5.00271394</v>
      </c>
      <c r="S97" s="263"/>
      <c r="T97" s="265">
        <f>SUM(T98:T188)</f>
        <v>0</v>
      </c>
      <c r="AR97" s="266" t="s">
        <v>84</v>
      </c>
      <c r="AT97" s="267" t="s">
        <v>75</v>
      </c>
      <c r="AU97" s="267" t="s">
        <v>84</v>
      </c>
      <c r="AY97" s="266" t="s">
        <v>142</v>
      </c>
      <c r="BK97" s="268">
        <f>SUM(BK98:BK188)</f>
        <v>0</v>
      </c>
    </row>
    <row r="98" spans="2:65" s="1" customFormat="1" ht="25.5" customHeight="1">
      <c r="B98" s="46"/>
      <c r="C98" s="199" t="s">
        <v>86</v>
      </c>
      <c r="D98" s="199" t="s">
        <v>137</v>
      </c>
      <c r="E98" s="200" t="s">
        <v>565</v>
      </c>
      <c r="F98" s="201" t="s">
        <v>566</v>
      </c>
      <c r="G98" s="202" t="s">
        <v>186</v>
      </c>
      <c r="H98" s="203">
        <v>10</v>
      </c>
      <c r="I98" s="204"/>
      <c r="J98" s="205">
        <f>ROUND(I98*H98,2)</f>
        <v>0</v>
      </c>
      <c r="K98" s="201" t="s">
        <v>567</v>
      </c>
      <c r="L98" s="72"/>
      <c r="M98" s="206" t="s">
        <v>23</v>
      </c>
      <c r="N98" s="207" t="s">
        <v>47</v>
      </c>
      <c r="O98" s="47"/>
      <c r="P98" s="208">
        <f>O98*H98</f>
        <v>0</v>
      </c>
      <c r="Q98" s="208">
        <v>0</v>
      </c>
      <c r="R98" s="208">
        <f>Q98*H98</f>
        <v>0</v>
      </c>
      <c r="S98" s="208">
        <v>0</v>
      </c>
      <c r="T98" s="209">
        <f>S98*H98</f>
        <v>0</v>
      </c>
      <c r="AR98" s="24" t="s">
        <v>141</v>
      </c>
      <c r="AT98" s="24" t="s">
        <v>137</v>
      </c>
      <c r="AU98" s="24" t="s">
        <v>86</v>
      </c>
      <c r="AY98" s="24" t="s">
        <v>142</v>
      </c>
      <c r="BE98" s="210">
        <f>IF(N98="základní",J98,0)</f>
        <v>0</v>
      </c>
      <c r="BF98" s="210">
        <f>IF(N98="snížená",J98,0)</f>
        <v>0</v>
      </c>
      <c r="BG98" s="210">
        <f>IF(N98="zákl. přenesená",J98,0)</f>
        <v>0</v>
      </c>
      <c r="BH98" s="210">
        <f>IF(N98="sníž. přenesená",J98,0)</f>
        <v>0</v>
      </c>
      <c r="BI98" s="210">
        <f>IF(N98="nulová",J98,0)</f>
        <v>0</v>
      </c>
      <c r="BJ98" s="24" t="s">
        <v>84</v>
      </c>
      <c r="BK98" s="210">
        <f>ROUND(I98*H98,2)</f>
        <v>0</v>
      </c>
      <c r="BL98" s="24" t="s">
        <v>141</v>
      </c>
      <c r="BM98" s="24" t="s">
        <v>568</v>
      </c>
    </row>
    <row r="99" spans="2:47" s="1" customFormat="1" ht="13.5">
      <c r="B99" s="46"/>
      <c r="C99" s="74"/>
      <c r="D99" s="211" t="s">
        <v>143</v>
      </c>
      <c r="E99" s="74"/>
      <c r="F99" s="212" t="s">
        <v>569</v>
      </c>
      <c r="G99" s="74"/>
      <c r="H99" s="74"/>
      <c r="I99" s="185"/>
      <c r="J99" s="74"/>
      <c r="K99" s="74"/>
      <c r="L99" s="72"/>
      <c r="M99" s="213"/>
      <c r="N99" s="47"/>
      <c r="O99" s="47"/>
      <c r="P99" s="47"/>
      <c r="Q99" s="47"/>
      <c r="R99" s="47"/>
      <c r="S99" s="47"/>
      <c r="T99" s="95"/>
      <c r="AT99" s="24" t="s">
        <v>143</v>
      </c>
      <c r="AU99" s="24" t="s">
        <v>86</v>
      </c>
    </row>
    <row r="100" spans="2:65" s="1" customFormat="1" ht="25.5" customHeight="1">
      <c r="B100" s="46"/>
      <c r="C100" s="199" t="s">
        <v>152</v>
      </c>
      <c r="D100" s="199" t="s">
        <v>137</v>
      </c>
      <c r="E100" s="200" t="s">
        <v>570</v>
      </c>
      <c r="F100" s="201" t="s">
        <v>571</v>
      </c>
      <c r="G100" s="202" t="s">
        <v>200</v>
      </c>
      <c r="H100" s="203">
        <v>10</v>
      </c>
      <c r="I100" s="204"/>
      <c r="J100" s="205">
        <f>ROUND(I100*H100,2)</f>
        <v>0</v>
      </c>
      <c r="K100" s="201" t="s">
        <v>567</v>
      </c>
      <c r="L100" s="72"/>
      <c r="M100" s="206" t="s">
        <v>23</v>
      </c>
      <c r="N100" s="207" t="s">
        <v>47</v>
      </c>
      <c r="O100" s="47"/>
      <c r="P100" s="208">
        <f>O100*H100</f>
        <v>0</v>
      </c>
      <c r="Q100" s="208">
        <v>4.6394E-05</v>
      </c>
      <c r="R100" s="208">
        <f>Q100*H100</f>
        <v>0.00046394000000000003</v>
      </c>
      <c r="S100" s="208">
        <v>0</v>
      </c>
      <c r="T100" s="209">
        <f>S100*H100</f>
        <v>0</v>
      </c>
      <c r="AR100" s="24" t="s">
        <v>141</v>
      </c>
      <c r="AT100" s="24" t="s">
        <v>137</v>
      </c>
      <c r="AU100" s="24" t="s">
        <v>86</v>
      </c>
      <c r="AY100" s="24" t="s">
        <v>142</v>
      </c>
      <c r="BE100" s="210">
        <f>IF(N100="základní",J100,0)</f>
        <v>0</v>
      </c>
      <c r="BF100" s="210">
        <f>IF(N100="snížená",J100,0)</f>
        <v>0</v>
      </c>
      <c r="BG100" s="210">
        <f>IF(N100="zákl. přenesená",J100,0)</f>
        <v>0</v>
      </c>
      <c r="BH100" s="210">
        <f>IF(N100="sníž. přenesená",J100,0)</f>
        <v>0</v>
      </c>
      <c r="BI100" s="210">
        <f>IF(N100="nulová",J100,0)</f>
        <v>0</v>
      </c>
      <c r="BJ100" s="24" t="s">
        <v>84</v>
      </c>
      <c r="BK100" s="210">
        <f>ROUND(I100*H100,2)</f>
        <v>0</v>
      </c>
      <c r="BL100" s="24" t="s">
        <v>141</v>
      </c>
      <c r="BM100" s="24" t="s">
        <v>572</v>
      </c>
    </row>
    <row r="101" spans="2:47" s="1" customFormat="1" ht="13.5">
      <c r="B101" s="46"/>
      <c r="C101" s="74"/>
      <c r="D101" s="211" t="s">
        <v>143</v>
      </c>
      <c r="E101" s="74"/>
      <c r="F101" s="212" t="s">
        <v>573</v>
      </c>
      <c r="G101" s="74"/>
      <c r="H101" s="74"/>
      <c r="I101" s="185"/>
      <c r="J101" s="74"/>
      <c r="K101" s="74"/>
      <c r="L101" s="72"/>
      <c r="M101" s="213"/>
      <c r="N101" s="47"/>
      <c r="O101" s="47"/>
      <c r="P101" s="47"/>
      <c r="Q101" s="47"/>
      <c r="R101" s="47"/>
      <c r="S101" s="47"/>
      <c r="T101" s="95"/>
      <c r="AT101" s="24" t="s">
        <v>143</v>
      </c>
      <c r="AU101" s="24" t="s">
        <v>86</v>
      </c>
    </row>
    <row r="102" spans="2:65" s="1" customFormat="1" ht="25.5" customHeight="1">
      <c r="B102" s="46"/>
      <c r="C102" s="199" t="s">
        <v>141</v>
      </c>
      <c r="D102" s="199" t="s">
        <v>137</v>
      </c>
      <c r="E102" s="200" t="s">
        <v>574</v>
      </c>
      <c r="F102" s="201" t="s">
        <v>575</v>
      </c>
      <c r="G102" s="202" t="s">
        <v>140</v>
      </c>
      <c r="H102" s="203">
        <v>62.5</v>
      </c>
      <c r="I102" s="204"/>
      <c r="J102" s="205">
        <f>ROUND(I102*H102,2)</f>
        <v>0</v>
      </c>
      <c r="K102" s="201" t="s">
        <v>567</v>
      </c>
      <c r="L102" s="72"/>
      <c r="M102" s="206" t="s">
        <v>23</v>
      </c>
      <c r="N102" s="207" t="s">
        <v>47</v>
      </c>
      <c r="O102" s="47"/>
      <c r="P102" s="208">
        <f>O102*H102</f>
        <v>0</v>
      </c>
      <c r="Q102" s="208">
        <v>0</v>
      </c>
      <c r="R102" s="208">
        <f>Q102*H102</f>
        <v>0</v>
      </c>
      <c r="S102" s="208">
        <v>0</v>
      </c>
      <c r="T102" s="209">
        <f>S102*H102</f>
        <v>0</v>
      </c>
      <c r="AR102" s="24" t="s">
        <v>141</v>
      </c>
      <c r="AT102" s="24" t="s">
        <v>137</v>
      </c>
      <c r="AU102" s="24" t="s">
        <v>86</v>
      </c>
      <c r="AY102" s="24" t="s">
        <v>142</v>
      </c>
      <c r="BE102" s="210">
        <f>IF(N102="základní",J102,0)</f>
        <v>0</v>
      </c>
      <c r="BF102" s="210">
        <f>IF(N102="snížená",J102,0)</f>
        <v>0</v>
      </c>
      <c r="BG102" s="210">
        <f>IF(N102="zákl. přenesená",J102,0)</f>
        <v>0</v>
      </c>
      <c r="BH102" s="210">
        <f>IF(N102="sníž. přenesená",J102,0)</f>
        <v>0</v>
      </c>
      <c r="BI102" s="210">
        <f>IF(N102="nulová",J102,0)</f>
        <v>0</v>
      </c>
      <c r="BJ102" s="24" t="s">
        <v>84</v>
      </c>
      <c r="BK102" s="210">
        <f>ROUND(I102*H102,2)</f>
        <v>0</v>
      </c>
      <c r="BL102" s="24" t="s">
        <v>141</v>
      </c>
      <c r="BM102" s="24" t="s">
        <v>576</v>
      </c>
    </row>
    <row r="103" spans="2:47" s="1" customFormat="1" ht="13.5">
      <c r="B103" s="46"/>
      <c r="C103" s="74"/>
      <c r="D103" s="211" t="s">
        <v>143</v>
      </c>
      <c r="E103" s="74"/>
      <c r="F103" s="212" t="s">
        <v>577</v>
      </c>
      <c r="G103" s="74"/>
      <c r="H103" s="74"/>
      <c r="I103" s="185"/>
      <c r="J103" s="74"/>
      <c r="K103" s="74"/>
      <c r="L103" s="72"/>
      <c r="M103" s="213"/>
      <c r="N103" s="47"/>
      <c r="O103" s="47"/>
      <c r="P103" s="47"/>
      <c r="Q103" s="47"/>
      <c r="R103" s="47"/>
      <c r="S103" s="47"/>
      <c r="T103" s="95"/>
      <c r="AT103" s="24" t="s">
        <v>143</v>
      </c>
      <c r="AU103" s="24" t="s">
        <v>86</v>
      </c>
    </row>
    <row r="104" spans="2:47" s="1" customFormat="1" ht="13.5">
      <c r="B104" s="46"/>
      <c r="C104" s="74"/>
      <c r="D104" s="211" t="s">
        <v>222</v>
      </c>
      <c r="E104" s="74"/>
      <c r="F104" s="212" t="s">
        <v>578</v>
      </c>
      <c r="G104" s="74"/>
      <c r="H104" s="74"/>
      <c r="I104" s="185"/>
      <c r="J104" s="74"/>
      <c r="K104" s="74"/>
      <c r="L104" s="72"/>
      <c r="M104" s="213"/>
      <c r="N104" s="47"/>
      <c r="O104" s="47"/>
      <c r="P104" s="47"/>
      <c r="Q104" s="47"/>
      <c r="R104" s="47"/>
      <c r="S104" s="47"/>
      <c r="T104" s="95"/>
      <c r="AT104" s="24" t="s">
        <v>222</v>
      </c>
      <c r="AU104" s="24" t="s">
        <v>86</v>
      </c>
    </row>
    <row r="105" spans="2:51" s="9" customFormat="1" ht="13.5">
      <c r="B105" s="214"/>
      <c r="C105" s="215"/>
      <c r="D105" s="211" t="s">
        <v>145</v>
      </c>
      <c r="E105" s="216" t="s">
        <v>23</v>
      </c>
      <c r="F105" s="217" t="s">
        <v>579</v>
      </c>
      <c r="G105" s="215"/>
      <c r="H105" s="218">
        <v>62.5</v>
      </c>
      <c r="I105" s="219"/>
      <c r="J105" s="215"/>
      <c r="K105" s="215"/>
      <c r="L105" s="220"/>
      <c r="M105" s="221"/>
      <c r="N105" s="222"/>
      <c r="O105" s="222"/>
      <c r="P105" s="222"/>
      <c r="Q105" s="222"/>
      <c r="R105" s="222"/>
      <c r="S105" s="222"/>
      <c r="T105" s="223"/>
      <c r="AT105" s="224" t="s">
        <v>145</v>
      </c>
      <c r="AU105" s="224" t="s">
        <v>86</v>
      </c>
      <c r="AV105" s="9" t="s">
        <v>86</v>
      </c>
      <c r="AW105" s="9" t="s">
        <v>39</v>
      </c>
      <c r="AX105" s="9" t="s">
        <v>76</v>
      </c>
      <c r="AY105" s="224" t="s">
        <v>142</v>
      </c>
    </row>
    <row r="106" spans="2:51" s="10" customFormat="1" ht="13.5">
      <c r="B106" s="225"/>
      <c r="C106" s="226"/>
      <c r="D106" s="211" t="s">
        <v>145</v>
      </c>
      <c r="E106" s="227" t="s">
        <v>23</v>
      </c>
      <c r="F106" s="228" t="s">
        <v>148</v>
      </c>
      <c r="G106" s="226"/>
      <c r="H106" s="229">
        <v>62.5</v>
      </c>
      <c r="I106" s="230"/>
      <c r="J106" s="226"/>
      <c r="K106" s="226"/>
      <c r="L106" s="231"/>
      <c r="M106" s="232"/>
      <c r="N106" s="233"/>
      <c r="O106" s="233"/>
      <c r="P106" s="233"/>
      <c r="Q106" s="233"/>
      <c r="R106" s="233"/>
      <c r="S106" s="233"/>
      <c r="T106" s="234"/>
      <c r="AT106" s="235" t="s">
        <v>145</v>
      </c>
      <c r="AU106" s="235" t="s">
        <v>86</v>
      </c>
      <c r="AV106" s="10" t="s">
        <v>141</v>
      </c>
      <c r="AW106" s="10" t="s">
        <v>39</v>
      </c>
      <c r="AX106" s="10" t="s">
        <v>84</v>
      </c>
      <c r="AY106" s="235" t="s">
        <v>142</v>
      </c>
    </row>
    <row r="107" spans="2:65" s="1" customFormat="1" ht="25.5" customHeight="1">
      <c r="B107" s="46"/>
      <c r="C107" s="199" t="s">
        <v>160</v>
      </c>
      <c r="D107" s="199" t="s">
        <v>137</v>
      </c>
      <c r="E107" s="200" t="s">
        <v>580</v>
      </c>
      <c r="F107" s="201" t="s">
        <v>581</v>
      </c>
      <c r="G107" s="202" t="s">
        <v>582</v>
      </c>
      <c r="H107" s="203">
        <v>1</v>
      </c>
      <c r="I107" s="204"/>
      <c r="J107" s="205">
        <f>ROUND(I107*H107,2)</f>
        <v>0</v>
      </c>
      <c r="K107" s="201" t="s">
        <v>23</v>
      </c>
      <c r="L107" s="72"/>
      <c r="M107" s="206" t="s">
        <v>23</v>
      </c>
      <c r="N107" s="207" t="s">
        <v>47</v>
      </c>
      <c r="O107" s="47"/>
      <c r="P107" s="208">
        <f>O107*H107</f>
        <v>0</v>
      </c>
      <c r="Q107" s="208">
        <v>0</v>
      </c>
      <c r="R107" s="208">
        <f>Q107*H107</f>
        <v>0</v>
      </c>
      <c r="S107" s="208">
        <v>0</v>
      </c>
      <c r="T107" s="209">
        <f>S107*H107</f>
        <v>0</v>
      </c>
      <c r="AR107" s="24" t="s">
        <v>141</v>
      </c>
      <c r="AT107" s="24" t="s">
        <v>137</v>
      </c>
      <c r="AU107" s="24" t="s">
        <v>86</v>
      </c>
      <c r="AY107" s="24" t="s">
        <v>142</v>
      </c>
      <c r="BE107" s="210">
        <f>IF(N107="základní",J107,0)</f>
        <v>0</v>
      </c>
      <c r="BF107" s="210">
        <f>IF(N107="snížená",J107,0)</f>
        <v>0</v>
      </c>
      <c r="BG107" s="210">
        <f>IF(N107="zákl. přenesená",J107,0)</f>
        <v>0</v>
      </c>
      <c r="BH107" s="210">
        <f>IF(N107="sníž. přenesená",J107,0)</f>
        <v>0</v>
      </c>
      <c r="BI107" s="210">
        <f>IF(N107="nulová",J107,0)</f>
        <v>0</v>
      </c>
      <c r="BJ107" s="24" t="s">
        <v>84</v>
      </c>
      <c r="BK107" s="210">
        <f>ROUND(I107*H107,2)</f>
        <v>0</v>
      </c>
      <c r="BL107" s="24" t="s">
        <v>141</v>
      </c>
      <c r="BM107" s="24" t="s">
        <v>583</v>
      </c>
    </row>
    <row r="108" spans="2:47" s="1" customFormat="1" ht="13.5">
      <c r="B108" s="46"/>
      <c r="C108" s="74"/>
      <c r="D108" s="211" t="s">
        <v>222</v>
      </c>
      <c r="E108" s="74"/>
      <c r="F108" s="212" t="s">
        <v>584</v>
      </c>
      <c r="G108" s="74"/>
      <c r="H108" s="74"/>
      <c r="I108" s="185"/>
      <c r="J108" s="74"/>
      <c r="K108" s="74"/>
      <c r="L108" s="72"/>
      <c r="M108" s="213"/>
      <c r="N108" s="47"/>
      <c r="O108" s="47"/>
      <c r="P108" s="47"/>
      <c r="Q108" s="47"/>
      <c r="R108" s="47"/>
      <c r="S108" s="47"/>
      <c r="T108" s="95"/>
      <c r="AT108" s="24" t="s">
        <v>222</v>
      </c>
      <c r="AU108" s="24" t="s">
        <v>86</v>
      </c>
    </row>
    <row r="109" spans="2:65" s="1" customFormat="1" ht="16.5" customHeight="1">
      <c r="B109" s="46"/>
      <c r="C109" s="199" t="s">
        <v>155</v>
      </c>
      <c r="D109" s="199" t="s">
        <v>137</v>
      </c>
      <c r="E109" s="200" t="s">
        <v>585</v>
      </c>
      <c r="F109" s="201" t="s">
        <v>586</v>
      </c>
      <c r="G109" s="202" t="s">
        <v>582</v>
      </c>
      <c r="H109" s="203">
        <v>3</v>
      </c>
      <c r="I109" s="204"/>
      <c r="J109" s="205">
        <f>ROUND(I109*H109,2)</f>
        <v>0</v>
      </c>
      <c r="K109" s="201" t="s">
        <v>23</v>
      </c>
      <c r="L109" s="72"/>
      <c r="M109" s="206" t="s">
        <v>23</v>
      </c>
      <c r="N109" s="207" t="s">
        <v>47</v>
      </c>
      <c r="O109" s="47"/>
      <c r="P109" s="208">
        <f>O109*H109</f>
        <v>0</v>
      </c>
      <c r="Q109" s="208">
        <v>0</v>
      </c>
      <c r="R109" s="208">
        <f>Q109*H109</f>
        <v>0</v>
      </c>
      <c r="S109" s="208">
        <v>0</v>
      </c>
      <c r="T109" s="209">
        <f>S109*H109</f>
        <v>0</v>
      </c>
      <c r="AR109" s="24" t="s">
        <v>141</v>
      </c>
      <c r="AT109" s="24" t="s">
        <v>137</v>
      </c>
      <c r="AU109" s="24" t="s">
        <v>86</v>
      </c>
      <c r="AY109" s="24" t="s">
        <v>142</v>
      </c>
      <c r="BE109" s="210">
        <f>IF(N109="základní",J109,0)</f>
        <v>0</v>
      </c>
      <c r="BF109" s="210">
        <f>IF(N109="snížená",J109,0)</f>
        <v>0</v>
      </c>
      <c r="BG109" s="210">
        <f>IF(N109="zákl. přenesená",J109,0)</f>
        <v>0</v>
      </c>
      <c r="BH109" s="210">
        <f>IF(N109="sníž. přenesená",J109,0)</f>
        <v>0</v>
      </c>
      <c r="BI109" s="210">
        <f>IF(N109="nulová",J109,0)</f>
        <v>0</v>
      </c>
      <c r="BJ109" s="24" t="s">
        <v>84</v>
      </c>
      <c r="BK109" s="210">
        <f>ROUND(I109*H109,2)</f>
        <v>0</v>
      </c>
      <c r="BL109" s="24" t="s">
        <v>141</v>
      </c>
      <c r="BM109" s="24" t="s">
        <v>587</v>
      </c>
    </row>
    <row r="110" spans="2:65" s="1" customFormat="1" ht="25.5" customHeight="1">
      <c r="B110" s="46"/>
      <c r="C110" s="199" t="s">
        <v>168</v>
      </c>
      <c r="D110" s="199" t="s">
        <v>137</v>
      </c>
      <c r="E110" s="200" t="s">
        <v>588</v>
      </c>
      <c r="F110" s="201" t="s">
        <v>589</v>
      </c>
      <c r="G110" s="202" t="s">
        <v>360</v>
      </c>
      <c r="H110" s="203">
        <v>11</v>
      </c>
      <c r="I110" s="204"/>
      <c r="J110" s="205">
        <f>ROUND(I110*H110,2)</f>
        <v>0</v>
      </c>
      <c r="K110" s="201" t="s">
        <v>567</v>
      </c>
      <c r="L110" s="72"/>
      <c r="M110" s="206" t="s">
        <v>23</v>
      </c>
      <c r="N110" s="207" t="s">
        <v>47</v>
      </c>
      <c r="O110" s="47"/>
      <c r="P110" s="208">
        <f>O110*H110</f>
        <v>0</v>
      </c>
      <c r="Q110" s="208">
        <v>0</v>
      </c>
      <c r="R110" s="208">
        <f>Q110*H110</f>
        <v>0</v>
      </c>
      <c r="S110" s="208">
        <v>0</v>
      </c>
      <c r="T110" s="209">
        <f>S110*H110</f>
        <v>0</v>
      </c>
      <c r="AR110" s="24" t="s">
        <v>141</v>
      </c>
      <c r="AT110" s="24" t="s">
        <v>137</v>
      </c>
      <c r="AU110" s="24" t="s">
        <v>86</v>
      </c>
      <c r="AY110" s="24" t="s">
        <v>142</v>
      </c>
      <c r="BE110" s="210">
        <f>IF(N110="základní",J110,0)</f>
        <v>0</v>
      </c>
      <c r="BF110" s="210">
        <f>IF(N110="snížená",J110,0)</f>
        <v>0</v>
      </c>
      <c r="BG110" s="210">
        <f>IF(N110="zákl. přenesená",J110,0)</f>
        <v>0</v>
      </c>
      <c r="BH110" s="210">
        <f>IF(N110="sníž. přenesená",J110,0)</f>
        <v>0</v>
      </c>
      <c r="BI110" s="210">
        <f>IF(N110="nulová",J110,0)</f>
        <v>0</v>
      </c>
      <c r="BJ110" s="24" t="s">
        <v>84</v>
      </c>
      <c r="BK110" s="210">
        <f>ROUND(I110*H110,2)</f>
        <v>0</v>
      </c>
      <c r="BL110" s="24" t="s">
        <v>141</v>
      </c>
      <c r="BM110" s="24" t="s">
        <v>590</v>
      </c>
    </row>
    <row r="111" spans="2:47" s="1" customFormat="1" ht="13.5">
      <c r="B111" s="46"/>
      <c r="C111" s="74"/>
      <c r="D111" s="211" t="s">
        <v>143</v>
      </c>
      <c r="E111" s="74"/>
      <c r="F111" s="212" t="s">
        <v>591</v>
      </c>
      <c r="G111" s="74"/>
      <c r="H111" s="74"/>
      <c r="I111" s="185"/>
      <c r="J111" s="74"/>
      <c r="K111" s="74"/>
      <c r="L111" s="72"/>
      <c r="M111" s="213"/>
      <c r="N111" s="47"/>
      <c r="O111" s="47"/>
      <c r="P111" s="47"/>
      <c r="Q111" s="47"/>
      <c r="R111" s="47"/>
      <c r="S111" s="47"/>
      <c r="T111" s="95"/>
      <c r="AT111" s="24" t="s">
        <v>143</v>
      </c>
      <c r="AU111" s="24" t="s">
        <v>86</v>
      </c>
    </row>
    <row r="112" spans="2:65" s="1" customFormat="1" ht="25.5" customHeight="1">
      <c r="B112" s="46"/>
      <c r="C112" s="199" t="s">
        <v>158</v>
      </c>
      <c r="D112" s="199" t="s">
        <v>137</v>
      </c>
      <c r="E112" s="200" t="s">
        <v>592</v>
      </c>
      <c r="F112" s="201" t="s">
        <v>593</v>
      </c>
      <c r="G112" s="202" t="s">
        <v>140</v>
      </c>
      <c r="H112" s="203">
        <v>17.64</v>
      </c>
      <c r="I112" s="204"/>
      <c r="J112" s="205">
        <f>ROUND(I112*H112,2)</f>
        <v>0</v>
      </c>
      <c r="K112" s="201" t="s">
        <v>567</v>
      </c>
      <c r="L112" s="72"/>
      <c r="M112" s="206" t="s">
        <v>23</v>
      </c>
      <c r="N112" s="207" t="s">
        <v>47</v>
      </c>
      <c r="O112" s="47"/>
      <c r="P112" s="208">
        <f>O112*H112</f>
        <v>0</v>
      </c>
      <c r="Q112" s="208">
        <v>0</v>
      </c>
      <c r="R112" s="208">
        <f>Q112*H112</f>
        <v>0</v>
      </c>
      <c r="S112" s="208">
        <v>0</v>
      </c>
      <c r="T112" s="209">
        <f>S112*H112</f>
        <v>0</v>
      </c>
      <c r="AR112" s="24" t="s">
        <v>141</v>
      </c>
      <c r="AT112" s="24" t="s">
        <v>137</v>
      </c>
      <c r="AU112" s="24" t="s">
        <v>86</v>
      </c>
      <c r="AY112" s="24" t="s">
        <v>142</v>
      </c>
      <c r="BE112" s="210">
        <f>IF(N112="základní",J112,0)</f>
        <v>0</v>
      </c>
      <c r="BF112" s="210">
        <f>IF(N112="snížená",J112,0)</f>
        <v>0</v>
      </c>
      <c r="BG112" s="210">
        <f>IF(N112="zákl. přenesená",J112,0)</f>
        <v>0</v>
      </c>
      <c r="BH112" s="210">
        <f>IF(N112="sníž. přenesená",J112,0)</f>
        <v>0</v>
      </c>
      <c r="BI112" s="210">
        <f>IF(N112="nulová",J112,0)</f>
        <v>0</v>
      </c>
      <c r="BJ112" s="24" t="s">
        <v>84</v>
      </c>
      <c r="BK112" s="210">
        <f>ROUND(I112*H112,2)</f>
        <v>0</v>
      </c>
      <c r="BL112" s="24" t="s">
        <v>141</v>
      </c>
      <c r="BM112" s="24" t="s">
        <v>594</v>
      </c>
    </row>
    <row r="113" spans="2:47" s="1" customFormat="1" ht="13.5">
      <c r="B113" s="46"/>
      <c r="C113" s="74"/>
      <c r="D113" s="211" t="s">
        <v>143</v>
      </c>
      <c r="E113" s="74"/>
      <c r="F113" s="212" t="s">
        <v>595</v>
      </c>
      <c r="G113" s="74"/>
      <c r="H113" s="74"/>
      <c r="I113" s="185"/>
      <c r="J113" s="74"/>
      <c r="K113" s="74"/>
      <c r="L113" s="72"/>
      <c r="M113" s="213"/>
      <c r="N113" s="47"/>
      <c r="O113" s="47"/>
      <c r="P113" s="47"/>
      <c r="Q113" s="47"/>
      <c r="R113" s="47"/>
      <c r="S113" s="47"/>
      <c r="T113" s="95"/>
      <c r="AT113" s="24" t="s">
        <v>143</v>
      </c>
      <c r="AU113" s="24" t="s">
        <v>86</v>
      </c>
    </row>
    <row r="114" spans="2:47" s="1" customFormat="1" ht="13.5">
      <c r="B114" s="46"/>
      <c r="C114" s="74"/>
      <c r="D114" s="211" t="s">
        <v>222</v>
      </c>
      <c r="E114" s="74"/>
      <c r="F114" s="212" t="s">
        <v>596</v>
      </c>
      <c r="G114" s="74"/>
      <c r="H114" s="74"/>
      <c r="I114" s="185"/>
      <c r="J114" s="74"/>
      <c r="K114" s="74"/>
      <c r="L114" s="72"/>
      <c r="M114" s="213"/>
      <c r="N114" s="47"/>
      <c r="O114" s="47"/>
      <c r="P114" s="47"/>
      <c r="Q114" s="47"/>
      <c r="R114" s="47"/>
      <c r="S114" s="47"/>
      <c r="T114" s="95"/>
      <c r="AT114" s="24" t="s">
        <v>222</v>
      </c>
      <c r="AU114" s="24" t="s">
        <v>86</v>
      </c>
    </row>
    <row r="115" spans="2:51" s="9" customFormat="1" ht="13.5">
      <c r="B115" s="214"/>
      <c r="C115" s="215"/>
      <c r="D115" s="211" t="s">
        <v>145</v>
      </c>
      <c r="E115" s="216" t="s">
        <v>23</v>
      </c>
      <c r="F115" s="217" t="s">
        <v>597</v>
      </c>
      <c r="G115" s="215"/>
      <c r="H115" s="218">
        <v>9.8</v>
      </c>
      <c r="I115" s="219"/>
      <c r="J115" s="215"/>
      <c r="K115" s="215"/>
      <c r="L115" s="220"/>
      <c r="M115" s="221"/>
      <c r="N115" s="222"/>
      <c r="O115" s="222"/>
      <c r="P115" s="222"/>
      <c r="Q115" s="222"/>
      <c r="R115" s="222"/>
      <c r="S115" s="222"/>
      <c r="T115" s="223"/>
      <c r="AT115" s="224" t="s">
        <v>145</v>
      </c>
      <c r="AU115" s="224" t="s">
        <v>86</v>
      </c>
      <c r="AV115" s="9" t="s">
        <v>86</v>
      </c>
      <c r="AW115" s="9" t="s">
        <v>39</v>
      </c>
      <c r="AX115" s="9" t="s">
        <v>76</v>
      </c>
      <c r="AY115" s="224" t="s">
        <v>142</v>
      </c>
    </row>
    <row r="116" spans="2:51" s="9" customFormat="1" ht="13.5">
      <c r="B116" s="214"/>
      <c r="C116" s="215"/>
      <c r="D116" s="211" t="s">
        <v>145</v>
      </c>
      <c r="E116" s="216" t="s">
        <v>23</v>
      </c>
      <c r="F116" s="217" t="s">
        <v>598</v>
      </c>
      <c r="G116" s="215"/>
      <c r="H116" s="218">
        <v>7.84</v>
      </c>
      <c r="I116" s="219"/>
      <c r="J116" s="215"/>
      <c r="K116" s="215"/>
      <c r="L116" s="220"/>
      <c r="M116" s="221"/>
      <c r="N116" s="222"/>
      <c r="O116" s="222"/>
      <c r="P116" s="222"/>
      <c r="Q116" s="222"/>
      <c r="R116" s="222"/>
      <c r="S116" s="222"/>
      <c r="T116" s="223"/>
      <c r="AT116" s="224" t="s">
        <v>145</v>
      </c>
      <c r="AU116" s="224" t="s">
        <v>86</v>
      </c>
      <c r="AV116" s="9" t="s">
        <v>86</v>
      </c>
      <c r="AW116" s="9" t="s">
        <v>39</v>
      </c>
      <c r="AX116" s="9" t="s">
        <v>76</v>
      </c>
      <c r="AY116" s="224" t="s">
        <v>142</v>
      </c>
    </row>
    <row r="117" spans="2:51" s="10" customFormat="1" ht="13.5">
      <c r="B117" s="225"/>
      <c r="C117" s="226"/>
      <c r="D117" s="211" t="s">
        <v>145</v>
      </c>
      <c r="E117" s="227" t="s">
        <v>23</v>
      </c>
      <c r="F117" s="228" t="s">
        <v>148</v>
      </c>
      <c r="G117" s="226"/>
      <c r="H117" s="229">
        <v>17.64</v>
      </c>
      <c r="I117" s="230"/>
      <c r="J117" s="226"/>
      <c r="K117" s="226"/>
      <c r="L117" s="231"/>
      <c r="M117" s="232"/>
      <c r="N117" s="233"/>
      <c r="O117" s="233"/>
      <c r="P117" s="233"/>
      <c r="Q117" s="233"/>
      <c r="R117" s="233"/>
      <c r="S117" s="233"/>
      <c r="T117" s="234"/>
      <c r="AT117" s="235" t="s">
        <v>145</v>
      </c>
      <c r="AU117" s="235" t="s">
        <v>86</v>
      </c>
      <c r="AV117" s="10" t="s">
        <v>141</v>
      </c>
      <c r="AW117" s="10" t="s">
        <v>39</v>
      </c>
      <c r="AX117" s="10" t="s">
        <v>84</v>
      </c>
      <c r="AY117" s="235" t="s">
        <v>142</v>
      </c>
    </row>
    <row r="118" spans="2:65" s="1" customFormat="1" ht="38.25" customHeight="1">
      <c r="B118" s="46"/>
      <c r="C118" s="199" t="s">
        <v>176</v>
      </c>
      <c r="D118" s="199" t="s">
        <v>137</v>
      </c>
      <c r="E118" s="200" t="s">
        <v>599</v>
      </c>
      <c r="F118" s="201" t="s">
        <v>600</v>
      </c>
      <c r="G118" s="202" t="s">
        <v>140</v>
      </c>
      <c r="H118" s="203">
        <v>17.64</v>
      </c>
      <c r="I118" s="204"/>
      <c r="J118" s="205">
        <f>ROUND(I118*H118,2)</f>
        <v>0</v>
      </c>
      <c r="K118" s="201" t="s">
        <v>567</v>
      </c>
      <c r="L118" s="72"/>
      <c r="M118" s="206" t="s">
        <v>23</v>
      </c>
      <c r="N118" s="207" t="s">
        <v>47</v>
      </c>
      <c r="O118" s="47"/>
      <c r="P118" s="208">
        <f>O118*H118</f>
        <v>0</v>
      </c>
      <c r="Q118" s="208">
        <v>0</v>
      </c>
      <c r="R118" s="208">
        <f>Q118*H118</f>
        <v>0</v>
      </c>
      <c r="S118" s="208">
        <v>0</v>
      </c>
      <c r="T118" s="209">
        <f>S118*H118</f>
        <v>0</v>
      </c>
      <c r="AR118" s="24" t="s">
        <v>141</v>
      </c>
      <c r="AT118" s="24" t="s">
        <v>137</v>
      </c>
      <c r="AU118" s="24" t="s">
        <v>86</v>
      </c>
      <c r="AY118" s="24" t="s">
        <v>142</v>
      </c>
      <c r="BE118" s="210">
        <f>IF(N118="základní",J118,0)</f>
        <v>0</v>
      </c>
      <c r="BF118" s="210">
        <f>IF(N118="snížená",J118,0)</f>
        <v>0</v>
      </c>
      <c r="BG118" s="210">
        <f>IF(N118="zákl. přenesená",J118,0)</f>
        <v>0</v>
      </c>
      <c r="BH118" s="210">
        <f>IF(N118="sníž. přenesená",J118,0)</f>
        <v>0</v>
      </c>
      <c r="BI118" s="210">
        <f>IF(N118="nulová",J118,0)</f>
        <v>0</v>
      </c>
      <c r="BJ118" s="24" t="s">
        <v>84</v>
      </c>
      <c r="BK118" s="210">
        <f>ROUND(I118*H118,2)</f>
        <v>0</v>
      </c>
      <c r="BL118" s="24" t="s">
        <v>141</v>
      </c>
      <c r="BM118" s="24" t="s">
        <v>601</v>
      </c>
    </row>
    <row r="119" spans="2:47" s="1" customFormat="1" ht="13.5">
      <c r="B119" s="46"/>
      <c r="C119" s="74"/>
      <c r="D119" s="211" t="s">
        <v>143</v>
      </c>
      <c r="E119" s="74"/>
      <c r="F119" s="212" t="s">
        <v>595</v>
      </c>
      <c r="G119" s="74"/>
      <c r="H119" s="74"/>
      <c r="I119" s="185"/>
      <c r="J119" s="74"/>
      <c r="K119" s="74"/>
      <c r="L119" s="72"/>
      <c r="M119" s="213"/>
      <c r="N119" s="47"/>
      <c r="O119" s="47"/>
      <c r="P119" s="47"/>
      <c r="Q119" s="47"/>
      <c r="R119" s="47"/>
      <c r="S119" s="47"/>
      <c r="T119" s="95"/>
      <c r="AT119" s="24" t="s">
        <v>143</v>
      </c>
      <c r="AU119" s="24" t="s">
        <v>86</v>
      </c>
    </row>
    <row r="120" spans="2:65" s="1" customFormat="1" ht="25.5" customHeight="1">
      <c r="B120" s="46"/>
      <c r="C120" s="199" t="s">
        <v>163</v>
      </c>
      <c r="D120" s="199" t="s">
        <v>137</v>
      </c>
      <c r="E120" s="200" t="s">
        <v>602</v>
      </c>
      <c r="F120" s="201" t="s">
        <v>603</v>
      </c>
      <c r="G120" s="202" t="s">
        <v>140</v>
      </c>
      <c r="H120" s="203">
        <v>17.64</v>
      </c>
      <c r="I120" s="204"/>
      <c r="J120" s="205">
        <f>ROUND(I120*H120,2)</f>
        <v>0</v>
      </c>
      <c r="K120" s="201" t="s">
        <v>567</v>
      </c>
      <c r="L120" s="72"/>
      <c r="M120" s="206" t="s">
        <v>23</v>
      </c>
      <c r="N120" s="207" t="s">
        <v>47</v>
      </c>
      <c r="O120" s="47"/>
      <c r="P120" s="208">
        <f>O120*H120</f>
        <v>0</v>
      </c>
      <c r="Q120" s="208">
        <v>0</v>
      </c>
      <c r="R120" s="208">
        <f>Q120*H120</f>
        <v>0</v>
      </c>
      <c r="S120" s="208">
        <v>0</v>
      </c>
      <c r="T120" s="209">
        <f>S120*H120</f>
        <v>0</v>
      </c>
      <c r="AR120" s="24" t="s">
        <v>141</v>
      </c>
      <c r="AT120" s="24" t="s">
        <v>137</v>
      </c>
      <c r="AU120" s="24" t="s">
        <v>86</v>
      </c>
      <c r="AY120" s="24" t="s">
        <v>142</v>
      </c>
      <c r="BE120" s="210">
        <f>IF(N120="základní",J120,0)</f>
        <v>0</v>
      </c>
      <c r="BF120" s="210">
        <f>IF(N120="snížená",J120,0)</f>
        <v>0</v>
      </c>
      <c r="BG120" s="210">
        <f>IF(N120="zákl. přenesená",J120,0)</f>
        <v>0</v>
      </c>
      <c r="BH120" s="210">
        <f>IF(N120="sníž. přenesená",J120,0)</f>
        <v>0</v>
      </c>
      <c r="BI120" s="210">
        <f>IF(N120="nulová",J120,0)</f>
        <v>0</v>
      </c>
      <c r="BJ120" s="24" t="s">
        <v>84</v>
      </c>
      <c r="BK120" s="210">
        <f>ROUND(I120*H120,2)</f>
        <v>0</v>
      </c>
      <c r="BL120" s="24" t="s">
        <v>141</v>
      </c>
      <c r="BM120" s="24" t="s">
        <v>604</v>
      </c>
    </row>
    <row r="121" spans="2:47" s="1" customFormat="1" ht="13.5">
      <c r="B121" s="46"/>
      <c r="C121" s="74"/>
      <c r="D121" s="211" t="s">
        <v>143</v>
      </c>
      <c r="E121" s="74"/>
      <c r="F121" s="212" t="s">
        <v>595</v>
      </c>
      <c r="G121" s="74"/>
      <c r="H121" s="74"/>
      <c r="I121" s="185"/>
      <c r="J121" s="74"/>
      <c r="K121" s="74"/>
      <c r="L121" s="72"/>
      <c r="M121" s="213"/>
      <c r="N121" s="47"/>
      <c r="O121" s="47"/>
      <c r="P121" s="47"/>
      <c r="Q121" s="47"/>
      <c r="R121" s="47"/>
      <c r="S121" s="47"/>
      <c r="T121" s="95"/>
      <c r="AT121" s="24" t="s">
        <v>143</v>
      </c>
      <c r="AU121" s="24" t="s">
        <v>86</v>
      </c>
    </row>
    <row r="122" spans="2:65" s="1" customFormat="1" ht="38.25" customHeight="1">
      <c r="B122" s="46"/>
      <c r="C122" s="199" t="s">
        <v>225</v>
      </c>
      <c r="D122" s="199" t="s">
        <v>137</v>
      </c>
      <c r="E122" s="200" t="s">
        <v>605</v>
      </c>
      <c r="F122" s="201" t="s">
        <v>606</v>
      </c>
      <c r="G122" s="202" t="s">
        <v>140</v>
      </c>
      <c r="H122" s="203">
        <v>17.64</v>
      </c>
      <c r="I122" s="204"/>
      <c r="J122" s="205">
        <f>ROUND(I122*H122,2)</f>
        <v>0</v>
      </c>
      <c r="K122" s="201" t="s">
        <v>567</v>
      </c>
      <c r="L122" s="72"/>
      <c r="M122" s="206" t="s">
        <v>23</v>
      </c>
      <c r="N122" s="207" t="s">
        <v>47</v>
      </c>
      <c r="O122" s="47"/>
      <c r="P122" s="208">
        <f>O122*H122</f>
        <v>0</v>
      </c>
      <c r="Q122" s="208">
        <v>0</v>
      </c>
      <c r="R122" s="208">
        <f>Q122*H122</f>
        <v>0</v>
      </c>
      <c r="S122" s="208">
        <v>0</v>
      </c>
      <c r="T122" s="209">
        <f>S122*H122</f>
        <v>0</v>
      </c>
      <c r="AR122" s="24" t="s">
        <v>141</v>
      </c>
      <c r="AT122" s="24" t="s">
        <v>137</v>
      </c>
      <c r="AU122" s="24" t="s">
        <v>86</v>
      </c>
      <c r="AY122" s="24" t="s">
        <v>142</v>
      </c>
      <c r="BE122" s="210">
        <f>IF(N122="základní",J122,0)</f>
        <v>0</v>
      </c>
      <c r="BF122" s="210">
        <f>IF(N122="snížená",J122,0)</f>
        <v>0</v>
      </c>
      <c r="BG122" s="210">
        <f>IF(N122="zákl. přenesená",J122,0)</f>
        <v>0</v>
      </c>
      <c r="BH122" s="210">
        <f>IF(N122="sníž. přenesená",J122,0)</f>
        <v>0</v>
      </c>
      <c r="BI122" s="210">
        <f>IF(N122="nulová",J122,0)</f>
        <v>0</v>
      </c>
      <c r="BJ122" s="24" t="s">
        <v>84</v>
      </c>
      <c r="BK122" s="210">
        <f>ROUND(I122*H122,2)</f>
        <v>0</v>
      </c>
      <c r="BL122" s="24" t="s">
        <v>141</v>
      </c>
      <c r="BM122" s="24" t="s">
        <v>607</v>
      </c>
    </row>
    <row r="123" spans="2:47" s="1" customFormat="1" ht="13.5">
      <c r="B123" s="46"/>
      <c r="C123" s="74"/>
      <c r="D123" s="211" t="s">
        <v>143</v>
      </c>
      <c r="E123" s="74"/>
      <c r="F123" s="212" t="s">
        <v>595</v>
      </c>
      <c r="G123" s="74"/>
      <c r="H123" s="74"/>
      <c r="I123" s="185"/>
      <c r="J123" s="74"/>
      <c r="K123" s="74"/>
      <c r="L123" s="72"/>
      <c r="M123" s="213"/>
      <c r="N123" s="47"/>
      <c r="O123" s="47"/>
      <c r="P123" s="47"/>
      <c r="Q123" s="47"/>
      <c r="R123" s="47"/>
      <c r="S123" s="47"/>
      <c r="T123" s="95"/>
      <c r="AT123" s="24" t="s">
        <v>143</v>
      </c>
      <c r="AU123" s="24" t="s">
        <v>86</v>
      </c>
    </row>
    <row r="124" spans="2:65" s="1" customFormat="1" ht="25.5" customHeight="1">
      <c r="B124" s="46"/>
      <c r="C124" s="199" t="s">
        <v>166</v>
      </c>
      <c r="D124" s="199" t="s">
        <v>137</v>
      </c>
      <c r="E124" s="200" t="s">
        <v>608</v>
      </c>
      <c r="F124" s="201" t="s">
        <v>609</v>
      </c>
      <c r="G124" s="202" t="s">
        <v>140</v>
      </c>
      <c r="H124" s="203">
        <v>15.525</v>
      </c>
      <c r="I124" s="204"/>
      <c r="J124" s="205">
        <f>ROUND(I124*H124,2)</f>
        <v>0</v>
      </c>
      <c r="K124" s="201" t="s">
        <v>567</v>
      </c>
      <c r="L124" s="72"/>
      <c r="M124" s="206" t="s">
        <v>23</v>
      </c>
      <c r="N124" s="207" t="s">
        <v>47</v>
      </c>
      <c r="O124" s="47"/>
      <c r="P124" s="208">
        <f>O124*H124</f>
        <v>0</v>
      </c>
      <c r="Q124" s="208">
        <v>0</v>
      </c>
      <c r="R124" s="208">
        <f>Q124*H124</f>
        <v>0</v>
      </c>
      <c r="S124" s="208">
        <v>0</v>
      </c>
      <c r="T124" s="209">
        <f>S124*H124</f>
        <v>0</v>
      </c>
      <c r="AR124" s="24" t="s">
        <v>141</v>
      </c>
      <c r="AT124" s="24" t="s">
        <v>137</v>
      </c>
      <c r="AU124" s="24" t="s">
        <v>86</v>
      </c>
      <c r="AY124" s="24" t="s">
        <v>142</v>
      </c>
      <c r="BE124" s="210">
        <f>IF(N124="základní",J124,0)</f>
        <v>0</v>
      </c>
      <c r="BF124" s="210">
        <f>IF(N124="snížená",J124,0)</f>
        <v>0</v>
      </c>
      <c r="BG124" s="210">
        <f>IF(N124="zákl. přenesená",J124,0)</f>
        <v>0</v>
      </c>
      <c r="BH124" s="210">
        <f>IF(N124="sníž. přenesená",J124,0)</f>
        <v>0</v>
      </c>
      <c r="BI124" s="210">
        <f>IF(N124="nulová",J124,0)</f>
        <v>0</v>
      </c>
      <c r="BJ124" s="24" t="s">
        <v>84</v>
      </c>
      <c r="BK124" s="210">
        <f>ROUND(I124*H124,2)</f>
        <v>0</v>
      </c>
      <c r="BL124" s="24" t="s">
        <v>141</v>
      </c>
      <c r="BM124" s="24" t="s">
        <v>610</v>
      </c>
    </row>
    <row r="125" spans="2:47" s="1" customFormat="1" ht="13.5">
      <c r="B125" s="46"/>
      <c r="C125" s="74"/>
      <c r="D125" s="211" t="s">
        <v>143</v>
      </c>
      <c r="E125" s="74"/>
      <c r="F125" s="212" t="s">
        <v>611</v>
      </c>
      <c r="G125" s="74"/>
      <c r="H125" s="74"/>
      <c r="I125" s="185"/>
      <c r="J125" s="74"/>
      <c r="K125" s="74"/>
      <c r="L125" s="72"/>
      <c r="M125" s="213"/>
      <c r="N125" s="47"/>
      <c r="O125" s="47"/>
      <c r="P125" s="47"/>
      <c r="Q125" s="47"/>
      <c r="R125" s="47"/>
      <c r="S125" s="47"/>
      <c r="T125" s="95"/>
      <c r="AT125" s="24" t="s">
        <v>143</v>
      </c>
      <c r="AU125" s="24" t="s">
        <v>86</v>
      </c>
    </row>
    <row r="126" spans="2:47" s="1" customFormat="1" ht="13.5">
      <c r="B126" s="46"/>
      <c r="C126" s="74"/>
      <c r="D126" s="211" t="s">
        <v>222</v>
      </c>
      <c r="E126" s="74"/>
      <c r="F126" s="212" t="s">
        <v>612</v>
      </c>
      <c r="G126" s="74"/>
      <c r="H126" s="74"/>
      <c r="I126" s="185"/>
      <c r="J126" s="74"/>
      <c r="K126" s="74"/>
      <c r="L126" s="72"/>
      <c r="M126" s="213"/>
      <c r="N126" s="47"/>
      <c r="O126" s="47"/>
      <c r="P126" s="47"/>
      <c r="Q126" s="47"/>
      <c r="R126" s="47"/>
      <c r="S126" s="47"/>
      <c r="T126" s="95"/>
      <c r="AT126" s="24" t="s">
        <v>222</v>
      </c>
      <c r="AU126" s="24" t="s">
        <v>86</v>
      </c>
    </row>
    <row r="127" spans="2:51" s="9" customFormat="1" ht="13.5">
      <c r="B127" s="214"/>
      <c r="C127" s="215"/>
      <c r="D127" s="211" t="s">
        <v>145</v>
      </c>
      <c r="E127" s="216" t="s">
        <v>23</v>
      </c>
      <c r="F127" s="217" t="s">
        <v>613</v>
      </c>
      <c r="G127" s="215"/>
      <c r="H127" s="218">
        <v>8.625</v>
      </c>
      <c r="I127" s="219"/>
      <c r="J127" s="215"/>
      <c r="K127" s="215"/>
      <c r="L127" s="220"/>
      <c r="M127" s="221"/>
      <c r="N127" s="222"/>
      <c r="O127" s="222"/>
      <c r="P127" s="222"/>
      <c r="Q127" s="222"/>
      <c r="R127" s="222"/>
      <c r="S127" s="222"/>
      <c r="T127" s="223"/>
      <c r="AT127" s="224" t="s">
        <v>145</v>
      </c>
      <c r="AU127" s="224" t="s">
        <v>86</v>
      </c>
      <c r="AV127" s="9" t="s">
        <v>86</v>
      </c>
      <c r="AW127" s="9" t="s">
        <v>39</v>
      </c>
      <c r="AX127" s="9" t="s">
        <v>76</v>
      </c>
      <c r="AY127" s="224" t="s">
        <v>142</v>
      </c>
    </row>
    <row r="128" spans="2:51" s="9" customFormat="1" ht="13.5">
      <c r="B128" s="214"/>
      <c r="C128" s="215"/>
      <c r="D128" s="211" t="s">
        <v>145</v>
      </c>
      <c r="E128" s="216" t="s">
        <v>23</v>
      </c>
      <c r="F128" s="217" t="s">
        <v>614</v>
      </c>
      <c r="G128" s="215"/>
      <c r="H128" s="218">
        <v>6.9</v>
      </c>
      <c r="I128" s="219"/>
      <c r="J128" s="215"/>
      <c r="K128" s="215"/>
      <c r="L128" s="220"/>
      <c r="M128" s="221"/>
      <c r="N128" s="222"/>
      <c r="O128" s="222"/>
      <c r="P128" s="222"/>
      <c r="Q128" s="222"/>
      <c r="R128" s="222"/>
      <c r="S128" s="222"/>
      <c r="T128" s="223"/>
      <c r="AT128" s="224" t="s">
        <v>145</v>
      </c>
      <c r="AU128" s="224" t="s">
        <v>86</v>
      </c>
      <c r="AV128" s="9" t="s">
        <v>86</v>
      </c>
      <c r="AW128" s="9" t="s">
        <v>39</v>
      </c>
      <c r="AX128" s="9" t="s">
        <v>76</v>
      </c>
      <c r="AY128" s="224" t="s">
        <v>142</v>
      </c>
    </row>
    <row r="129" spans="2:51" s="10" customFormat="1" ht="13.5">
      <c r="B129" s="225"/>
      <c r="C129" s="226"/>
      <c r="D129" s="211" t="s">
        <v>145</v>
      </c>
      <c r="E129" s="227" t="s">
        <v>23</v>
      </c>
      <c r="F129" s="228" t="s">
        <v>148</v>
      </c>
      <c r="G129" s="226"/>
      <c r="H129" s="229">
        <v>15.525</v>
      </c>
      <c r="I129" s="230"/>
      <c r="J129" s="226"/>
      <c r="K129" s="226"/>
      <c r="L129" s="231"/>
      <c r="M129" s="232"/>
      <c r="N129" s="233"/>
      <c r="O129" s="233"/>
      <c r="P129" s="233"/>
      <c r="Q129" s="233"/>
      <c r="R129" s="233"/>
      <c r="S129" s="233"/>
      <c r="T129" s="234"/>
      <c r="AT129" s="235" t="s">
        <v>145</v>
      </c>
      <c r="AU129" s="235" t="s">
        <v>86</v>
      </c>
      <c r="AV129" s="10" t="s">
        <v>141</v>
      </c>
      <c r="AW129" s="10" t="s">
        <v>39</v>
      </c>
      <c r="AX129" s="10" t="s">
        <v>84</v>
      </c>
      <c r="AY129" s="235" t="s">
        <v>142</v>
      </c>
    </row>
    <row r="130" spans="2:65" s="1" customFormat="1" ht="25.5" customHeight="1">
      <c r="B130" s="46"/>
      <c r="C130" s="199" t="s">
        <v>230</v>
      </c>
      <c r="D130" s="199" t="s">
        <v>137</v>
      </c>
      <c r="E130" s="200" t="s">
        <v>615</v>
      </c>
      <c r="F130" s="201" t="s">
        <v>616</v>
      </c>
      <c r="G130" s="202" t="s">
        <v>140</v>
      </c>
      <c r="H130" s="203">
        <v>6</v>
      </c>
      <c r="I130" s="204"/>
      <c r="J130" s="205">
        <f>ROUND(I130*H130,2)</f>
        <v>0</v>
      </c>
      <c r="K130" s="201" t="s">
        <v>567</v>
      </c>
      <c r="L130" s="72"/>
      <c r="M130" s="206" t="s">
        <v>23</v>
      </c>
      <c r="N130" s="207" t="s">
        <v>47</v>
      </c>
      <c r="O130" s="47"/>
      <c r="P130" s="208">
        <f>O130*H130</f>
        <v>0</v>
      </c>
      <c r="Q130" s="208">
        <v>0</v>
      </c>
      <c r="R130" s="208">
        <f>Q130*H130</f>
        <v>0</v>
      </c>
      <c r="S130" s="208">
        <v>0</v>
      </c>
      <c r="T130" s="209">
        <f>S130*H130</f>
        <v>0</v>
      </c>
      <c r="AR130" s="24" t="s">
        <v>141</v>
      </c>
      <c r="AT130" s="24" t="s">
        <v>137</v>
      </c>
      <c r="AU130" s="24" t="s">
        <v>86</v>
      </c>
      <c r="AY130" s="24" t="s">
        <v>142</v>
      </c>
      <c r="BE130" s="210">
        <f>IF(N130="základní",J130,0)</f>
        <v>0</v>
      </c>
      <c r="BF130" s="210">
        <f>IF(N130="snížená",J130,0)</f>
        <v>0</v>
      </c>
      <c r="BG130" s="210">
        <f>IF(N130="zákl. přenesená",J130,0)</f>
        <v>0</v>
      </c>
      <c r="BH130" s="210">
        <f>IF(N130="sníž. přenesená",J130,0)</f>
        <v>0</v>
      </c>
      <c r="BI130" s="210">
        <f>IF(N130="nulová",J130,0)</f>
        <v>0</v>
      </c>
      <c r="BJ130" s="24" t="s">
        <v>84</v>
      </c>
      <c r="BK130" s="210">
        <f>ROUND(I130*H130,2)</f>
        <v>0</v>
      </c>
      <c r="BL130" s="24" t="s">
        <v>141</v>
      </c>
      <c r="BM130" s="24" t="s">
        <v>617</v>
      </c>
    </row>
    <row r="131" spans="2:47" s="1" customFormat="1" ht="13.5">
      <c r="B131" s="46"/>
      <c r="C131" s="74"/>
      <c r="D131" s="211" t="s">
        <v>143</v>
      </c>
      <c r="E131" s="74"/>
      <c r="F131" s="212" t="s">
        <v>618</v>
      </c>
      <c r="G131" s="74"/>
      <c r="H131" s="74"/>
      <c r="I131" s="185"/>
      <c r="J131" s="74"/>
      <c r="K131" s="74"/>
      <c r="L131" s="72"/>
      <c r="M131" s="213"/>
      <c r="N131" s="47"/>
      <c r="O131" s="47"/>
      <c r="P131" s="47"/>
      <c r="Q131" s="47"/>
      <c r="R131" s="47"/>
      <c r="S131" s="47"/>
      <c r="T131" s="95"/>
      <c r="AT131" s="24" t="s">
        <v>143</v>
      </c>
      <c r="AU131" s="24" t="s">
        <v>86</v>
      </c>
    </row>
    <row r="132" spans="2:47" s="1" customFormat="1" ht="13.5">
      <c r="B132" s="46"/>
      <c r="C132" s="74"/>
      <c r="D132" s="211" t="s">
        <v>222</v>
      </c>
      <c r="E132" s="74"/>
      <c r="F132" s="212" t="s">
        <v>619</v>
      </c>
      <c r="G132" s="74"/>
      <c r="H132" s="74"/>
      <c r="I132" s="185"/>
      <c r="J132" s="74"/>
      <c r="K132" s="74"/>
      <c r="L132" s="72"/>
      <c r="M132" s="213"/>
      <c r="N132" s="47"/>
      <c r="O132" s="47"/>
      <c r="P132" s="47"/>
      <c r="Q132" s="47"/>
      <c r="R132" s="47"/>
      <c r="S132" s="47"/>
      <c r="T132" s="95"/>
      <c r="AT132" s="24" t="s">
        <v>222</v>
      </c>
      <c r="AU132" s="24" t="s">
        <v>86</v>
      </c>
    </row>
    <row r="133" spans="2:51" s="9" customFormat="1" ht="13.5">
      <c r="B133" s="214"/>
      <c r="C133" s="215"/>
      <c r="D133" s="211" t="s">
        <v>145</v>
      </c>
      <c r="E133" s="216" t="s">
        <v>23</v>
      </c>
      <c r="F133" s="217" t="s">
        <v>620</v>
      </c>
      <c r="G133" s="215"/>
      <c r="H133" s="218">
        <v>6</v>
      </c>
      <c r="I133" s="219"/>
      <c r="J133" s="215"/>
      <c r="K133" s="215"/>
      <c r="L133" s="220"/>
      <c r="M133" s="221"/>
      <c r="N133" s="222"/>
      <c r="O133" s="222"/>
      <c r="P133" s="222"/>
      <c r="Q133" s="222"/>
      <c r="R133" s="222"/>
      <c r="S133" s="222"/>
      <c r="T133" s="223"/>
      <c r="AT133" s="224" t="s">
        <v>145</v>
      </c>
      <c r="AU133" s="224" t="s">
        <v>86</v>
      </c>
      <c r="AV133" s="9" t="s">
        <v>86</v>
      </c>
      <c r="AW133" s="9" t="s">
        <v>39</v>
      </c>
      <c r="AX133" s="9" t="s">
        <v>76</v>
      </c>
      <c r="AY133" s="224" t="s">
        <v>142</v>
      </c>
    </row>
    <row r="134" spans="2:51" s="10" customFormat="1" ht="13.5">
      <c r="B134" s="225"/>
      <c r="C134" s="226"/>
      <c r="D134" s="211" t="s">
        <v>145</v>
      </c>
      <c r="E134" s="227" t="s">
        <v>23</v>
      </c>
      <c r="F134" s="228" t="s">
        <v>148</v>
      </c>
      <c r="G134" s="226"/>
      <c r="H134" s="229">
        <v>6</v>
      </c>
      <c r="I134" s="230"/>
      <c r="J134" s="226"/>
      <c r="K134" s="226"/>
      <c r="L134" s="231"/>
      <c r="M134" s="232"/>
      <c r="N134" s="233"/>
      <c r="O134" s="233"/>
      <c r="P134" s="233"/>
      <c r="Q134" s="233"/>
      <c r="R134" s="233"/>
      <c r="S134" s="233"/>
      <c r="T134" s="234"/>
      <c r="AT134" s="235" t="s">
        <v>145</v>
      </c>
      <c r="AU134" s="235" t="s">
        <v>86</v>
      </c>
      <c r="AV134" s="10" t="s">
        <v>141</v>
      </c>
      <c r="AW134" s="10" t="s">
        <v>39</v>
      </c>
      <c r="AX134" s="10" t="s">
        <v>84</v>
      </c>
      <c r="AY134" s="235" t="s">
        <v>142</v>
      </c>
    </row>
    <row r="135" spans="2:65" s="1" customFormat="1" ht="38.25" customHeight="1">
      <c r="B135" s="46"/>
      <c r="C135" s="199" t="s">
        <v>171</v>
      </c>
      <c r="D135" s="199" t="s">
        <v>137</v>
      </c>
      <c r="E135" s="200" t="s">
        <v>621</v>
      </c>
      <c r="F135" s="201" t="s">
        <v>622</v>
      </c>
      <c r="G135" s="202" t="s">
        <v>140</v>
      </c>
      <c r="H135" s="203">
        <v>6</v>
      </c>
      <c r="I135" s="204"/>
      <c r="J135" s="205">
        <f>ROUND(I135*H135,2)</f>
        <v>0</v>
      </c>
      <c r="K135" s="201" t="s">
        <v>567</v>
      </c>
      <c r="L135" s="72"/>
      <c r="M135" s="206" t="s">
        <v>23</v>
      </c>
      <c r="N135" s="207" t="s">
        <v>47</v>
      </c>
      <c r="O135" s="47"/>
      <c r="P135" s="208">
        <f>O135*H135</f>
        <v>0</v>
      </c>
      <c r="Q135" s="208">
        <v>0</v>
      </c>
      <c r="R135" s="208">
        <f>Q135*H135</f>
        <v>0</v>
      </c>
      <c r="S135" s="208">
        <v>0</v>
      </c>
      <c r="T135" s="209">
        <f>S135*H135</f>
        <v>0</v>
      </c>
      <c r="AR135" s="24" t="s">
        <v>141</v>
      </c>
      <c r="AT135" s="24" t="s">
        <v>137</v>
      </c>
      <c r="AU135" s="24" t="s">
        <v>86</v>
      </c>
      <c r="AY135" s="24" t="s">
        <v>142</v>
      </c>
      <c r="BE135" s="210">
        <f>IF(N135="základní",J135,0)</f>
        <v>0</v>
      </c>
      <c r="BF135" s="210">
        <f>IF(N135="snížená",J135,0)</f>
        <v>0</v>
      </c>
      <c r="BG135" s="210">
        <f>IF(N135="zákl. přenesená",J135,0)</f>
        <v>0</v>
      </c>
      <c r="BH135" s="210">
        <f>IF(N135="sníž. přenesená",J135,0)</f>
        <v>0</v>
      </c>
      <c r="BI135" s="210">
        <f>IF(N135="nulová",J135,0)</f>
        <v>0</v>
      </c>
      <c r="BJ135" s="24" t="s">
        <v>84</v>
      </c>
      <c r="BK135" s="210">
        <f>ROUND(I135*H135,2)</f>
        <v>0</v>
      </c>
      <c r="BL135" s="24" t="s">
        <v>141</v>
      </c>
      <c r="BM135" s="24" t="s">
        <v>623</v>
      </c>
    </row>
    <row r="136" spans="2:47" s="1" customFormat="1" ht="13.5">
      <c r="B136" s="46"/>
      <c r="C136" s="74"/>
      <c r="D136" s="211" t="s">
        <v>143</v>
      </c>
      <c r="E136" s="74"/>
      <c r="F136" s="212" t="s">
        <v>618</v>
      </c>
      <c r="G136" s="74"/>
      <c r="H136" s="74"/>
      <c r="I136" s="185"/>
      <c r="J136" s="74"/>
      <c r="K136" s="74"/>
      <c r="L136" s="72"/>
      <c r="M136" s="213"/>
      <c r="N136" s="47"/>
      <c r="O136" s="47"/>
      <c r="P136" s="47"/>
      <c r="Q136" s="47"/>
      <c r="R136" s="47"/>
      <c r="S136" s="47"/>
      <c r="T136" s="95"/>
      <c r="AT136" s="24" t="s">
        <v>143</v>
      </c>
      <c r="AU136" s="24" t="s">
        <v>86</v>
      </c>
    </row>
    <row r="137" spans="2:47" s="1" customFormat="1" ht="13.5">
      <c r="B137" s="46"/>
      <c r="C137" s="74"/>
      <c r="D137" s="211" t="s">
        <v>222</v>
      </c>
      <c r="E137" s="74"/>
      <c r="F137" s="212" t="s">
        <v>619</v>
      </c>
      <c r="G137" s="74"/>
      <c r="H137" s="74"/>
      <c r="I137" s="185"/>
      <c r="J137" s="74"/>
      <c r="K137" s="74"/>
      <c r="L137" s="72"/>
      <c r="M137" s="213"/>
      <c r="N137" s="47"/>
      <c r="O137" s="47"/>
      <c r="P137" s="47"/>
      <c r="Q137" s="47"/>
      <c r="R137" s="47"/>
      <c r="S137" s="47"/>
      <c r="T137" s="95"/>
      <c r="AT137" s="24" t="s">
        <v>222</v>
      </c>
      <c r="AU137" s="24" t="s">
        <v>86</v>
      </c>
    </row>
    <row r="138" spans="2:65" s="1" customFormat="1" ht="25.5" customHeight="1">
      <c r="B138" s="46"/>
      <c r="C138" s="199" t="s">
        <v>10</v>
      </c>
      <c r="D138" s="199" t="s">
        <v>137</v>
      </c>
      <c r="E138" s="200" t="s">
        <v>624</v>
      </c>
      <c r="F138" s="201" t="s">
        <v>625</v>
      </c>
      <c r="G138" s="202" t="s">
        <v>140</v>
      </c>
      <c r="H138" s="203">
        <v>6</v>
      </c>
      <c r="I138" s="204"/>
      <c r="J138" s="205">
        <f>ROUND(I138*H138,2)</f>
        <v>0</v>
      </c>
      <c r="K138" s="201" t="s">
        <v>567</v>
      </c>
      <c r="L138" s="72"/>
      <c r="M138" s="206" t="s">
        <v>23</v>
      </c>
      <c r="N138" s="207" t="s">
        <v>47</v>
      </c>
      <c r="O138" s="47"/>
      <c r="P138" s="208">
        <f>O138*H138</f>
        <v>0</v>
      </c>
      <c r="Q138" s="208">
        <v>0</v>
      </c>
      <c r="R138" s="208">
        <f>Q138*H138</f>
        <v>0</v>
      </c>
      <c r="S138" s="208">
        <v>0</v>
      </c>
      <c r="T138" s="209">
        <f>S138*H138</f>
        <v>0</v>
      </c>
      <c r="AR138" s="24" t="s">
        <v>141</v>
      </c>
      <c r="AT138" s="24" t="s">
        <v>137</v>
      </c>
      <c r="AU138" s="24" t="s">
        <v>86</v>
      </c>
      <c r="AY138" s="24" t="s">
        <v>142</v>
      </c>
      <c r="BE138" s="210">
        <f>IF(N138="základní",J138,0)</f>
        <v>0</v>
      </c>
      <c r="BF138" s="210">
        <f>IF(N138="snížená",J138,0)</f>
        <v>0</v>
      </c>
      <c r="BG138" s="210">
        <f>IF(N138="zákl. přenesená",J138,0)</f>
        <v>0</v>
      </c>
      <c r="BH138" s="210">
        <f>IF(N138="sníž. přenesená",J138,0)</f>
        <v>0</v>
      </c>
      <c r="BI138" s="210">
        <f>IF(N138="nulová",J138,0)</f>
        <v>0</v>
      </c>
      <c r="BJ138" s="24" t="s">
        <v>84</v>
      </c>
      <c r="BK138" s="210">
        <f>ROUND(I138*H138,2)</f>
        <v>0</v>
      </c>
      <c r="BL138" s="24" t="s">
        <v>141</v>
      </c>
      <c r="BM138" s="24" t="s">
        <v>626</v>
      </c>
    </row>
    <row r="139" spans="2:47" s="1" customFormat="1" ht="13.5">
      <c r="B139" s="46"/>
      <c r="C139" s="74"/>
      <c r="D139" s="211" t="s">
        <v>143</v>
      </c>
      <c r="E139" s="74"/>
      <c r="F139" s="212" t="s">
        <v>627</v>
      </c>
      <c r="G139" s="74"/>
      <c r="H139" s="74"/>
      <c r="I139" s="185"/>
      <c r="J139" s="74"/>
      <c r="K139" s="74"/>
      <c r="L139" s="72"/>
      <c r="M139" s="213"/>
      <c r="N139" s="47"/>
      <c r="O139" s="47"/>
      <c r="P139" s="47"/>
      <c r="Q139" s="47"/>
      <c r="R139" s="47"/>
      <c r="S139" s="47"/>
      <c r="T139" s="95"/>
      <c r="AT139" s="24" t="s">
        <v>143</v>
      </c>
      <c r="AU139" s="24" t="s">
        <v>86</v>
      </c>
    </row>
    <row r="140" spans="2:65" s="1" customFormat="1" ht="25.5" customHeight="1">
      <c r="B140" s="46"/>
      <c r="C140" s="199" t="s">
        <v>174</v>
      </c>
      <c r="D140" s="199" t="s">
        <v>137</v>
      </c>
      <c r="E140" s="200" t="s">
        <v>628</v>
      </c>
      <c r="F140" s="201" t="s">
        <v>629</v>
      </c>
      <c r="G140" s="202" t="s">
        <v>140</v>
      </c>
      <c r="H140" s="203">
        <v>18</v>
      </c>
      <c r="I140" s="204"/>
      <c r="J140" s="205">
        <f>ROUND(I140*H140,2)</f>
        <v>0</v>
      </c>
      <c r="K140" s="201" t="s">
        <v>567</v>
      </c>
      <c r="L140" s="72"/>
      <c r="M140" s="206" t="s">
        <v>23</v>
      </c>
      <c r="N140" s="207" t="s">
        <v>47</v>
      </c>
      <c r="O140" s="47"/>
      <c r="P140" s="208">
        <f>O140*H140</f>
        <v>0</v>
      </c>
      <c r="Q140" s="208">
        <v>0</v>
      </c>
      <c r="R140" s="208">
        <f>Q140*H140</f>
        <v>0</v>
      </c>
      <c r="S140" s="208">
        <v>0</v>
      </c>
      <c r="T140" s="209">
        <f>S140*H140</f>
        <v>0</v>
      </c>
      <c r="AR140" s="24" t="s">
        <v>141</v>
      </c>
      <c r="AT140" s="24" t="s">
        <v>137</v>
      </c>
      <c r="AU140" s="24" t="s">
        <v>86</v>
      </c>
      <c r="AY140" s="24" t="s">
        <v>142</v>
      </c>
      <c r="BE140" s="210">
        <f>IF(N140="základní",J140,0)</f>
        <v>0</v>
      </c>
      <c r="BF140" s="210">
        <f>IF(N140="snížená",J140,0)</f>
        <v>0</v>
      </c>
      <c r="BG140" s="210">
        <f>IF(N140="zákl. přenesená",J140,0)</f>
        <v>0</v>
      </c>
      <c r="BH140" s="210">
        <f>IF(N140="sníž. přenesená",J140,0)</f>
        <v>0</v>
      </c>
      <c r="BI140" s="210">
        <f>IF(N140="nulová",J140,0)</f>
        <v>0</v>
      </c>
      <c r="BJ140" s="24" t="s">
        <v>84</v>
      </c>
      <c r="BK140" s="210">
        <f>ROUND(I140*H140,2)</f>
        <v>0</v>
      </c>
      <c r="BL140" s="24" t="s">
        <v>141</v>
      </c>
      <c r="BM140" s="24" t="s">
        <v>630</v>
      </c>
    </row>
    <row r="141" spans="2:47" s="1" customFormat="1" ht="13.5">
      <c r="B141" s="46"/>
      <c r="C141" s="74"/>
      <c r="D141" s="211" t="s">
        <v>143</v>
      </c>
      <c r="E141" s="74"/>
      <c r="F141" s="212" t="s">
        <v>631</v>
      </c>
      <c r="G141" s="74"/>
      <c r="H141" s="74"/>
      <c r="I141" s="185"/>
      <c r="J141" s="74"/>
      <c r="K141" s="74"/>
      <c r="L141" s="72"/>
      <c r="M141" s="213"/>
      <c r="N141" s="47"/>
      <c r="O141" s="47"/>
      <c r="P141" s="47"/>
      <c r="Q141" s="47"/>
      <c r="R141" s="47"/>
      <c r="S141" s="47"/>
      <c r="T141" s="95"/>
      <c r="AT141" s="24" t="s">
        <v>143</v>
      </c>
      <c r="AU141" s="24" t="s">
        <v>86</v>
      </c>
    </row>
    <row r="142" spans="2:47" s="1" customFormat="1" ht="13.5">
      <c r="B142" s="46"/>
      <c r="C142" s="74"/>
      <c r="D142" s="211" t="s">
        <v>222</v>
      </c>
      <c r="E142" s="74"/>
      <c r="F142" s="212" t="s">
        <v>632</v>
      </c>
      <c r="G142" s="74"/>
      <c r="H142" s="74"/>
      <c r="I142" s="185"/>
      <c r="J142" s="74"/>
      <c r="K142" s="74"/>
      <c r="L142" s="72"/>
      <c r="M142" s="213"/>
      <c r="N142" s="47"/>
      <c r="O142" s="47"/>
      <c r="P142" s="47"/>
      <c r="Q142" s="47"/>
      <c r="R142" s="47"/>
      <c r="S142" s="47"/>
      <c r="T142" s="95"/>
      <c r="AT142" s="24" t="s">
        <v>222</v>
      </c>
      <c r="AU142" s="24" t="s">
        <v>86</v>
      </c>
    </row>
    <row r="143" spans="2:51" s="9" customFormat="1" ht="13.5">
      <c r="B143" s="214"/>
      <c r="C143" s="215"/>
      <c r="D143" s="211" t="s">
        <v>145</v>
      </c>
      <c r="E143" s="216" t="s">
        <v>23</v>
      </c>
      <c r="F143" s="217" t="s">
        <v>633</v>
      </c>
      <c r="G143" s="215"/>
      <c r="H143" s="218">
        <v>18</v>
      </c>
      <c r="I143" s="219"/>
      <c r="J143" s="215"/>
      <c r="K143" s="215"/>
      <c r="L143" s="220"/>
      <c r="M143" s="221"/>
      <c r="N143" s="222"/>
      <c r="O143" s="222"/>
      <c r="P143" s="222"/>
      <c r="Q143" s="222"/>
      <c r="R143" s="222"/>
      <c r="S143" s="222"/>
      <c r="T143" s="223"/>
      <c r="AT143" s="224" t="s">
        <v>145</v>
      </c>
      <c r="AU143" s="224" t="s">
        <v>86</v>
      </c>
      <c r="AV143" s="9" t="s">
        <v>86</v>
      </c>
      <c r="AW143" s="9" t="s">
        <v>39</v>
      </c>
      <c r="AX143" s="9" t="s">
        <v>76</v>
      </c>
      <c r="AY143" s="224" t="s">
        <v>142</v>
      </c>
    </row>
    <row r="144" spans="2:51" s="10" customFormat="1" ht="13.5">
      <c r="B144" s="225"/>
      <c r="C144" s="226"/>
      <c r="D144" s="211" t="s">
        <v>145</v>
      </c>
      <c r="E144" s="227" t="s">
        <v>23</v>
      </c>
      <c r="F144" s="228" t="s">
        <v>148</v>
      </c>
      <c r="G144" s="226"/>
      <c r="H144" s="229">
        <v>18</v>
      </c>
      <c r="I144" s="230"/>
      <c r="J144" s="226"/>
      <c r="K144" s="226"/>
      <c r="L144" s="231"/>
      <c r="M144" s="232"/>
      <c r="N144" s="233"/>
      <c r="O144" s="233"/>
      <c r="P144" s="233"/>
      <c r="Q144" s="233"/>
      <c r="R144" s="233"/>
      <c r="S144" s="233"/>
      <c r="T144" s="234"/>
      <c r="AT144" s="235" t="s">
        <v>145</v>
      </c>
      <c r="AU144" s="235" t="s">
        <v>86</v>
      </c>
      <c r="AV144" s="10" t="s">
        <v>141</v>
      </c>
      <c r="AW144" s="10" t="s">
        <v>39</v>
      </c>
      <c r="AX144" s="10" t="s">
        <v>84</v>
      </c>
      <c r="AY144" s="235" t="s">
        <v>142</v>
      </c>
    </row>
    <row r="145" spans="2:65" s="1" customFormat="1" ht="25.5" customHeight="1">
      <c r="B145" s="46"/>
      <c r="C145" s="199" t="s">
        <v>245</v>
      </c>
      <c r="D145" s="199" t="s">
        <v>137</v>
      </c>
      <c r="E145" s="200" t="s">
        <v>634</v>
      </c>
      <c r="F145" s="201" t="s">
        <v>635</v>
      </c>
      <c r="G145" s="202" t="s">
        <v>140</v>
      </c>
      <c r="H145" s="203">
        <v>9</v>
      </c>
      <c r="I145" s="204"/>
      <c r="J145" s="205">
        <f>ROUND(I145*H145,2)</f>
        <v>0</v>
      </c>
      <c r="K145" s="201" t="s">
        <v>567</v>
      </c>
      <c r="L145" s="72"/>
      <c r="M145" s="206" t="s">
        <v>23</v>
      </c>
      <c r="N145" s="207" t="s">
        <v>47</v>
      </c>
      <c r="O145" s="47"/>
      <c r="P145" s="208">
        <f>O145*H145</f>
        <v>0</v>
      </c>
      <c r="Q145" s="208">
        <v>0</v>
      </c>
      <c r="R145" s="208">
        <f>Q145*H145</f>
        <v>0</v>
      </c>
      <c r="S145" s="208">
        <v>0</v>
      </c>
      <c r="T145" s="209">
        <f>S145*H145</f>
        <v>0</v>
      </c>
      <c r="AR145" s="24" t="s">
        <v>141</v>
      </c>
      <c r="AT145" s="24" t="s">
        <v>137</v>
      </c>
      <c r="AU145" s="24" t="s">
        <v>86</v>
      </c>
      <c r="AY145" s="24" t="s">
        <v>142</v>
      </c>
      <c r="BE145" s="210">
        <f>IF(N145="základní",J145,0)</f>
        <v>0</v>
      </c>
      <c r="BF145" s="210">
        <f>IF(N145="snížená",J145,0)</f>
        <v>0</v>
      </c>
      <c r="BG145" s="210">
        <f>IF(N145="zákl. přenesená",J145,0)</f>
        <v>0</v>
      </c>
      <c r="BH145" s="210">
        <f>IF(N145="sníž. přenesená",J145,0)</f>
        <v>0</v>
      </c>
      <c r="BI145" s="210">
        <f>IF(N145="nulová",J145,0)</f>
        <v>0</v>
      </c>
      <c r="BJ145" s="24" t="s">
        <v>84</v>
      </c>
      <c r="BK145" s="210">
        <f>ROUND(I145*H145,2)</f>
        <v>0</v>
      </c>
      <c r="BL145" s="24" t="s">
        <v>141</v>
      </c>
      <c r="BM145" s="24" t="s">
        <v>636</v>
      </c>
    </row>
    <row r="146" spans="2:47" s="1" customFormat="1" ht="13.5">
      <c r="B146" s="46"/>
      <c r="C146" s="74"/>
      <c r="D146" s="211" t="s">
        <v>143</v>
      </c>
      <c r="E146" s="74"/>
      <c r="F146" s="212" t="s">
        <v>631</v>
      </c>
      <c r="G146" s="74"/>
      <c r="H146" s="74"/>
      <c r="I146" s="185"/>
      <c r="J146" s="74"/>
      <c r="K146" s="74"/>
      <c r="L146" s="72"/>
      <c r="M146" s="213"/>
      <c r="N146" s="47"/>
      <c r="O146" s="47"/>
      <c r="P146" s="47"/>
      <c r="Q146" s="47"/>
      <c r="R146" s="47"/>
      <c r="S146" s="47"/>
      <c r="T146" s="95"/>
      <c r="AT146" s="24" t="s">
        <v>143</v>
      </c>
      <c r="AU146" s="24" t="s">
        <v>86</v>
      </c>
    </row>
    <row r="147" spans="2:47" s="1" customFormat="1" ht="13.5">
      <c r="B147" s="46"/>
      <c r="C147" s="74"/>
      <c r="D147" s="211" t="s">
        <v>222</v>
      </c>
      <c r="E147" s="74"/>
      <c r="F147" s="212" t="s">
        <v>637</v>
      </c>
      <c r="G147" s="74"/>
      <c r="H147" s="74"/>
      <c r="I147" s="185"/>
      <c r="J147" s="74"/>
      <c r="K147" s="74"/>
      <c r="L147" s="72"/>
      <c r="M147" s="213"/>
      <c r="N147" s="47"/>
      <c r="O147" s="47"/>
      <c r="P147" s="47"/>
      <c r="Q147" s="47"/>
      <c r="R147" s="47"/>
      <c r="S147" s="47"/>
      <c r="T147" s="95"/>
      <c r="AT147" s="24" t="s">
        <v>222</v>
      </c>
      <c r="AU147" s="24" t="s">
        <v>86</v>
      </c>
    </row>
    <row r="148" spans="2:51" s="9" customFormat="1" ht="13.5">
      <c r="B148" s="214"/>
      <c r="C148" s="215"/>
      <c r="D148" s="211" t="s">
        <v>145</v>
      </c>
      <c r="E148" s="216" t="s">
        <v>23</v>
      </c>
      <c r="F148" s="217" t="s">
        <v>638</v>
      </c>
      <c r="G148" s="215"/>
      <c r="H148" s="218">
        <v>9</v>
      </c>
      <c r="I148" s="219"/>
      <c r="J148" s="215"/>
      <c r="K148" s="215"/>
      <c r="L148" s="220"/>
      <c r="M148" s="221"/>
      <c r="N148" s="222"/>
      <c r="O148" s="222"/>
      <c r="P148" s="222"/>
      <c r="Q148" s="222"/>
      <c r="R148" s="222"/>
      <c r="S148" s="222"/>
      <c r="T148" s="223"/>
      <c r="AT148" s="224" t="s">
        <v>145</v>
      </c>
      <c r="AU148" s="224" t="s">
        <v>86</v>
      </c>
      <c r="AV148" s="9" t="s">
        <v>86</v>
      </c>
      <c r="AW148" s="9" t="s">
        <v>39</v>
      </c>
      <c r="AX148" s="9" t="s">
        <v>76</v>
      </c>
      <c r="AY148" s="224" t="s">
        <v>142</v>
      </c>
    </row>
    <row r="149" spans="2:51" s="10" customFormat="1" ht="13.5">
      <c r="B149" s="225"/>
      <c r="C149" s="226"/>
      <c r="D149" s="211" t="s">
        <v>145</v>
      </c>
      <c r="E149" s="227" t="s">
        <v>23</v>
      </c>
      <c r="F149" s="228" t="s">
        <v>148</v>
      </c>
      <c r="G149" s="226"/>
      <c r="H149" s="229">
        <v>9</v>
      </c>
      <c r="I149" s="230"/>
      <c r="J149" s="226"/>
      <c r="K149" s="226"/>
      <c r="L149" s="231"/>
      <c r="M149" s="232"/>
      <c r="N149" s="233"/>
      <c r="O149" s="233"/>
      <c r="P149" s="233"/>
      <c r="Q149" s="233"/>
      <c r="R149" s="233"/>
      <c r="S149" s="233"/>
      <c r="T149" s="234"/>
      <c r="AT149" s="235" t="s">
        <v>145</v>
      </c>
      <c r="AU149" s="235" t="s">
        <v>86</v>
      </c>
      <c r="AV149" s="10" t="s">
        <v>141</v>
      </c>
      <c r="AW149" s="10" t="s">
        <v>39</v>
      </c>
      <c r="AX149" s="10" t="s">
        <v>84</v>
      </c>
      <c r="AY149" s="235" t="s">
        <v>142</v>
      </c>
    </row>
    <row r="150" spans="2:65" s="1" customFormat="1" ht="38.25" customHeight="1">
      <c r="B150" s="46"/>
      <c r="C150" s="199" t="s">
        <v>179</v>
      </c>
      <c r="D150" s="199" t="s">
        <v>137</v>
      </c>
      <c r="E150" s="200" t="s">
        <v>639</v>
      </c>
      <c r="F150" s="201" t="s">
        <v>640</v>
      </c>
      <c r="G150" s="202" t="s">
        <v>140</v>
      </c>
      <c r="H150" s="203">
        <v>41.28</v>
      </c>
      <c r="I150" s="204"/>
      <c r="J150" s="205">
        <f>ROUND(I150*H150,2)</f>
        <v>0</v>
      </c>
      <c r="K150" s="201" t="s">
        <v>567</v>
      </c>
      <c r="L150" s="72"/>
      <c r="M150" s="206" t="s">
        <v>23</v>
      </c>
      <c r="N150" s="207" t="s">
        <v>47</v>
      </c>
      <c r="O150" s="47"/>
      <c r="P150" s="208">
        <f>O150*H150</f>
        <v>0</v>
      </c>
      <c r="Q150" s="208">
        <v>0</v>
      </c>
      <c r="R150" s="208">
        <f>Q150*H150</f>
        <v>0</v>
      </c>
      <c r="S150" s="208">
        <v>0</v>
      </c>
      <c r="T150" s="209">
        <f>S150*H150</f>
        <v>0</v>
      </c>
      <c r="AR150" s="24" t="s">
        <v>141</v>
      </c>
      <c r="AT150" s="24" t="s">
        <v>137</v>
      </c>
      <c r="AU150" s="24" t="s">
        <v>86</v>
      </c>
      <c r="AY150" s="24" t="s">
        <v>142</v>
      </c>
      <c r="BE150" s="210">
        <f>IF(N150="základní",J150,0)</f>
        <v>0</v>
      </c>
      <c r="BF150" s="210">
        <f>IF(N150="snížená",J150,0)</f>
        <v>0</v>
      </c>
      <c r="BG150" s="210">
        <f>IF(N150="zákl. přenesená",J150,0)</f>
        <v>0</v>
      </c>
      <c r="BH150" s="210">
        <f>IF(N150="sníž. přenesená",J150,0)</f>
        <v>0</v>
      </c>
      <c r="BI150" s="210">
        <f>IF(N150="nulová",J150,0)</f>
        <v>0</v>
      </c>
      <c r="BJ150" s="24" t="s">
        <v>84</v>
      </c>
      <c r="BK150" s="210">
        <f>ROUND(I150*H150,2)</f>
        <v>0</v>
      </c>
      <c r="BL150" s="24" t="s">
        <v>141</v>
      </c>
      <c r="BM150" s="24" t="s">
        <v>641</v>
      </c>
    </row>
    <row r="151" spans="2:47" s="1" customFormat="1" ht="13.5">
      <c r="B151" s="46"/>
      <c r="C151" s="74"/>
      <c r="D151" s="211" t="s">
        <v>143</v>
      </c>
      <c r="E151" s="74"/>
      <c r="F151" s="212" t="s">
        <v>642</v>
      </c>
      <c r="G151" s="74"/>
      <c r="H151" s="74"/>
      <c r="I151" s="185"/>
      <c r="J151" s="74"/>
      <c r="K151" s="74"/>
      <c r="L151" s="72"/>
      <c r="M151" s="213"/>
      <c r="N151" s="47"/>
      <c r="O151" s="47"/>
      <c r="P151" s="47"/>
      <c r="Q151" s="47"/>
      <c r="R151" s="47"/>
      <c r="S151" s="47"/>
      <c r="T151" s="95"/>
      <c r="AT151" s="24" t="s">
        <v>143</v>
      </c>
      <c r="AU151" s="24" t="s">
        <v>86</v>
      </c>
    </row>
    <row r="152" spans="2:51" s="9" customFormat="1" ht="13.5">
      <c r="B152" s="214"/>
      <c r="C152" s="215"/>
      <c r="D152" s="211" t="s">
        <v>145</v>
      </c>
      <c r="E152" s="216" t="s">
        <v>23</v>
      </c>
      <c r="F152" s="217" t="s">
        <v>643</v>
      </c>
      <c r="G152" s="215"/>
      <c r="H152" s="218">
        <v>41.28</v>
      </c>
      <c r="I152" s="219"/>
      <c r="J152" s="215"/>
      <c r="K152" s="215"/>
      <c r="L152" s="220"/>
      <c r="M152" s="221"/>
      <c r="N152" s="222"/>
      <c r="O152" s="222"/>
      <c r="P152" s="222"/>
      <c r="Q152" s="222"/>
      <c r="R152" s="222"/>
      <c r="S152" s="222"/>
      <c r="T152" s="223"/>
      <c r="AT152" s="224" t="s">
        <v>145</v>
      </c>
      <c r="AU152" s="224" t="s">
        <v>86</v>
      </c>
      <c r="AV152" s="9" t="s">
        <v>86</v>
      </c>
      <c r="AW152" s="9" t="s">
        <v>39</v>
      </c>
      <c r="AX152" s="9" t="s">
        <v>76</v>
      </c>
      <c r="AY152" s="224" t="s">
        <v>142</v>
      </c>
    </row>
    <row r="153" spans="2:51" s="10" customFormat="1" ht="13.5">
      <c r="B153" s="225"/>
      <c r="C153" s="226"/>
      <c r="D153" s="211" t="s">
        <v>145</v>
      </c>
      <c r="E153" s="227" t="s">
        <v>23</v>
      </c>
      <c r="F153" s="228" t="s">
        <v>148</v>
      </c>
      <c r="G153" s="226"/>
      <c r="H153" s="229">
        <v>41.28</v>
      </c>
      <c r="I153" s="230"/>
      <c r="J153" s="226"/>
      <c r="K153" s="226"/>
      <c r="L153" s="231"/>
      <c r="M153" s="232"/>
      <c r="N153" s="233"/>
      <c r="O153" s="233"/>
      <c r="P153" s="233"/>
      <c r="Q153" s="233"/>
      <c r="R153" s="233"/>
      <c r="S153" s="233"/>
      <c r="T153" s="234"/>
      <c r="AT153" s="235" t="s">
        <v>145</v>
      </c>
      <c r="AU153" s="235" t="s">
        <v>86</v>
      </c>
      <c r="AV153" s="10" t="s">
        <v>141</v>
      </c>
      <c r="AW153" s="10" t="s">
        <v>39</v>
      </c>
      <c r="AX153" s="10" t="s">
        <v>84</v>
      </c>
      <c r="AY153" s="235" t="s">
        <v>142</v>
      </c>
    </row>
    <row r="154" spans="2:65" s="1" customFormat="1" ht="38.25" customHeight="1">
      <c r="B154" s="46"/>
      <c r="C154" s="199" t="s">
        <v>254</v>
      </c>
      <c r="D154" s="199" t="s">
        <v>137</v>
      </c>
      <c r="E154" s="200" t="s">
        <v>644</v>
      </c>
      <c r="F154" s="201" t="s">
        <v>645</v>
      </c>
      <c r="G154" s="202" t="s">
        <v>140</v>
      </c>
      <c r="H154" s="203">
        <v>9</v>
      </c>
      <c r="I154" s="204"/>
      <c r="J154" s="205">
        <f>ROUND(I154*H154,2)</f>
        <v>0</v>
      </c>
      <c r="K154" s="201" t="s">
        <v>567</v>
      </c>
      <c r="L154" s="72"/>
      <c r="M154" s="206" t="s">
        <v>23</v>
      </c>
      <c r="N154" s="207" t="s">
        <v>47</v>
      </c>
      <c r="O154" s="47"/>
      <c r="P154" s="208">
        <f>O154*H154</f>
        <v>0</v>
      </c>
      <c r="Q154" s="208">
        <v>0</v>
      </c>
      <c r="R154" s="208">
        <f>Q154*H154</f>
        <v>0</v>
      </c>
      <c r="S154" s="208">
        <v>0</v>
      </c>
      <c r="T154" s="209">
        <f>S154*H154</f>
        <v>0</v>
      </c>
      <c r="AR154" s="24" t="s">
        <v>141</v>
      </c>
      <c r="AT154" s="24" t="s">
        <v>137</v>
      </c>
      <c r="AU154" s="24" t="s">
        <v>86</v>
      </c>
      <c r="AY154" s="24" t="s">
        <v>142</v>
      </c>
      <c r="BE154" s="210">
        <f>IF(N154="základní",J154,0)</f>
        <v>0</v>
      </c>
      <c r="BF154" s="210">
        <f>IF(N154="snížená",J154,0)</f>
        <v>0</v>
      </c>
      <c r="BG154" s="210">
        <f>IF(N154="zákl. přenesená",J154,0)</f>
        <v>0</v>
      </c>
      <c r="BH154" s="210">
        <f>IF(N154="sníž. přenesená",J154,0)</f>
        <v>0</v>
      </c>
      <c r="BI154" s="210">
        <f>IF(N154="nulová",J154,0)</f>
        <v>0</v>
      </c>
      <c r="BJ154" s="24" t="s">
        <v>84</v>
      </c>
      <c r="BK154" s="210">
        <f>ROUND(I154*H154,2)</f>
        <v>0</v>
      </c>
      <c r="BL154" s="24" t="s">
        <v>141</v>
      </c>
      <c r="BM154" s="24" t="s">
        <v>646</v>
      </c>
    </row>
    <row r="155" spans="2:47" s="1" customFormat="1" ht="13.5">
      <c r="B155" s="46"/>
      <c r="C155" s="74"/>
      <c r="D155" s="211" t="s">
        <v>143</v>
      </c>
      <c r="E155" s="74"/>
      <c r="F155" s="212" t="s">
        <v>642</v>
      </c>
      <c r="G155" s="74"/>
      <c r="H155" s="74"/>
      <c r="I155" s="185"/>
      <c r="J155" s="74"/>
      <c r="K155" s="74"/>
      <c r="L155" s="72"/>
      <c r="M155" s="213"/>
      <c r="N155" s="47"/>
      <c r="O155" s="47"/>
      <c r="P155" s="47"/>
      <c r="Q155" s="47"/>
      <c r="R155" s="47"/>
      <c r="S155" s="47"/>
      <c r="T155" s="95"/>
      <c r="AT155" s="24" t="s">
        <v>143</v>
      </c>
      <c r="AU155" s="24" t="s">
        <v>86</v>
      </c>
    </row>
    <row r="156" spans="2:65" s="1" customFormat="1" ht="51" customHeight="1">
      <c r="B156" s="46"/>
      <c r="C156" s="199" t="s">
        <v>196</v>
      </c>
      <c r="D156" s="199" t="s">
        <v>137</v>
      </c>
      <c r="E156" s="200" t="s">
        <v>647</v>
      </c>
      <c r="F156" s="201" t="s">
        <v>648</v>
      </c>
      <c r="G156" s="202" t="s">
        <v>140</v>
      </c>
      <c r="H156" s="203">
        <v>41.28</v>
      </c>
      <c r="I156" s="204"/>
      <c r="J156" s="205">
        <f>ROUND(I156*H156,2)</f>
        <v>0</v>
      </c>
      <c r="K156" s="201" t="s">
        <v>567</v>
      </c>
      <c r="L156" s="72"/>
      <c r="M156" s="206" t="s">
        <v>23</v>
      </c>
      <c r="N156" s="207" t="s">
        <v>47</v>
      </c>
      <c r="O156" s="47"/>
      <c r="P156" s="208">
        <f>O156*H156</f>
        <v>0</v>
      </c>
      <c r="Q156" s="208">
        <v>0</v>
      </c>
      <c r="R156" s="208">
        <f>Q156*H156</f>
        <v>0</v>
      </c>
      <c r="S156" s="208">
        <v>0</v>
      </c>
      <c r="T156" s="209">
        <f>S156*H156</f>
        <v>0</v>
      </c>
      <c r="AR156" s="24" t="s">
        <v>141</v>
      </c>
      <c r="AT156" s="24" t="s">
        <v>137</v>
      </c>
      <c r="AU156" s="24" t="s">
        <v>86</v>
      </c>
      <c r="AY156" s="24" t="s">
        <v>142</v>
      </c>
      <c r="BE156" s="210">
        <f>IF(N156="základní",J156,0)</f>
        <v>0</v>
      </c>
      <c r="BF156" s="210">
        <f>IF(N156="snížená",J156,0)</f>
        <v>0</v>
      </c>
      <c r="BG156" s="210">
        <f>IF(N156="zákl. přenesená",J156,0)</f>
        <v>0</v>
      </c>
      <c r="BH156" s="210">
        <f>IF(N156="sníž. přenesená",J156,0)</f>
        <v>0</v>
      </c>
      <c r="BI156" s="210">
        <f>IF(N156="nulová",J156,0)</f>
        <v>0</v>
      </c>
      <c r="BJ156" s="24" t="s">
        <v>84</v>
      </c>
      <c r="BK156" s="210">
        <f>ROUND(I156*H156,2)</f>
        <v>0</v>
      </c>
      <c r="BL156" s="24" t="s">
        <v>141</v>
      </c>
      <c r="BM156" s="24" t="s">
        <v>649</v>
      </c>
    </row>
    <row r="157" spans="2:65" s="1" customFormat="1" ht="51" customHeight="1">
      <c r="B157" s="46"/>
      <c r="C157" s="199" t="s">
        <v>9</v>
      </c>
      <c r="D157" s="199" t="s">
        <v>137</v>
      </c>
      <c r="E157" s="200" t="s">
        <v>650</v>
      </c>
      <c r="F157" s="201" t="s">
        <v>651</v>
      </c>
      <c r="G157" s="202" t="s">
        <v>140</v>
      </c>
      <c r="H157" s="203">
        <v>24.25</v>
      </c>
      <c r="I157" s="204"/>
      <c r="J157" s="205">
        <f>ROUND(I157*H157,2)</f>
        <v>0</v>
      </c>
      <c r="K157" s="201" t="s">
        <v>567</v>
      </c>
      <c r="L157" s="72"/>
      <c r="M157" s="206" t="s">
        <v>23</v>
      </c>
      <c r="N157" s="207" t="s">
        <v>47</v>
      </c>
      <c r="O157" s="47"/>
      <c r="P157" s="208">
        <f>O157*H157</f>
        <v>0</v>
      </c>
      <c r="Q157" s="208">
        <v>0</v>
      </c>
      <c r="R157" s="208">
        <f>Q157*H157</f>
        <v>0</v>
      </c>
      <c r="S157" s="208">
        <v>0</v>
      </c>
      <c r="T157" s="209">
        <f>S157*H157</f>
        <v>0</v>
      </c>
      <c r="AR157" s="24" t="s">
        <v>141</v>
      </c>
      <c r="AT157" s="24" t="s">
        <v>137</v>
      </c>
      <c r="AU157" s="24" t="s">
        <v>86</v>
      </c>
      <c r="AY157" s="24" t="s">
        <v>142</v>
      </c>
      <c r="BE157" s="210">
        <f>IF(N157="základní",J157,0)</f>
        <v>0</v>
      </c>
      <c r="BF157" s="210">
        <f>IF(N157="snížená",J157,0)</f>
        <v>0</v>
      </c>
      <c r="BG157" s="210">
        <f>IF(N157="zákl. přenesená",J157,0)</f>
        <v>0</v>
      </c>
      <c r="BH157" s="210">
        <f>IF(N157="sníž. přenesená",J157,0)</f>
        <v>0</v>
      </c>
      <c r="BI157" s="210">
        <f>IF(N157="nulová",J157,0)</f>
        <v>0</v>
      </c>
      <c r="BJ157" s="24" t="s">
        <v>84</v>
      </c>
      <c r="BK157" s="210">
        <f>ROUND(I157*H157,2)</f>
        <v>0</v>
      </c>
      <c r="BL157" s="24" t="s">
        <v>141</v>
      </c>
      <c r="BM157" s="24" t="s">
        <v>652</v>
      </c>
    </row>
    <row r="158" spans="2:51" s="9" customFormat="1" ht="13.5">
      <c r="B158" s="214"/>
      <c r="C158" s="215"/>
      <c r="D158" s="211" t="s">
        <v>145</v>
      </c>
      <c r="E158" s="216" t="s">
        <v>23</v>
      </c>
      <c r="F158" s="217" t="s">
        <v>653</v>
      </c>
      <c r="G158" s="215"/>
      <c r="H158" s="218">
        <v>24.25</v>
      </c>
      <c r="I158" s="219"/>
      <c r="J158" s="215"/>
      <c r="K158" s="215"/>
      <c r="L158" s="220"/>
      <c r="M158" s="221"/>
      <c r="N158" s="222"/>
      <c r="O158" s="222"/>
      <c r="P158" s="222"/>
      <c r="Q158" s="222"/>
      <c r="R158" s="222"/>
      <c r="S158" s="222"/>
      <c r="T158" s="223"/>
      <c r="AT158" s="224" t="s">
        <v>145</v>
      </c>
      <c r="AU158" s="224" t="s">
        <v>86</v>
      </c>
      <c r="AV158" s="9" t="s">
        <v>86</v>
      </c>
      <c r="AW158" s="9" t="s">
        <v>39</v>
      </c>
      <c r="AX158" s="9" t="s">
        <v>76</v>
      </c>
      <c r="AY158" s="224" t="s">
        <v>142</v>
      </c>
    </row>
    <row r="159" spans="2:51" s="10" customFormat="1" ht="13.5">
      <c r="B159" s="225"/>
      <c r="C159" s="226"/>
      <c r="D159" s="211" t="s">
        <v>145</v>
      </c>
      <c r="E159" s="227" t="s">
        <v>23</v>
      </c>
      <c r="F159" s="228" t="s">
        <v>148</v>
      </c>
      <c r="G159" s="226"/>
      <c r="H159" s="229">
        <v>24.25</v>
      </c>
      <c r="I159" s="230"/>
      <c r="J159" s="226"/>
      <c r="K159" s="226"/>
      <c r="L159" s="231"/>
      <c r="M159" s="232"/>
      <c r="N159" s="233"/>
      <c r="O159" s="233"/>
      <c r="P159" s="233"/>
      <c r="Q159" s="233"/>
      <c r="R159" s="233"/>
      <c r="S159" s="233"/>
      <c r="T159" s="234"/>
      <c r="AT159" s="235" t="s">
        <v>145</v>
      </c>
      <c r="AU159" s="235" t="s">
        <v>86</v>
      </c>
      <c r="AV159" s="10" t="s">
        <v>141</v>
      </c>
      <c r="AW159" s="10" t="s">
        <v>39</v>
      </c>
      <c r="AX159" s="10" t="s">
        <v>84</v>
      </c>
      <c r="AY159" s="235" t="s">
        <v>142</v>
      </c>
    </row>
    <row r="160" spans="2:65" s="1" customFormat="1" ht="38.25" customHeight="1">
      <c r="B160" s="46"/>
      <c r="C160" s="199" t="s">
        <v>265</v>
      </c>
      <c r="D160" s="199" t="s">
        <v>137</v>
      </c>
      <c r="E160" s="200" t="s">
        <v>654</v>
      </c>
      <c r="F160" s="201" t="s">
        <v>655</v>
      </c>
      <c r="G160" s="202" t="s">
        <v>140</v>
      </c>
      <c r="H160" s="203">
        <v>41.28</v>
      </c>
      <c r="I160" s="204"/>
      <c r="J160" s="205">
        <f>ROUND(I160*H160,2)</f>
        <v>0</v>
      </c>
      <c r="K160" s="201" t="s">
        <v>567</v>
      </c>
      <c r="L160" s="72"/>
      <c r="M160" s="206" t="s">
        <v>23</v>
      </c>
      <c r="N160" s="207" t="s">
        <v>47</v>
      </c>
      <c r="O160" s="47"/>
      <c r="P160" s="208">
        <f>O160*H160</f>
        <v>0</v>
      </c>
      <c r="Q160" s="208">
        <v>0</v>
      </c>
      <c r="R160" s="208">
        <f>Q160*H160</f>
        <v>0</v>
      </c>
      <c r="S160" s="208">
        <v>0</v>
      </c>
      <c r="T160" s="209">
        <f>S160*H160</f>
        <v>0</v>
      </c>
      <c r="AR160" s="24" t="s">
        <v>141</v>
      </c>
      <c r="AT160" s="24" t="s">
        <v>137</v>
      </c>
      <c r="AU160" s="24" t="s">
        <v>86</v>
      </c>
      <c r="AY160" s="24" t="s">
        <v>142</v>
      </c>
      <c r="BE160" s="210">
        <f>IF(N160="základní",J160,0)</f>
        <v>0</v>
      </c>
      <c r="BF160" s="210">
        <f>IF(N160="snížená",J160,0)</f>
        <v>0</v>
      </c>
      <c r="BG160" s="210">
        <f>IF(N160="zákl. přenesená",J160,0)</f>
        <v>0</v>
      </c>
      <c r="BH160" s="210">
        <f>IF(N160="sníž. přenesená",J160,0)</f>
        <v>0</v>
      </c>
      <c r="BI160" s="210">
        <f>IF(N160="nulová",J160,0)</f>
        <v>0</v>
      </c>
      <c r="BJ160" s="24" t="s">
        <v>84</v>
      </c>
      <c r="BK160" s="210">
        <f>ROUND(I160*H160,2)</f>
        <v>0</v>
      </c>
      <c r="BL160" s="24" t="s">
        <v>141</v>
      </c>
      <c r="BM160" s="24" t="s">
        <v>656</v>
      </c>
    </row>
    <row r="161" spans="2:47" s="1" customFormat="1" ht="13.5">
      <c r="B161" s="46"/>
      <c r="C161" s="74"/>
      <c r="D161" s="211" t="s">
        <v>222</v>
      </c>
      <c r="E161" s="74"/>
      <c r="F161" s="212" t="s">
        <v>657</v>
      </c>
      <c r="G161" s="74"/>
      <c r="H161" s="74"/>
      <c r="I161" s="185"/>
      <c r="J161" s="74"/>
      <c r="K161" s="74"/>
      <c r="L161" s="72"/>
      <c r="M161" s="213"/>
      <c r="N161" s="47"/>
      <c r="O161" s="47"/>
      <c r="P161" s="47"/>
      <c r="Q161" s="47"/>
      <c r="R161" s="47"/>
      <c r="S161" s="47"/>
      <c r="T161" s="95"/>
      <c r="AT161" s="24" t="s">
        <v>222</v>
      </c>
      <c r="AU161" s="24" t="s">
        <v>86</v>
      </c>
    </row>
    <row r="162" spans="2:65" s="1" customFormat="1" ht="38.25" customHeight="1">
      <c r="B162" s="46"/>
      <c r="C162" s="199" t="s">
        <v>269</v>
      </c>
      <c r="D162" s="199" t="s">
        <v>137</v>
      </c>
      <c r="E162" s="200" t="s">
        <v>658</v>
      </c>
      <c r="F162" s="201" t="s">
        <v>659</v>
      </c>
      <c r="G162" s="202" t="s">
        <v>140</v>
      </c>
      <c r="H162" s="203">
        <v>24.25</v>
      </c>
      <c r="I162" s="204"/>
      <c r="J162" s="205">
        <f>ROUND(I162*H162,2)</f>
        <v>0</v>
      </c>
      <c r="K162" s="201" t="s">
        <v>567</v>
      </c>
      <c r="L162" s="72"/>
      <c r="M162" s="206" t="s">
        <v>23</v>
      </c>
      <c r="N162" s="207" t="s">
        <v>47</v>
      </c>
      <c r="O162" s="47"/>
      <c r="P162" s="208">
        <f>O162*H162</f>
        <v>0</v>
      </c>
      <c r="Q162" s="208">
        <v>0</v>
      </c>
      <c r="R162" s="208">
        <f>Q162*H162</f>
        <v>0</v>
      </c>
      <c r="S162" s="208">
        <v>0</v>
      </c>
      <c r="T162" s="209">
        <f>S162*H162</f>
        <v>0</v>
      </c>
      <c r="AR162" s="24" t="s">
        <v>141</v>
      </c>
      <c r="AT162" s="24" t="s">
        <v>137</v>
      </c>
      <c r="AU162" s="24" t="s">
        <v>86</v>
      </c>
      <c r="AY162" s="24" t="s">
        <v>142</v>
      </c>
      <c r="BE162" s="210">
        <f>IF(N162="základní",J162,0)</f>
        <v>0</v>
      </c>
      <c r="BF162" s="210">
        <f>IF(N162="snížená",J162,0)</f>
        <v>0</v>
      </c>
      <c r="BG162" s="210">
        <f>IF(N162="zákl. přenesená",J162,0)</f>
        <v>0</v>
      </c>
      <c r="BH162" s="210">
        <f>IF(N162="sníž. přenesená",J162,0)</f>
        <v>0</v>
      </c>
      <c r="BI162" s="210">
        <f>IF(N162="nulová",J162,0)</f>
        <v>0</v>
      </c>
      <c r="BJ162" s="24" t="s">
        <v>84</v>
      </c>
      <c r="BK162" s="210">
        <f>ROUND(I162*H162,2)</f>
        <v>0</v>
      </c>
      <c r="BL162" s="24" t="s">
        <v>141</v>
      </c>
      <c r="BM162" s="24" t="s">
        <v>660</v>
      </c>
    </row>
    <row r="163" spans="2:47" s="1" customFormat="1" ht="13.5">
      <c r="B163" s="46"/>
      <c r="C163" s="74"/>
      <c r="D163" s="211" t="s">
        <v>222</v>
      </c>
      <c r="E163" s="74"/>
      <c r="F163" s="212" t="s">
        <v>657</v>
      </c>
      <c r="G163" s="74"/>
      <c r="H163" s="74"/>
      <c r="I163" s="185"/>
      <c r="J163" s="74"/>
      <c r="K163" s="74"/>
      <c r="L163" s="72"/>
      <c r="M163" s="213"/>
      <c r="N163" s="47"/>
      <c r="O163" s="47"/>
      <c r="P163" s="47"/>
      <c r="Q163" s="47"/>
      <c r="R163" s="47"/>
      <c r="S163" s="47"/>
      <c r="T163" s="95"/>
      <c r="AT163" s="24" t="s">
        <v>222</v>
      </c>
      <c r="AU163" s="24" t="s">
        <v>86</v>
      </c>
    </row>
    <row r="164" spans="2:65" s="1" customFormat="1" ht="25.5" customHeight="1">
      <c r="B164" s="46"/>
      <c r="C164" s="199" t="s">
        <v>277</v>
      </c>
      <c r="D164" s="199" t="s">
        <v>137</v>
      </c>
      <c r="E164" s="200" t="s">
        <v>661</v>
      </c>
      <c r="F164" s="201" t="s">
        <v>662</v>
      </c>
      <c r="G164" s="202" t="s">
        <v>151</v>
      </c>
      <c r="H164" s="203">
        <v>41.28</v>
      </c>
      <c r="I164" s="204"/>
      <c r="J164" s="205">
        <f>ROUND(I164*H164,2)</f>
        <v>0</v>
      </c>
      <c r="K164" s="201" t="s">
        <v>23</v>
      </c>
      <c r="L164" s="72"/>
      <c r="M164" s="206" t="s">
        <v>23</v>
      </c>
      <c r="N164" s="207" t="s">
        <v>47</v>
      </c>
      <c r="O164" s="47"/>
      <c r="P164" s="208">
        <f>O164*H164</f>
        <v>0</v>
      </c>
      <c r="Q164" s="208">
        <v>0</v>
      </c>
      <c r="R164" s="208">
        <f>Q164*H164</f>
        <v>0</v>
      </c>
      <c r="S164" s="208">
        <v>0</v>
      </c>
      <c r="T164" s="209">
        <f>S164*H164</f>
        <v>0</v>
      </c>
      <c r="AR164" s="24" t="s">
        <v>141</v>
      </c>
      <c r="AT164" s="24" t="s">
        <v>137</v>
      </c>
      <c r="AU164" s="24" t="s">
        <v>86</v>
      </c>
      <c r="AY164" s="24" t="s">
        <v>142</v>
      </c>
      <c r="BE164" s="210">
        <f>IF(N164="základní",J164,0)</f>
        <v>0</v>
      </c>
      <c r="BF164" s="210">
        <f>IF(N164="snížená",J164,0)</f>
        <v>0</v>
      </c>
      <c r="BG164" s="210">
        <f>IF(N164="zákl. přenesená",J164,0)</f>
        <v>0</v>
      </c>
      <c r="BH164" s="210">
        <f>IF(N164="sníž. přenesená",J164,0)</f>
        <v>0</v>
      </c>
      <c r="BI164" s="210">
        <f>IF(N164="nulová",J164,0)</f>
        <v>0</v>
      </c>
      <c r="BJ164" s="24" t="s">
        <v>84</v>
      </c>
      <c r="BK164" s="210">
        <f>ROUND(I164*H164,2)</f>
        <v>0</v>
      </c>
      <c r="BL164" s="24" t="s">
        <v>141</v>
      </c>
      <c r="BM164" s="24" t="s">
        <v>663</v>
      </c>
    </row>
    <row r="165" spans="2:65" s="1" customFormat="1" ht="25.5" customHeight="1">
      <c r="B165" s="46"/>
      <c r="C165" s="199" t="s">
        <v>284</v>
      </c>
      <c r="D165" s="199" t="s">
        <v>137</v>
      </c>
      <c r="E165" s="200" t="s">
        <v>664</v>
      </c>
      <c r="F165" s="201" t="s">
        <v>665</v>
      </c>
      <c r="G165" s="202" t="s">
        <v>151</v>
      </c>
      <c r="H165" s="203">
        <v>27.45</v>
      </c>
      <c r="I165" s="204"/>
      <c r="J165" s="205">
        <f>ROUND(I165*H165,2)</f>
        <v>0</v>
      </c>
      <c r="K165" s="201" t="s">
        <v>23</v>
      </c>
      <c r="L165" s="72"/>
      <c r="M165" s="206" t="s">
        <v>23</v>
      </c>
      <c r="N165" s="207" t="s">
        <v>47</v>
      </c>
      <c r="O165" s="47"/>
      <c r="P165" s="208">
        <f>O165*H165</f>
        <v>0</v>
      </c>
      <c r="Q165" s="208">
        <v>0</v>
      </c>
      <c r="R165" s="208">
        <f>Q165*H165</f>
        <v>0</v>
      </c>
      <c r="S165" s="208">
        <v>0</v>
      </c>
      <c r="T165" s="209">
        <f>S165*H165</f>
        <v>0</v>
      </c>
      <c r="AR165" s="24" t="s">
        <v>141</v>
      </c>
      <c r="AT165" s="24" t="s">
        <v>137</v>
      </c>
      <c r="AU165" s="24" t="s">
        <v>86</v>
      </c>
      <c r="AY165" s="24" t="s">
        <v>142</v>
      </c>
      <c r="BE165" s="210">
        <f>IF(N165="základní",J165,0)</f>
        <v>0</v>
      </c>
      <c r="BF165" s="210">
        <f>IF(N165="snížená",J165,0)</f>
        <v>0</v>
      </c>
      <c r="BG165" s="210">
        <f>IF(N165="zákl. přenesená",J165,0)</f>
        <v>0</v>
      </c>
      <c r="BH165" s="210">
        <f>IF(N165="sníž. přenesená",J165,0)</f>
        <v>0</v>
      </c>
      <c r="BI165" s="210">
        <f>IF(N165="nulová",J165,0)</f>
        <v>0</v>
      </c>
      <c r="BJ165" s="24" t="s">
        <v>84</v>
      </c>
      <c r="BK165" s="210">
        <f>ROUND(I165*H165,2)</f>
        <v>0</v>
      </c>
      <c r="BL165" s="24" t="s">
        <v>141</v>
      </c>
      <c r="BM165" s="24" t="s">
        <v>666</v>
      </c>
    </row>
    <row r="166" spans="2:51" s="9" customFormat="1" ht="13.5">
      <c r="B166" s="214"/>
      <c r="C166" s="215"/>
      <c r="D166" s="211" t="s">
        <v>145</v>
      </c>
      <c r="E166" s="216" t="s">
        <v>23</v>
      </c>
      <c r="F166" s="217" t="s">
        <v>667</v>
      </c>
      <c r="G166" s="215"/>
      <c r="H166" s="218">
        <v>27.45</v>
      </c>
      <c r="I166" s="219"/>
      <c r="J166" s="215"/>
      <c r="K166" s="215"/>
      <c r="L166" s="220"/>
      <c r="M166" s="221"/>
      <c r="N166" s="222"/>
      <c r="O166" s="222"/>
      <c r="P166" s="222"/>
      <c r="Q166" s="222"/>
      <c r="R166" s="222"/>
      <c r="S166" s="222"/>
      <c r="T166" s="223"/>
      <c r="AT166" s="224" t="s">
        <v>145</v>
      </c>
      <c r="AU166" s="224" t="s">
        <v>86</v>
      </c>
      <c r="AV166" s="9" t="s">
        <v>86</v>
      </c>
      <c r="AW166" s="9" t="s">
        <v>39</v>
      </c>
      <c r="AX166" s="9" t="s">
        <v>76</v>
      </c>
      <c r="AY166" s="224" t="s">
        <v>142</v>
      </c>
    </row>
    <row r="167" spans="2:51" s="10" customFormat="1" ht="13.5">
      <c r="B167" s="225"/>
      <c r="C167" s="226"/>
      <c r="D167" s="211" t="s">
        <v>145</v>
      </c>
      <c r="E167" s="227" t="s">
        <v>23</v>
      </c>
      <c r="F167" s="228" t="s">
        <v>148</v>
      </c>
      <c r="G167" s="226"/>
      <c r="H167" s="229">
        <v>27.45</v>
      </c>
      <c r="I167" s="230"/>
      <c r="J167" s="226"/>
      <c r="K167" s="226"/>
      <c r="L167" s="231"/>
      <c r="M167" s="232"/>
      <c r="N167" s="233"/>
      <c r="O167" s="233"/>
      <c r="P167" s="233"/>
      <c r="Q167" s="233"/>
      <c r="R167" s="233"/>
      <c r="S167" s="233"/>
      <c r="T167" s="234"/>
      <c r="AT167" s="235" t="s">
        <v>145</v>
      </c>
      <c r="AU167" s="235" t="s">
        <v>86</v>
      </c>
      <c r="AV167" s="10" t="s">
        <v>141</v>
      </c>
      <c r="AW167" s="10" t="s">
        <v>39</v>
      </c>
      <c r="AX167" s="10" t="s">
        <v>84</v>
      </c>
      <c r="AY167" s="235" t="s">
        <v>142</v>
      </c>
    </row>
    <row r="168" spans="2:65" s="1" customFormat="1" ht="25.5" customHeight="1">
      <c r="B168" s="46"/>
      <c r="C168" s="199" t="s">
        <v>288</v>
      </c>
      <c r="D168" s="199" t="s">
        <v>137</v>
      </c>
      <c r="E168" s="200" t="s">
        <v>668</v>
      </c>
      <c r="F168" s="201" t="s">
        <v>669</v>
      </c>
      <c r="G168" s="202" t="s">
        <v>151</v>
      </c>
      <c r="H168" s="203">
        <v>2.5</v>
      </c>
      <c r="I168" s="204"/>
      <c r="J168" s="205">
        <f>ROUND(I168*H168,2)</f>
        <v>0</v>
      </c>
      <c r="K168" s="201" t="s">
        <v>23</v>
      </c>
      <c r="L168" s="72"/>
      <c r="M168" s="206" t="s">
        <v>23</v>
      </c>
      <c r="N168" s="207" t="s">
        <v>47</v>
      </c>
      <c r="O168" s="47"/>
      <c r="P168" s="208">
        <f>O168*H168</f>
        <v>0</v>
      </c>
      <c r="Q168" s="208">
        <v>0</v>
      </c>
      <c r="R168" s="208">
        <f>Q168*H168</f>
        <v>0</v>
      </c>
      <c r="S168" s="208">
        <v>0</v>
      </c>
      <c r="T168" s="209">
        <f>S168*H168</f>
        <v>0</v>
      </c>
      <c r="AR168" s="24" t="s">
        <v>141</v>
      </c>
      <c r="AT168" s="24" t="s">
        <v>137</v>
      </c>
      <c r="AU168" s="24" t="s">
        <v>86</v>
      </c>
      <c r="AY168" s="24" t="s">
        <v>142</v>
      </c>
      <c r="BE168" s="210">
        <f>IF(N168="základní",J168,0)</f>
        <v>0</v>
      </c>
      <c r="BF168" s="210">
        <f>IF(N168="snížená",J168,0)</f>
        <v>0</v>
      </c>
      <c r="BG168" s="210">
        <f>IF(N168="zákl. přenesená",J168,0)</f>
        <v>0</v>
      </c>
      <c r="BH168" s="210">
        <f>IF(N168="sníž. přenesená",J168,0)</f>
        <v>0</v>
      </c>
      <c r="BI168" s="210">
        <f>IF(N168="nulová",J168,0)</f>
        <v>0</v>
      </c>
      <c r="BJ168" s="24" t="s">
        <v>84</v>
      </c>
      <c r="BK168" s="210">
        <f>ROUND(I168*H168,2)</f>
        <v>0</v>
      </c>
      <c r="BL168" s="24" t="s">
        <v>141</v>
      </c>
      <c r="BM168" s="24" t="s">
        <v>670</v>
      </c>
    </row>
    <row r="169" spans="2:51" s="9" customFormat="1" ht="13.5">
      <c r="B169" s="214"/>
      <c r="C169" s="215"/>
      <c r="D169" s="211" t="s">
        <v>145</v>
      </c>
      <c r="E169" s="216" t="s">
        <v>23</v>
      </c>
      <c r="F169" s="217" t="s">
        <v>671</v>
      </c>
      <c r="G169" s="215"/>
      <c r="H169" s="218">
        <v>2.5</v>
      </c>
      <c r="I169" s="219"/>
      <c r="J169" s="215"/>
      <c r="K169" s="215"/>
      <c r="L169" s="220"/>
      <c r="M169" s="221"/>
      <c r="N169" s="222"/>
      <c r="O169" s="222"/>
      <c r="P169" s="222"/>
      <c r="Q169" s="222"/>
      <c r="R169" s="222"/>
      <c r="S169" s="222"/>
      <c r="T169" s="223"/>
      <c r="AT169" s="224" t="s">
        <v>145</v>
      </c>
      <c r="AU169" s="224" t="s">
        <v>86</v>
      </c>
      <c r="AV169" s="9" t="s">
        <v>86</v>
      </c>
      <c r="AW169" s="9" t="s">
        <v>39</v>
      </c>
      <c r="AX169" s="9" t="s">
        <v>76</v>
      </c>
      <c r="AY169" s="224" t="s">
        <v>142</v>
      </c>
    </row>
    <row r="170" spans="2:51" s="10" customFormat="1" ht="13.5">
      <c r="B170" s="225"/>
      <c r="C170" s="226"/>
      <c r="D170" s="211" t="s">
        <v>145</v>
      </c>
      <c r="E170" s="227" t="s">
        <v>23</v>
      </c>
      <c r="F170" s="228" t="s">
        <v>148</v>
      </c>
      <c r="G170" s="226"/>
      <c r="H170" s="229">
        <v>2.5</v>
      </c>
      <c r="I170" s="230"/>
      <c r="J170" s="226"/>
      <c r="K170" s="226"/>
      <c r="L170" s="231"/>
      <c r="M170" s="232"/>
      <c r="N170" s="233"/>
      <c r="O170" s="233"/>
      <c r="P170" s="233"/>
      <c r="Q170" s="233"/>
      <c r="R170" s="233"/>
      <c r="S170" s="233"/>
      <c r="T170" s="234"/>
      <c r="AT170" s="235" t="s">
        <v>145</v>
      </c>
      <c r="AU170" s="235" t="s">
        <v>86</v>
      </c>
      <c r="AV170" s="10" t="s">
        <v>141</v>
      </c>
      <c r="AW170" s="10" t="s">
        <v>39</v>
      </c>
      <c r="AX170" s="10" t="s">
        <v>84</v>
      </c>
      <c r="AY170" s="235" t="s">
        <v>142</v>
      </c>
    </row>
    <row r="171" spans="2:65" s="1" customFormat="1" ht="25.5" customHeight="1">
      <c r="B171" s="46"/>
      <c r="C171" s="199" t="s">
        <v>293</v>
      </c>
      <c r="D171" s="199" t="s">
        <v>137</v>
      </c>
      <c r="E171" s="200" t="s">
        <v>672</v>
      </c>
      <c r="F171" s="201" t="s">
        <v>673</v>
      </c>
      <c r="G171" s="202" t="s">
        <v>140</v>
      </c>
      <c r="H171" s="203">
        <v>41.28</v>
      </c>
      <c r="I171" s="204"/>
      <c r="J171" s="205">
        <f>ROUND(I171*H171,2)</f>
        <v>0</v>
      </c>
      <c r="K171" s="201" t="s">
        <v>567</v>
      </c>
      <c r="L171" s="72"/>
      <c r="M171" s="206" t="s">
        <v>23</v>
      </c>
      <c r="N171" s="207" t="s">
        <v>47</v>
      </c>
      <c r="O171" s="47"/>
      <c r="P171" s="208">
        <f>O171*H171</f>
        <v>0</v>
      </c>
      <c r="Q171" s="208">
        <v>0</v>
      </c>
      <c r="R171" s="208">
        <f>Q171*H171</f>
        <v>0</v>
      </c>
      <c r="S171" s="208">
        <v>0</v>
      </c>
      <c r="T171" s="209">
        <f>S171*H171</f>
        <v>0</v>
      </c>
      <c r="AR171" s="24" t="s">
        <v>141</v>
      </c>
      <c r="AT171" s="24" t="s">
        <v>137</v>
      </c>
      <c r="AU171" s="24" t="s">
        <v>86</v>
      </c>
      <c r="AY171" s="24" t="s">
        <v>142</v>
      </c>
      <c r="BE171" s="210">
        <f>IF(N171="základní",J171,0)</f>
        <v>0</v>
      </c>
      <c r="BF171" s="210">
        <f>IF(N171="snížená",J171,0)</f>
        <v>0</v>
      </c>
      <c r="BG171" s="210">
        <f>IF(N171="zákl. přenesená",J171,0)</f>
        <v>0</v>
      </c>
      <c r="BH171" s="210">
        <f>IF(N171="sníž. přenesená",J171,0)</f>
        <v>0</v>
      </c>
      <c r="BI171" s="210">
        <f>IF(N171="nulová",J171,0)</f>
        <v>0</v>
      </c>
      <c r="BJ171" s="24" t="s">
        <v>84</v>
      </c>
      <c r="BK171" s="210">
        <f>ROUND(I171*H171,2)</f>
        <v>0</v>
      </c>
      <c r="BL171" s="24" t="s">
        <v>141</v>
      </c>
      <c r="BM171" s="24" t="s">
        <v>674</v>
      </c>
    </row>
    <row r="172" spans="2:47" s="1" customFormat="1" ht="13.5">
      <c r="B172" s="46"/>
      <c r="C172" s="74"/>
      <c r="D172" s="211" t="s">
        <v>143</v>
      </c>
      <c r="E172" s="74"/>
      <c r="F172" s="212" t="s">
        <v>675</v>
      </c>
      <c r="G172" s="74"/>
      <c r="H172" s="74"/>
      <c r="I172" s="185"/>
      <c r="J172" s="74"/>
      <c r="K172" s="74"/>
      <c r="L172" s="72"/>
      <c r="M172" s="213"/>
      <c r="N172" s="47"/>
      <c r="O172" s="47"/>
      <c r="P172" s="47"/>
      <c r="Q172" s="47"/>
      <c r="R172" s="47"/>
      <c r="S172" s="47"/>
      <c r="T172" s="95"/>
      <c r="AT172" s="24" t="s">
        <v>143</v>
      </c>
      <c r="AU172" s="24" t="s">
        <v>86</v>
      </c>
    </row>
    <row r="173" spans="2:47" s="1" customFormat="1" ht="13.5">
      <c r="B173" s="46"/>
      <c r="C173" s="74"/>
      <c r="D173" s="211" t="s">
        <v>222</v>
      </c>
      <c r="E173" s="74"/>
      <c r="F173" s="212" t="s">
        <v>676</v>
      </c>
      <c r="G173" s="74"/>
      <c r="H173" s="74"/>
      <c r="I173" s="185"/>
      <c r="J173" s="74"/>
      <c r="K173" s="74"/>
      <c r="L173" s="72"/>
      <c r="M173" s="213"/>
      <c r="N173" s="47"/>
      <c r="O173" s="47"/>
      <c r="P173" s="47"/>
      <c r="Q173" s="47"/>
      <c r="R173" s="47"/>
      <c r="S173" s="47"/>
      <c r="T173" s="95"/>
      <c r="AT173" s="24" t="s">
        <v>222</v>
      </c>
      <c r="AU173" s="24" t="s">
        <v>86</v>
      </c>
    </row>
    <row r="174" spans="2:65" s="1" customFormat="1" ht="25.5" customHeight="1">
      <c r="B174" s="46"/>
      <c r="C174" s="199" t="s">
        <v>298</v>
      </c>
      <c r="D174" s="199" t="s">
        <v>137</v>
      </c>
      <c r="E174" s="200" t="s">
        <v>677</v>
      </c>
      <c r="F174" s="201" t="s">
        <v>678</v>
      </c>
      <c r="G174" s="202" t="s">
        <v>186</v>
      </c>
      <c r="H174" s="203">
        <v>50</v>
      </c>
      <c r="I174" s="204"/>
      <c r="J174" s="205">
        <f>ROUND(I174*H174,2)</f>
        <v>0</v>
      </c>
      <c r="K174" s="201" t="s">
        <v>567</v>
      </c>
      <c r="L174" s="72"/>
      <c r="M174" s="206" t="s">
        <v>23</v>
      </c>
      <c r="N174" s="207" t="s">
        <v>47</v>
      </c>
      <c r="O174" s="47"/>
      <c r="P174" s="208">
        <f>O174*H174</f>
        <v>0</v>
      </c>
      <c r="Q174" s="208">
        <v>0</v>
      </c>
      <c r="R174" s="208">
        <f>Q174*H174</f>
        <v>0</v>
      </c>
      <c r="S174" s="208">
        <v>0</v>
      </c>
      <c r="T174" s="209">
        <f>S174*H174</f>
        <v>0</v>
      </c>
      <c r="AR174" s="24" t="s">
        <v>141</v>
      </c>
      <c r="AT174" s="24" t="s">
        <v>137</v>
      </c>
      <c r="AU174" s="24" t="s">
        <v>86</v>
      </c>
      <c r="AY174" s="24" t="s">
        <v>142</v>
      </c>
      <c r="BE174" s="210">
        <f>IF(N174="základní",J174,0)</f>
        <v>0</v>
      </c>
      <c r="BF174" s="210">
        <f>IF(N174="snížená",J174,0)</f>
        <v>0</v>
      </c>
      <c r="BG174" s="210">
        <f>IF(N174="zákl. přenesená",J174,0)</f>
        <v>0</v>
      </c>
      <c r="BH174" s="210">
        <f>IF(N174="sníž. přenesená",J174,0)</f>
        <v>0</v>
      </c>
      <c r="BI174" s="210">
        <f>IF(N174="nulová",J174,0)</f>
        <v>0</v>
      </c>
      <c r="BJ174" s="24" t="s">
        <v>84</v>
      </c>
      <c r="BK174" s="210">
        <f>ROUND(I174*H174,2)</f>
        <v>0</v>
      </c>
      <c r="BL174" s="24" t="s">
        <v>141</v>
      </c>
      <c r="BM174" s="24" t="s">
        <v>679</v>
      </c>
    </row>
    <row r="175" spans="2:47" s="1" customFormat="1" ht="13.5">
      <c r="B175" s="46"/>
      <c r="C175" s="74"/>
      <c r="D175" s="211" t="s">
        <v>143</v>
      </c>
      <c r="E175" s="74"/>
      <c r="F175" s="212" t="s">
        <v>680</v>
      </c>
      <c r="G175" s="74"/>
      <c r="H175" s="74"/>
      <c r="I175" s="185"/>
      <c r="J175" s="74"/>
      <c r="K175" s="74"/>
      <c r="L175" s="72"/>
      <c r="M175" s="213"/>
      <c r="N175" s="47"/>
      <c r="O175" s="47"/>
      <c r="P175" s="47"/>
      <c r="Q175" s="47"/>
      <c r="R175" s="47"/>
      <c r="S175" s="47"/>
      <c r="T175" s="95"/>
      <c r="AT175" s="24" t="s">
        <v>143</v>
      </c>
      <c r="AU175" s="24" t="s">
        <v>86</v>
      </c>
    </row>
    <row r="176" spans="2:65" s="1" customFormat="1" ht="16.5" customHeight="1">
      <c r="B176" s="46"/>
      <c r="C176" s="284" t="s">
        <v>303</v>
      </c>
      <c r="D176" s="284" t="s">
        <v>497</v>
      </c>
      <c r="E176" s="285" t="s">
        <v>681</v>
      </c>
      <c r="F176" s="286" t="s">
        <v>682</v>
      </c>
      <c r="G176" s="287" t="s">
        <v>260</v>
      </c>
      <c r="H176" s="288">
        <v>2.25</v>
      </c>
      <c r="I176" s="289"/>
      <c r="J176" s="290">
        <f>ROUND(I176*H176,2)</f>
        <v>0</v>
      </c>
      <c r="K176" s="286" t="s">
        <v>567</v>
      </c>
      <c r="L176" s="291"/>
      <c r="M176" s="292" t="s">
        <v>23</v>
      </c>
      <c r="N176" s="293" t="s">
        <v>47</v>
      </c>
      <c r="O176" s="47"/>
      <c r="P176" s="208">
        <f>O176*H176</f>
        <v>0</v>
      </c>
      <c r="Q176" s="208">
        <v>0.001</v>
      </c>
      <c r="R176" s="208">
        <f>Q176*H176</f>
        <v>0.0022500000000000003</v>
      </c>
      <c r="S176" s="208">
        <v>0</v>
      </c>
      <c r="T176" s="209">
        <f>S176*H176</f>
        <v>0</v>
      </c>
      <c r="AR176" s="24" t="s">
        <v>158</v>
      </c>
      <c r="AT176" s="24" t="s">
        <v>497</v>
      </c>
      <c r="AU176" s="24" t="s">
        <v>86</v>
      </c>
      <c r="AY176" s="24" t="s">
        <v>142</v>
      </c>
      <c r="BE176" s="210">
        <f>IF(N176="základní",J176,0)</f>
        <v>0</v>
      </c>
      <c r="BF176" s="210">
        <f>IF(N176="snížená",J176,0)</f>
        <v>0</v>
      </c>
      <c r="BG176" s="210">
        <f>IF(N176="zákl. přenesená",J176,0)</f>
        <v>0</v>
      </c>
      <c r="BH176" s="210">
        <f>IF(N176="sníž. přenesená",J176,0)</f>
        <v>0</v>
      </c>
      <c r="BI176" s="210">
        <f>IF(N176="nulová",J176,0)</f>
        <v>0</v>
      </c>
      <c r="BJ176" s="24" t="s">
        <v>84</v>
      </c>
      <c r="BK176" s="210">
        <f>ROUND(I176*H176,2)</f>
        <v>0</v>
      </c>
      <c r="BL176" s="24" t="s">
        <v>141</v>
      </c>
      <c r="BM176" s="24" t="s">
        <v>683</v>
      </c>
    </row>
    <row r="177" spans="2:51" s="9" customFormat="1" ht="13.5">
      <c r="B177" s="214"/>
      <c r="C177" s="215"/>
      <c r="D177" s="211" t="s">
        <v>145</v>
      </c>
      <c r="E177" s="216" t="s">
        <v>23</v>
      </c>
      <c r="F177" s="217" t="s">
        <v>684</v>
      </c>
      <c r="G177" s="215"/>
      <c r="H177" s="218">
        <v>2.25</v>
      </c>
      <c r="I177" s="219"/>
      <c r="J177" s="215"/>
      <c r="K177" s="215"/>
      <c r="L177" s="220"/>
      <c r="M177" s="221"/>
      <c r="N177" s="222"/>
      <c r="O177" s="222"/>
      <c r="P177" s="222"/>
      <c r="Q177" s="222"/>
      <c r="R177" s="222"/>
      <c r="S177" s="222"/>
      <c r="T177" s="223"/>
      <c r="AT177" s="224" t="s">
        <v>145</v>
      </c>
      <c r="AU177" s="224" t="s">
        <v>86</v>
      </c>
      <c r="AV177" s="9" t="s">
        <v>86</v>
      </c>
      <c r="AW177" s="9" t="s">
        <v>39</v>
      </c>
      <c r="AX177" s="9" t="s">
        <v>76</v>
      </c>
      <c r="AY177" s="224" t="s">
        <v>142</v>
      </c>
    </row>
    <row r="178" spans="2:51" s="10" customFormat="1" ht="13.5">
      <c r="B178" s="225"/>
      <c r="C178" s="226"/>
      <c r="D178" s="211" t="s">
        <v>145</v>
      </c>
      <c r="E178" s="227" t="s">
        <v>23</v>
      </c>
      <c r="F178" s="228" t="s">
        <v>148</v>
      </c>
      <c r="G178" s="226"/>
      <c r="H178" s="229">
        <v>2.25</v>
      </c>
      <c r="I178" s="230"/>
      <c r="J178" s="226"/>
      <c r="K178" s="226"/>
      <c r="L178" s="231"/>
      <c r="M178" s="232"/>
      <c r="N178" s="233"/>
      <c r="O178" s="233"/>
      <c r="P178" s="233"/>
      <c r="Q178" s="233"/>
      <c r="R178" s="233"/>
      <c r="S178" s="233"/>
      <c r="T178" s="234"/>
      <c r="AT178" s="235" t="s">
        <v>145</v>
      </c>
      <c r="AU178" s="235" t="s">
        <v>86</v>
      </c>
      <c r="AV178" s="10" t="s">
        <v>141</v>
      </c>
      <c r="AW178" s="10" t="s">
        <v>39</v>
      </c>
      <c r="AX178" s="10" t="s">
        <v>84</v>
      </c>
      <c r="AY178" s="235" t="s">
        <v>142</v>
      </c>
    </row>
    <row r="179" spans="2:65" s="1" customFormat="1" ht="25.5" customHeight="1">
      <c r="B179" s="46"/>
      <c r="C179" s="199" t="s">
        <v>201</v>
      </c>
      <c r="D179" s="199" t="s">
        <v>137</v>
      </c>
      <c r="E179" s="200" t="s">
        <v>685</v>
      </c>
      <c r="F179" s="201" t="s">
        <v>686</v>
      </c>
      <c r="G179" s="202" t="s">
        <v>186</v>
      </c>
      <c r="H179" s="203">
        <v>50</v>
      </c>
      <c r="I179" s="204"/>
      <c r="J179" s="205">
        <f>ROUND(I179*H179,2)</f>
        <v>0</v>
      </c>
      <c r="K179" s="201" t="s">
        <v>567</v>
      </c>
      <c r="L179" s="72"/>
      <c r="M179" s="206" t="s">
        <v>23</v>
      </c>
      <c r="N179" s="207" t="s">
        <v>47</v>
      </c>
      <c r="O179" s="47"/>
      <c r="P179" s="208">
        <f>O179*H179</f>
        <v>0</v>
      </c>
      <c r="Q179" s="208">
        <v>0</v>
      </c>
      <c r="R179" s="208">
        <f>Q179*H179</f>
        <v>0</v>
      </c>
      <c r="S179" s="208">
        <v>0</v>
      </c>
      <c r="T179" s="209">
        <f>S179*H179</f>
        <v>0</v>
      </c>
      <c r="AR179" s="24" t="s">
        <v>141</v>
      </c>
      <c r="AT179" s="24" t="s">
        <v>137</v>
      </c>
      <c r="AU179" s="24" t="s">
        <v>86</v>
      </c>
      <c r="AY179" s="24" t="s">
        <v>142</v>
      </c>
      <c r="BE179" s="210">
        <f>IF(N179="základní",J179,0)</f>
        <v>0</v>
      </c>
      <c r="BF179" s="210">
        <f>IF(N179="snížená",J179,0)</f>
        <v>0</v>
      </c>
      <c r="BG179" s="210">
        <f>IF(N179="zákl. přenesená",J179,0)</f>
        <v>0</v>
      </c>
      <c r="BH179" s="210">
        <f>IF(N179="sníž. přenesená",J179,0)</f>
        <v>0</v>
      </c>
      <c r="BI179" s="210">
        <f>IF(N179="nulová",J179,0)</f>
        <v>0</v>
      </c>
      <c r="BJ179" s="24" t="s">
        <v>84</v>
      </c>
      <c r="BK179" s="210">
        <f>ROUND(I179*H179,2)</f>
        <v>0</v>
      </c>
      <c r="BL179" s="24" t="s">
        <v>141</v>
      </c>
      <c r="BM179" s="24" t="s">
        <v>687</v>
      </c>
    </row>
    <row r="180" spans="2:47" s="1" customFormat="1" ht="13.5">
      <c r="B180" s="46"/>
      <c r="C180" s="74"/>
      <c r="D180" s="211" t="s">
        <v>143</v>
      </c>
      <c r="E180" s="74"/>
      <c r="F180" s="212" t="s">
        <v>688</v>
      </c>
      <c r="G180" s="74"/>
      <c r="H180" s="74"/>
      <c r="I180" s="185"/>
      <c r="J180" s="74"/>
      <c r="K180" s="74"/>
      <c r="L180" s="72"/>
      <c r="M180" s="213"/>
      <c r="N180" s="47"/>
      <c r="O180" s="47"/>
      <c r="P180" s="47"/>
      <c r="Q180" s="47"/>
      <c r="R180" s="47"/>
      <c r="S180" s="47"/>
      <c r="T180" s="95"/>
      <c r="AT180" s="24" t="s">
        <v>143</v>
      </c>
      <c r="AU180" s="24" t="s">
        <v>86</v>
      </c>
    </row>
    <row r="181" spans="2:47" s="1" customFormat="1" ht="13.5">
      <c r="B181" s="46"/>
      <c r="C181" s="74"/>
      <c r="D181" s="211" t="s">
        <v>222</v>
      </c>
      <c r="E181" s="74"/>
      <c r="F181" s="212" t="s">
        <v>689</v>
      </c>
      <c r="G181" s="74"/>
      <c r="H181" s="74"/>
      <c r="I181" s="185"/>
      <c r="J181" s="74"/>
      <c r="K181" s="74"/>
      <c r="L181" s="72"/>
      <c r="M181" s="213"/>
      <c r="N181" s="47"/>
      <c r="O181" s="47"/>
      <c r="P181" s="47"/>
      <c r="Q181" s="47"/>
      <c r="R181" s="47"/>
      <c r="S181" s="47"/>
      <c r="T181" s="95"/>
      <c r="AT181" s="24" t="s">
        <v>222</v>
      </c>
      <c r="AU181" s="24" t="s">
        <v>86</v>
      </c>
    </row>
    <row r="182" spans="2:65" s="1" customFormat="1" ht="25.5" customHeight="1">
      <c r="B182" s="46"/>
      <c r="C182" s="199" t="s">
        <v>314</v>
      </c>
      <c r="D182" s="199" t="s">
        <v>137</v>
      </c>
      <c r="E182" s="200" t="s">
        <v>690</v>
      </c>
      <c r="F182" s="201" t="s">
        <v>691</v>
      </c>
      <c r="G182" s="202" t="s">
        <v>186</v>
      </c>
      <c r="H182" s="203">
        <v>50</v>
      </c>
      <c r="I182" s="204"/>
      <c r="J182" s="205">
        <f>ROUND(I182*H182,2)</f>
        <v>0</v>
      </c>
      <c r="K182" s="201" t="s">
        <v>567</v>
      </c>
      <c r="L182" s="72"/>
      <c r="M182" s="206" t="s">
        <v>23</v>
      </c>
      <c r="N182" s="207" t="s">
        <v>47</v>
      </c>
      <c r="O182" s="47"/>
      <c r="P182" s="208">
        <f>O182*H182</f>
        <v>0</v>
      </c>
      <c r="Q182" s="208">
        <v>0</v>
      </c>
      <c r="R182" s="208">
        <f>Q182*H182</f>
        <v>0</v>
      </c>
      <c r="S182" s="208">
        <v>0</v>
      </c>
      <c r="T182" s="209">
        <f>S182*H182</f>
        <v>0</v>
      </c>
      <c r="AR182" s="24" t="s">
        <v>141</v>
      </c>
      <c r="AT182" s="24" t="s">
        <v>137</v>
      </c>
      <c r="AU182" s="24" t="s">
        <v>86</v>
      </c>
      <c r="AY182" s="24" t="s">
        <v>142</v>
      </c>
      <c r="BE182" s="210">
        <f>IF(N182="základní",J182,0)</f>
        <v>0</v>
      </c>
      <c r="BF182" s="210">
        <f>IF(N182="snížená",J182,0)</f>
        <v>0</v>
      </c>
      <c r="BG182" s="210">
        <f>IF(N182="zákl. přenesená",J182,0)</f>
        <v>0</v>
      </c>
      <c r="BH182" s="210">
        <f>IF(N182="sníž. přenesená",J182,0)</f>
        <v>0</v>
      </c>
      <c r="BI182" s="210">
        <f>IF(N182="nulová",J182,0)</f>
        <v>0</v>
      </c>
      <c r="BJ182" s="24" t="s">
        <v>84</v>
      </c>
      <c r="BK182" s="210">
        <f>ROUND(I182*H182,2)</f>
        <v>0</v>
      </c>
      <c r="BL182" s="24" t="s">
        <v>141</v>
      </c>
      <c r="BM182" s="24" t="s">
        <v>692</v>
      </c>
    </row>
    <row r="183" spans="2:47" s="1" customFormat="1" ht="13.5">
      <c r="B183" s="46"/>
      <c r="C183" s="74"/>
      <c r="D183" s="211" t="s">
        <v>143</v>
      </c>
      <c r="E183" s="74"/>
      <c r="F183" s="212" t="s">
        <v>693</v>
      </c>
      <c r="G183" s="74"/>
      <c r="H183" s="74"/>
      <c r="I183" s="185"/>
      <c r="J183" s="74"/>
      <c r="K183" s="74"/>
      <c r="L183" s="72"/>
      <c r="M183" s="213"/>
      <c r="N183" s="47"/>
      <c r="O183" s="47"/>
      <c r="P183" s="47"/>
      <c r="Q183" s="47"/>
      <c r="R183" s="47"/>
      <c r="S183" s="47"/>
      <c r="T183" s="95"/>
      <c r="AT183" s="24" t="s">
        <v>143</v>
      </c>
      <c r="AU183" s="24" t="s">
        <v>86</v>
      </c>
    </row>
    <row r="184" spans="2:65" s="1" customFormat="1" ht="25.5" customHeight="1">
      <c r="B184" s="46"/>
      <c r="C184" s="199" t="s">
        <v>205</v>
      </c>
      <c r="D184" s="199" t="s">
        <v>137</v>
      </c>
      <c r="E184" s="200" t="s">
        <v>694</v>
      </c>
      <c r="F184" s="201" t="s">
        <v>695</v>
      </c>
      <c r="G184" s="202" t="s">
        <v>186</v>
      </c>
      <c r="H184" s="203">
        <v>50</v>
      </c>
      <c r="I184" s="204"/>
      <c r="J184" s="205">
        <f>ROUND(I184*H184,2)</f>
        <v>0</v>
      </c>
      <c r="K184" s="201" t="s">
        <v>567</v>
      </c>
      <c r="L184" s="72"/>
      <c r="M184" s="206" t="s">
        <v>23</v>
      </c>
      <c r="N184" s="207" t="s">
        <v>47</v>
      </c>
      <c r="O184" s="47"/>
      <c r="P184" s="208">
        <f>O184*H184</f>
        <v>0</v>
      </c>
      <c r="Q184" s="208">
        <v>0</v>
      </c>
      <c r="R184" s="208">
        <f>Q184*H184</f>
        <v>0</v>
      </c>
      <c r="S184" s="208">
        <v>0</v>
      </c>
      <c r="T184" s="209">
        <f>S184*H184</f>
        <v>0</v>
      </c>
      <c r="AR184" s="24" t="s">
        <v>141</v>
      </c>
      <c r="AT184" s="24" t="s">
        <v>137</v>
      </c>
      <c r="AU184" s="24" t="s">
        <v>86</v>
      </c>
      <c r="AY184" s="24" t="s">
        <v>142</v>
      </c>
      <c r="BE184" s="210">
        <f>IF(N184="základní",J184,0)</f>
        <v>0</v>
      </c>
      <c r="BF184" s="210">
        <f>IF(N184="snížená",J184,0)</f>
        <v>0</v>
      </c>
      <c r="BG184" s="210">
        <f>IF(N184="zákl. přenesená",J184,0)</f>
        <v>0</v>
      </c>
      <c r="BH184" s="210">
        <f>IF(N184="sníž. přenesená",J184,0)</f>
        <v>0</v>
      </c>
      <c r="BI184" s="210">
        <f>IF(N184="nulová",J184,0)</f>
        <v>0</v>
      </c>
      <c r="BJ184" s="24" t="s">
        <v>84</v>
      </c>
      <c r="BK184" s="210">
        <f>ROUND(I184*H184,2)</f>
        <v>0</v>
      </c>
      <c r="BL184" s="24" t="s">
        <v>141</v>
      </c>
      <c r="BM184" s="24" t="s">
        <v>696</v>
      </c>
    </row>
    <row r="185" spans="2:47" s="1" customFormat="1" ht="13.5">
      <c r="B185" s="46"/>
      <c r="C185" s="74"/>
      <c r="D185" s="211" t="s">
        <v>143</v>
      </c>
      <c r="E185" s="74"/>
      <c r="F185" s="212" t="s">
        <v>697</v>
      </c>
      <c r="G185" s="74"/>
      <c r="H185" s="74"/>
      <c r="I185" s="185"/>
      <c r="J185" s="74"/>
      <c r="K185" s="74"/>
      <c r="L185" s="72"/>
      <c r="M185" s="213"/>
      <c r="N185" s="47"/>
      <c r="O185" s="47"/>
      <c r="P185" s="47"/>
      <c r="Q185" s="47"/>
      <c r="R185" s="47"/>
      <c r="S185" s="47"/>
      <c r="T185" s="95"/>
      <c r="AT185" s="24" t="s">
        <v>143</v>
      </c>
      <c r="AU185" s="24" t="s">
        <v>86</v>
      </c>
    </row>
    <row r="186" spans="2:65" s="1" customFormat="1" ht="16.5" customHeight="1">
      <c r="B186" s="46"/>
      <c r="C186" s="284" t="s">
        <v>323</v>
      </c>
      <c r="D186" s="284" t="s">
        <v>497</v>
      </c>
      <c r="E186" s="285" t="s">
        <v>698</v>
      </c>
      <c r="F186" s="286" t="s">
        <v>699</v>
      </c>
      <c r="G186" s="287" t="s">
        <v>151</v>
      </c>
      <c r="H186" s="288">
        <v>5</v>
      </c>
      <c r="I186" s="289"/>
      <c r="J186" s="290">
        <f>ROUND(I186*H186,2)</f>
        <v>0</v>
      </c>
      <c r="K186" s="286" t="s">
        <v>567</v>
      </c>
      <c r="L186" s="291"/>
      <c r="M186" s="292" t="s">
        <v>23</v>
      </c>
      <c r="N186" s="293" t="s">
        <v>47</v>
      </c>
      <c r="O186" s="47"/>
      <c r="P186" s="208">
        <f>O186*H186</f>
        <v>0</v>
      </c>
      <c r="Q186" s="208">
        <v>1</v>
      </c>
      <c r="R186" s="208">
        <f>Q186*H186</f>
        <v>5</v>
      </c>
      <c r="S186" s="208">
        <v>0</v>
      </c>
      <c r="T186" s="209">
        <f>S186*H186</f>
        <v>0</v>
      </c>
      <c r="AR186" s="24" t="s">
        <v>158</v>
      </c>
      <c r="AT186" s="24" t="s">
        <v>497</v>
      </c>
      <c r="AU186" s="24" t="s">
        <v>86</v>
      </c>
      <c r="AY186" s="24" t="s">
        <v>142</v>
      </c>
      <c r="BE186" s="210">
        <f>IF(N186="základní",J186,0)</f>
        <v>0</v>
      </c>
      <c r="BF186" s="210">
        <f>IF(N186="snížená",J186,0)</f>
        <v>0</v>
      </c>
      <c r="BG186" s="210">
        <f>IF(N186="zákl. přenesená",J186,0)</f>
        <v>0</v>
      </c>
      <c r="BH186" s="210">
        <f>IF(N186="sníž. přenesená",J186,0)</f>
        <v>0</v>
      </c>
      <c r="BI186" s="210">
        <f>IF(N186="nulová",J186,0)</f>
        <v>0</v>
      </c>
      <c r="BJ186" s="24" t="s">
        <v>84</v>
      </c>
      <c r="BK186" s="210">
        <f>ROUND(I186*H186,2)</f>
        <v>0</v>
      </c>
      <c r="BL186" s="24" t="s">
        <v>141</v>
      </c>
      <c r="BM186" s="24" t="s">
        <v>700</v>
      </c>
    </row>
    <row r="187" spans="2:51" s="9" customFormat="1" ht="13.5">
      <c r="B187" s="214"/>
      <c r="C187" s="215"/>
      <c r="D187" s="211" t="s">
        <v>145</v>
      </c>
      <c r="E187" s="216" t="s">
        <v>23</v>
      </c>
      <c r="F187" s="217" t="s">
        <v>701</v>
      </c>
      <c r="G187" s="215"/>
      <c r="H187" s="218">
        <v>5</v>
      </c>
      <c r="I187" s="219"/>
      <c r="J187" s="215"/>
      <c r="K187" s="215"/>
      <c r="L187" s="220"/>
      <c r="M187" s="221"/>
      <c r="N187" s="222"/>
      <c r="O187" s="222"/>
      <c r="P187" s="222"/>
      <c r="Q187" s="222"/>
      <c r="R187" s="222"/>
      <c r="S187" s="222"/>
      <c r="T187" s="223"/>
      <c r="AT187" s="224" t="s">
        <v>145</v>
      </c>
      <c r="AU187" s="224" t="s">
        <v>86</v>
      </c>
      <c r="AV187" s="9" t="s">
        <v>86</v>
      </c>
      <c r="AW187" s="9" t="s">
        <v>39</v>
      </c>
      <c r="AX187" s="9" t="s">
        <v>76</v>
      </c>
      <c r="AY187" s="224" t="s">
        <v>142</v>
      </c>
    </row>
    <row r="188" spans="2:51" s="10" customFormat="1" ht="13.5">
      <c r="B188" s="225"/>
      <c r="C188" s="226"/>
      <c r="D188" s="211" t="s">
        <v>145</v>
      </c>
      <c r="E188" s="227" t="s">
        <v>23</v>
      </c>
      <c r="F188" s="228" t="s">
        <v>148</v>
      </c>
      <c r="G188" s="226"/>
      <c r="H188" s="229">
        <v>5</v>
      </c>
      <c r="I188" s="230"/>
      <c r="J188" s="226"/>
      <c r="K188" s="226"/>
      <c r="L188" s="231"/>
      <c r="M188" s="232"/>
      <c r="N188" s="233"/>
      <c r="O188" s="233"/>
      <c r="P188" s="233"/>
      <c r="Q188" s="233"/>
      <c r="R188" s="233"/>
      <c r="S188" s="233"/>
      <c r="T188" s="234"/>
      <c r="AT188" s="235" t="s">
        <v>145</v>
      </c>
      <c r="AU188" s="235" t="s">
        <v>86</v>
      </c>
      <c r="AV188" s="10" t="s">
        <v>141</v>
      </c>
      <c r="AW188" s="10" t="s">
        <v>39</v>
      </c>
      <c r="AX188" s="10" t="s">
        <v>84</v>
      </c>
      <c r="AY188" s="235" t="s">
        <v>142</v>
      </c>
    </row>
    <row r="189" spans="2:63" s="13" customFormat="1" ht="29.85" customHeight="1">
      <c r="B189" s="255"/>
      <c r="C189" s="256"/>
      <c r="D189" s="257" t="s">
        <v>75</v>
      </c>
      <c r="E189" s="269" t="s">
        <v>86</v>
      </c>
      <c r="F189" s="269" t="s">
        <v>702</v>
      </c>
      <c r="G189" s="256"/>
      <c r="H189" s="256"/>
      <c r="I189" s="259"/>
      <c r="J189" s="270">
        <f>BK189</f>
        <v>0</v>
      </c>
      <c r="K189" s="256"/>
      <c r="L189" s="261"/>
      <c r="M189" s="262"/>
      <c r="N189" s="263"/>
      <c r="O189" s="263"/>
      <c r="P189" s="264">
        <f>SUM(P190:P204)</f>
        <v>0</v>
      </c>
      <c r="Q189" s="263"/>
      <c r="R189" s="264">
        <f>SUM(R190:R204)</f>
        <v>101.5847205</v>
      </c>
      <c r="S189" s="263"/>
      <c r="T189" s="265">
        <f>SUM(T190:T204)</f>
        <v>0</v>
      </c>
      <c r="AR189" s="266" t="s">
        <v>84</v>
      </c>
      <c r="AT189" s="267" t="s">
        <v>75</v>
      </c>
      <c r="AU189" s="267" t="s">
        <v>84</v>
      </c>
      <c r="AY189" s="266" t="s">
        <v>142</v>
      </c>
      <c r="BK189" s="268">
        <f>SUM(BK190:BK204)</f>
        <v>0</v>
      </c>
    </row>
    <row r="190" spans="2:65" s="1" customFormat="1" ht="25.5" customHeight="1">
      <c r="B190" s="46"/>
      <c r="C190" s="199" t="s">
        <v>208</v>
      </c>
      <c r="D190" s="199" t="s">
        <v>137</v>
      </c>
      <c r="E190" s="200" t="s">
        <v>703</v>
      </c>
      <c r="F190" s="201" t="s">
        <v>704</v>
      </c>
      <c r="G190" s="202" t="s">
        <v>140</v>
      </c>
      <c r="H190" s="203">
        <v>7.163</v>
      </c>
      <c r="I190" s="204"/>
      <c r="J190" s="205">
        <f>ROUND(I190*H190,2)</f>
        <v>0</v>
      </c>
      <c r="K190" s="201" t="s">
        <v>567</v>
      </c>
      <c r="L190" s="72"/>
      <c r="M190" s="206" t="s">
        <v>23</v>
      </c>
      <c r="N190" s="207" t="s">
        <v>47</v>
      </c>
      <c r="O190" s="47"/>
      <c r="P190" s="208">
        <f>O190*H190</f>
        <v>0</v>
      </c>
      <c r="Q190" s="208">
        <v>2.16</v>
      </c>
      <c r="R190" s="208">
        <f>Q190*H190</f>
        <v>15.472080000000002</v>
      </c>
      <c r="S190" s="208">
        <v>0</v>
      </c>
      <c r="T190" s="209">
        <f>S190*H190</f>
        <v>0</v>
      </c>
      <c r="AR190" s="24" t="s">
        <v>141</v>
      </c>
      <c r="AT190" s="24" t="s">
        <v>137</v>
      </c>
      <c r="AU190" s="24" t="s">
        <v>86</v>
      </c>
      <c r="AY190" s="24" t="s">
        <v>142</v>
      </c>
      <c r="BE190" s="210">
        <f>IF(N190="základní",J190,0)</f>
        <v>0</v>
      </c>
      <c r="BF190" s="210">
        <f>IF(N190="snížená",J190,0)</f>
        <v>0</v>
      </c>
      <c r="BG190" s="210">
        <f>IF(N190="zákl. přenesená",J190,0)</f>
        <v>0</v>
      </c>
      <c r="BH190" s="210">
        <f>IF(N190="sníž. přenesená",J190,0)</f>
        <v>0</v>
      </c>
      <c r="BI190" s="210">
        <f>IF(N190="nulová",J190,0)</f>
        <v>0</v>
      </c>
      <c r="BJ190" s="24" t="s">
        <v>84</v>
      </c>
      <c r="BK190" s="210">
        <f>ROUND(I190*H190,2)</f>
        <v>0</v>
      </c>
      <c r="BL190" s="24" t="s">
        <v>141</v>
      </c>
      <c r="BM190" s="24" t="s">
        <v>705</v>
      </c>
    </row>
    <row r="191" spans="2:47" s="1" customFormat="1" ht="13.5">
      <c r="B191" s="46"/>
      <c r="C191" s="74"/>
      <c r="D191" s="211" t="s">
        <v>143</v>
      </c>
      <c r="E191" s="74"/>
      <c r="F191" s="212" t="s">
        <v>706</v>
      </c>
      <c r="G191" s="74"/>
      <c r="H191" s="74"/>
      <c r="I191" s="185"/>
      <c r="J191" s="74"/>
      <c r="K191" s="74"/>
      <c r="L191" s="72"/>
      <c r="M191" s="213"/>
      <c r="N191" s="47"/>
      <c r="O191" s="47"/>
      <c r="P191" s="47"/>
      <c r="Q191" s="47"/>
      <c r="R191" s="47"/>
      <c r="S191" s="47"/>
      <c r="T191" s="95"/>
      <c r="AT191" s="24" t="s">
        <v>143</v>
      </c>
      <c r="AU191" s="24" t="s">
        <v>86</v>
      </c>
    </row>
    <row r="192" spans="2:51" s="9" customFormat="1" ht="13.5">
      <c r="B192" s="214"/>
      <c r="C192" s="215"/>
      <c r="D192" s="211" t="s">
        <v>145</v>
      </c>
      <c r="E192" s="216" t="s">
        <v>23</v>
      </c>
      <c r="F192" s="217" t="s">
        <v>707</v>
      </c>
      <c r="G192" s="215"/>
      <c r="H192" s="218">
        <v>7.163</v>
      </c>
      <c r="I192" s="219"/>
      <c r="J192" s="215"/>
      <c r="K192" s="215"/>
      <c r="L192" s="220"/>
      <c r="M192" s="221"/>
      <c r="N192" s="222"/>
      <c r="O192" s="222"/>
      <c r="P192" s="222"/>
      <c r="Q192" s="222"/>
      <c r="R192" s="222"/>
      <c r="S192" s="222"/>
      <c r="T192" s="223"/>
      <c r="AT192" s="224" t="s">
        <v>145</v>
      </c>
      <c r="AU192" s="224" t="s">
        <v>86</v>
      </c>
      <c r="AV192" s="9" t="s">
        <v>86</v>
      </c>
      <c r="AW192" s="9" t="s">
        <v>39</v>
      </c>
      <c r="AX192" s="9" t="s">
        <v>76</v>
      </c>
      <c r="AY192" s="224" t="s">
        <v>142</v>
      </c>
    </row>
    <row r="193" spans="2:51" s="10" customFormat="1" ht="13.5">
      <c r="B193" s="225"/>
      <c r="C193" s="226"/>
      <c r="D193" s="211" t="s">
        <v>145</v>
      </c>
      <c r="E193" s="227" t="s">
        <v>23</v>
      </c>
      <c r="F193" s="228" t="s">
        <v>148</v>
      </c>
      <c r="G193" s="226"/>
      <c r="H193" s="229">
        <v>7.163</v>
      </c>
      <c r="I193" s="230"/>
      <c r="J193" s="226"/>
      <c r="K193" s="226"/>
      <c r="L193" s="231"/>
      <c r="M193" s="232"/>
      <c r="N193" s="233"/>
      <c r="O193" s="233"/>
      <c r="P193" s="233"/>
      <c r="Q193" s="233"/>
      <c r="R193" s="233"/>
      <c r="S193" s="233"/>
      <c r="T193" s="234"/>
      <c r="AT193" s="235" t="s">
        <v>145</v>
      </c>
      <c r="AU193" s="235" t="s">
        <v>86</v>
      </c>
      <c r="AV193" s="10" t="s">
        <v>141</v>
      </c>
      <c r="AW193" s="10" t="s">
        <v>39</v>
      </c>
      <c r="AX193" s="10" t="s">
        <v>84</v>
      </c>
      <c r="AY193" s="235" t="s">
        <v>142</v>
      </c>
    </row>
    <row r="194" spans="2:65" s="1" customFormat="1" ht="63.75" customHeight="1">
      <c r="B194" s="46"/>
      <c r="C194" s="199" t="s">
        <v>481</v>
      </c>
      <c r="D194" s="199" t="s">
        <v>137</v>
      </c>
      <c r="E194" s="200" t="s">
        <v>708</v>
      </c>
      <c r="F194" s="201" t="s">
        <v>709</v>
      </c>
      <c r="G194" s="202" t="s">
        <v>140</v>
      </c>
      <c r="H194" s="203">
        <v>29.025</v>
      </c>
      <c r="I194" s="204"/>
      <c r="J194" s="205">
        <f>ROUND(I194*H194,2)</f>
        <v>0</v>
      </c>
      <c r="K194" s="201" t="s">
        <v>567</v>
      </c>
      <c r="L194" s="72"/>
      <c r="M194" s="206" t="s">
        <v>23</v>
      </c>
      <c r="N194" s="207" t="s">
        <v>47</v>
      </c>
      <c r="O194" s="47"/>
      <c r="P194" s="208">
        <f>O194*H194</f>
        <v>0</v>
      </c>
      <c r="Q194" s="208">
        <v>2.96562</v>
      </c>
      <c r="R194" s="208">
        <f>Q194*H194</f>
        <v>86.07712049999999</v>
      </c>
      <c r="S194" s="208">
        <v>0</v>
      </c>
      <c r="T194" s="209">
        <f>S194*H194</f>
        <v>0</v>
      </c>
      <c r="AR194" s="24" t="s">
        <v>141</v>
      </c>
      <c r="AT194" s="24" t="s">
        <v>137</v>
      </c>
      <c r="AU194" s="24" t="s">
        <v>86</v>
      </c>
      <c r="AY194" s="24" t="s">
        <v>142</v>
      </c>
      <c r="BE194" s="210">
        <f>IF(N194="základní",J194,0)</f>
        <v>0</v>
      </c>
      <c r="BF194" s="210">
        <f>IF(N194="snížená",J194,0)</f>
        <v>0</v>
      </c>
      <c r="BG194" s="210">
        <f>IF(N194="zákl. přenesená",J194,0)</f>
        <v>0</v>
      </c>
      <c r="BH194" s="210">
        <f>IF(N194="sníž. přenesená",J194,0)</f>
        <v>0</v>
      </c>
      <c r="BI194" s="210">
        <f>IF(N194="nulová",J194,0)</f>
        <v>0</v>
      </c>
      <c r="BJ194" s="24" t="s">
        <v>84</v>
      </c>
      <c r="BK194" s="210">
        <f>ROUND(I194*H194,2)</f>
        <v>0</v>
      </c>
      <c r="BL194" s="24" t="s">
        <v>141</v>
      </c>
      <c r="BM194" s="24" t="s">
        <v>710</v>
      </c>
    </row>
    <row r="195" spans="2:47" s="1" customFormat="1" ht="13.5">
      <c r="B195" s="46"/>
      <c r="C195" s="74"/>
      <c r="D195" s="211" t="s">
        <v>143</v>
      </c>
      <c r="E195" s="74"/>
      <c r="F195" s="212" t="s">
        <v>711</v>
      </c>
      <c r="G195" s="74"/>
      <c r="H195" s="74"/>
      <c r="I195" s="185"/>
      <c r="J195" s="74"/>
      <c r="K195" s="74"/>
      <c r="L195" s="72"/>
      <c r="M195" s="213"/>
      <c r="N195" s="47"/>
      <c r="O195" s="47"/>
      <c r="P195" s="47"/>
      <c r="Q195" s="47"/>
      <c r="R195" s="47"/>
      <c r="S195" s="47"/>
      <c r="T195" s="95"/>
      <c r="AT195" s="24" t="s">
        <v>143</v>
      </c>
      <c r="AU195" s="24" t="s">
        <v>86</v>
      </c>
    </row>
    <row r="196" spans="2:51" s="9" customFormat="1" ht="13.5">
      <c r="B196" s="214"/>
      <c r="C196" s="215"/>
      <c r="D196" s="211" t="s">
        <v>145</v>
      </c>
      <c r="E196" s="216" t="s">
        <v>23</v>
      </c>
      <c r="F196" s="217" t="s">
        <v>712</v>
      </c>
      <c r="G196" s="215"/>
      <c r="H196" s="218">
        <v>15.525</v>
      </c>
      <c r="I196" s="219"/>
      <c r="J196" s="215"/>
      <c r="K196" s="215"/>
      <c r="L196" s="220"/>
      <c r="M196" s="221"/>
      <c r="N196" s="222"/>
      <c r="O196" s="222"/>
      <c r="P196" s="222"/>
      <c r="Q196" s="222"/>
      <c r="R196" s="222"/>
      <c r="S196" s="222"/>
      <c r="T196" s="223"/>
      <c r="AT196" s="224" t="s">
        <v>145</v>
      </c>
      <c r="AU196" s="224" t="s">
        <v>86</v>
      </c>
      <c r="AV196" s="9" t="s">
        <v>86</v>
      </c>
      <c r="AW196" s="9" t="s">
        <v>39</v>
      </c>
      <c r="AX196" s="9" t="s">
        <v>76</v>
      </c>
      <c r="AY196" s="224" t="s">
        <v>142</v>
      </c>
    </row>
    <row r="197" spans="2:51" s="9" customFormat="1" ht="13.5">
      <c r="B197" s="214"/>
      <c r="C197" s="215"/>
      <c r="D197" s="211" t="s">
        <v>145</v>
      </c>
      <c r="E197" s="216" t="s">
        <v>23</v>
      </c>
      <c r="F197" s="217" t="s">
        <v>713</v>
      </c>
      <c r="G197" s="215"/>
      <c r="H197" s="218">
        <v>13.5</v>
      </c>
      <c r="I197" s="219"/>
      <c r="J197" s="215"/>
      <c r="K197" s="215"/>
      <c r="L197" s="220"/>
      <c r="M197" s="221"/>
      <c r="N197" s="222"/>
      <c r="O197" s="222"/>
      <c r="P197" s="222"/>
      <c r="Q197" s="222"/>
      <c r="R197" s="222"/>
      <c r="S197" s="222"/>
      <c r="T197" s="223"/>
      <c r="AT197" s="224" t="s">
        <v>145</v>
      </c>
      <c r="AU197" s="224" t="s">
        <v>86</v>
      </c>
      <c r="AV197" s="9" t="s">
        <v>86</v>
      </c>
      <c r="AW197" s="9" t="s">
        <v>39</v>
      </c>
      <c r="AX197" s="9" t="s">
        <v>76</v>
      </c>
      <c r="AY197" s="224" t="s">
        <v>142</v>
      </c>
    </row>
    <row r="198" spans="2:51" s="10" customFormat="1" ht="13.5">
      <c r="B198" s="225"/>
      <c r="C198" s="226"/>
      <c r="D198" s="211" t="s">
        <v>145</v>
      </c>
      <c r="E198" s="227" t="s">
        <v>23</v>
      </c>
      <c r="F198" s="228" t="s">
        <v>148</v>
      </c>
      <c r="G198" s="226"/>
      <c r="H198" s="229">
        <v>29.025</v>
      </c>
      <c r="I198" s="230"/>
      <c r="J198" s="226"/>
      <c r="K198" s="226"/>
      <c r="L198" s="231"/>
      <c r="M198" s="232"/>
      <c r="N198" s="233"/>
      <c r="O198" s="233"/>
      <c r="P198" s="233"/>
      <c r="Q198" s="233"/>
      <c r="R198" s="233"/>
      <c r="S198" s="233"/>
      <c r="T198" s="234"/>
      <c r="AT198" s="235" t="s">
        <v>145</v>
      </c>
      <c r="AU198" s="235" t="s">
        <v>86</v>
      </c>
      <c r="AV198" s="10" t="s">
        <v>141</v>
      </c>
      <c r="AW198" s="10" t="s">
        <v>39</v>
      </c>
      <c r="AX198" s="10" t="s">
        <v>84</v>
      </c>
      <c r="AY198" s="235" t="s">
        <v>142</v>
      </c>
    </row>
    <row r="199" spans="2:65" s="1" customFormat="1" ht="16.5" customHeight="1">
      <c r="B199" s="46"/>
      <c r="C199" s="199" t="s">
        <v>212</v>
      </c>
      <c r="D199" s="199" t="s">
        <v>137</v>
      </c>
      <c r="E199" s="200" t="s">
        <v>714</v>
      </c>
      <c r="F199" s="201" t="s">
        <v>715</v>
      </c>
      <c r="G199" s="202" t="s">
        <v>186</v>
      </c>
      <c r="H199" s="203">
        <v>24</v>
      </c>
      <c r="I199" s="204"/>
      <c r="J199" s="205">
        <f>ROUND(I199*H199,2)</f>
        <v>0</v>
      </c>
      <c r="K199" s="201" t="s">
        <v>280</v>
      </c>
      <c r="L199" s="72"/>
      <c r="M199" s="206" t="s">
        <v>23</v>
      </c>
      <c r="N199" s="207" t="s">
        <v>47</v>
      </c>
      <c r="O199" s="47"/>
      <c r="P199" s="208">
        <f>O199*H199</f>
        <v>0</v>
      </c>
      <c r="Q199" s="208">
        <v>0.00144</v>
      </c>
      <c r="R199" s="208">
        <f>Q199*H199</f>
        <v>0.03456</v>
      </c>
      <c r="S199" s="208">
        <v>0</v>
      </c>
      <c r="T199" s="209">
        <f>S199*H199</f>
        <v>0</v>
      </c>
      <c r="AR199" s="24" t="s">
        <v>141</v>
      </c>
      <c r="AT199" s="24" t="s">
        <v>137</v>
      </c>
      <c r="AU199" s="24" t="s">
        <v>86</v>
      </c>
      <c r="AY199" s="24" t="s">
        <v>142</v>
      </c>
      <c r="BE199" s="210">
        <f>IF(N199="základní",J199,0)</f>
        <v>0</v>
      </c>
      <c r="BF199" s="210">
        <f>IF(N199="snížená",J199,0)</f>
        <v>0</v>
      </c>
      <c r="BG199" s="210">
        <f>IF(N199="zákl. přenesená",J199,0)</f>
        <v>0</v>
      </c>
      <c r="BH199" s="210">
        <f>IF(N199="sníž. přenesená",J199,0)</f>
        <v>0</v>
      </c>
      <c r="BI199" s="210">
        <f>IF(N199="nulová",J199,0)</f>
        <v>0</v>
      </c>
      <c r="BJ199" s="24" t="s">
        <v>84</v>
      </c>
      <c r="BK199" s="210">
        <f>ROUND(I199*H199,2)</f>
        <v>0</v>
      </c>
      <c r="BL199" s="24" t="s">
        <v>141</v>
      </c>
      <c r="BM199" s="24" t="s">
        <v>716</v>
      </c>
    </row>
    <row r="200" spans="2:47" s="1" customFormat="1" ht="13.5">
      <c r="B200" s="46"/>
      <c r="C200" s="74"/>
      <c r="D200" s="211" t="s">
        <v>143</v>
      </c>
      <c r="E200" s="74"/>
      <c r="F200" s="212" t="s">
        <v>717</v>
      </c>
      <c r="G200" s="74"/>
      <c r="H200" s="74"/>
      <c r="I200" s="185"/>
      <c r="J200" s="74"/>
      <c r="K200" s="74"/>
      <c r="L200" s="72"/>
      <c r="M200" s="213"/>
      <c r="N200" s="47"/>
      <c r="O200" s="47"/>
      <c r="P200" s="47"/>
      <c r="Q200" s="47"/>
      <c r="R200" s="47"/>
      <c r="S200" s="47"/>
      <c r="T200" s="95"/>
      <c r="AT200" s="24" t="s">
        <v>143</v>
      </c>
      <c r="AU200" s="24" t="s">
        <v>86</v>
      </c>
    </row>
    <row r="201" spans="2:51" s="9" customFormat="1" ht="13.5">
      <c r="B201" s="214"/>
      <c r="C201" s="215"/>
      <c r="D201" s="211" t="s">
        <v>145</v>
      </c>
      <c r="E201" s="216" t="s">
        <v>23</v>
      </c>
      <c r="F201" s="217" t="s">
        <v>718</v>
      </c>
      <c r="G201" s="215"/>
      <c r="H201" s="218">
        <v>24</v>
      </c>
      <c r="I201" s="219"/>
      <c r="J201" s="215"/>
      <c r="K201" s="215"/>
      <c r="L201" s="220"/>
      <c r="M201" s="221"/>
      <c r="N201" s="222"/>
      <c r="O201" s="222"/>
      <c r="P201" s="222"/>
      <c r="Q201" s="222"/>
      <c r="R201" s="222"/>
      <c r="S201" s="222"/>
      <c r="T201" s="223"/>
      <c r="AT201" s="224" t="s">
        <v>145</v>
      </c>
      <c r="AU201" s="224" t="s">
        <v>86</v>
      </c>
      <c r="AV201" s="9" t="s">
        <v>86</v>
      </c>
      <c r="AW201" s="9" t="s">
        <v>39</v>
      </c>
      <c r="AX201" s="9" t="s">
        <v>76</v>
      </c>
      <c r="AY201" s="224" t="s">
        <v>142</v>
      </c>
    </row>
    <row r="202" spans="2:51" s="10" customFormat="1" ht="13.5">
      <c r="B202" s="225"/>
      <c r="C202" s="226"/>
      <c r="D202" s="211" t="s">
        <v>145</v>
      </c>
      <c r="E202" s="227" t="s">
        <v>23</v>
      </c>
      <c r="F202" s="228" t="s">
        <v>148</v>
      </c>
      <c r="G202" s="226"/>
      <c r="H202" s="229">
        <v>24</v>
      </c>
      <c r="I202" s="230"/>
      <c r="J202" s="226"/>
      <c r="K202" s="226"/>
      <c r="L202" s="231"/>
      <c r="M202" s="232"/>
      <c r="N202" s="233"/>
      <c r="O202" s="233"/>
      <c r="P202" s="233"/>
      <c r="Q202" s="233"/>
      <c r="R202" s="233"/>
      <c r="S202" s="233"/>
      <c r="T202" s="234"/>
      <c r="AT202" s="235" t="s">
        <v>145</v>
      </c>
      <c r="AU202" s="235" t="s">
        <v>86</v>
      </c>
      <c r="AV202" s="10" t="s">
        <v>141</v>
      </c>
      <c r="AW202" s="10" t="s">
        <v>39</v>
      </c>
      <c r="AX202" s="10" t="s">
        <v>84</v>
      </c>
      <c r="AY202" s="235" t="s">
        <v>142</v>
      </c>
    </row>
    <row r="203" spans="2:65" s="1" customFormat="1" ht="25.5" customHeight="1">
      <c r="B203" s="46"/>
      <c r="C203" s="199" t="s">
        <v>488</v>
      </c>
      <c r="D203" s="199" t="s">
        <v>137</v>
      </c>
      <c r="E203" s="200" t="s">
        <v>719</v>
      </c>
      <c r="F203" s="201" t="s">
        <v>720</v>
      </c>
      <c r="G203" s="202" t="s">
        <v>186</v>
      </c>
      <c r="H203" s="203">
        <v>24</v>
      </c>
      <c r="I203" s="204"/>
      <c r="J203" s="205">
        <f>ROUND(I203*H203,2)</f>
        <v>0</v>
      </c>
      <c r="K203" s="201" t="s">
        <v>280</v>
      </c>
      <c r="L203" s="72"/>
      <c r="M203" s="206" t="s">
        <v>23</v>
      </c>
      <c r="N203" s="207" t="s">
        <v>47</v>
      </c>
      <c r="O203" s="47"/>
      <c r="P203" s="208">
        <f>O203*H203</f>
        <v>0</v>
      </c>
      <c r="Q203" s="208">
        <v>4E-05</v>
      </c>
      <c r="R203" s="208">
        <f>Q203*H203</f>
        <v>0.0009600000000000001</v>
      </c>
      <c r="S203" s="208">
        <v>0</v>
      </c>
      <c r="T203" s="209">
        <f>S203*H203</f>
        <v>0</v>
      </c>
      <c r="AR203" s="24" t="s">
        <v>141</v>
      </c>
      <c r="AT203" s="24" t="s">
        <v>137</v>
      </c>
      <c r="AU203" s="24" t="s">
        <v>86</v>
      </c>
      <c r="AY203" s="24" t="s">
        <v>142</v>
      </c>
      <c r="BE203" s="210">
        <f>IF(N203="základní",J203,0)</f>
        <v>0</v>
      </c>
      <c r="BF203" s="210">
        <f>IF(N203="snížená",J203,0)</f>
        <v>0</v>
      </c>
      <c r="BG203" s="210">
        <f>IF(N203="zákl. přenesená",J203,0)</f>
        <v>0</v>
      </c>
      <c r="BH203" s="210">
        <f>IF(N203="sníž. přenesená",J203,0)</f>
        <v>0</v>
      </c>
      <c r="BI203" s="210">
        <f>IF(N203="nulová",J203,0)</f>
        <v>0</v>
      </c>
      <c r="BJ203" s="24" t="s">
        <v>84</v>
      </c>
      <c r="BK203" s="210">
        <f>ROUND(I203*H203,2)</f>
        <v>0</v>
      </c>
      <c r="BL203" s="24" t="s">
        <v>141</v>
      </c>
      <c r="BM203" s="24" t="s">
        <v>721</v>
      </c>
    </row>
    <row r="204" spans="2:47" s="1" customFormat="1" ht="13.5">
      <c r="B204" s="46"/>
      <c r="C204" s="74"/>
      <c r="D204" s="211" t="s">
        <v>143</v>
      </c>
      <c r="E204" s="74"/>
      <c r="F204" s="212" t="s">
        <v>717</v>
      </c>
      <c r="G204" s="74"/>
      <c r="H204" s="74"/>
      <c r="I204" s="185"/>
      <c r="J204" s="74"/>
      <c r="K204" s="74"/>
      <c r="L204" s="72"/>
      <c r="M204" s="213"/>
      <c r="N204" s="47"/>
      <c r="O204" s="47"/>
      <c r="P204" s="47"/>
      <c r="Q204" s="47"/>
      <c r="R204" s="47"/>
      <c r="S204" s="47"/>
      <c r="T204" s="95"/>
      <c r="AT204" s="24" t="s">
        <v>143</v>
      </c>
      <c r="AU204" s="24" t="s">
        <v>86</v>
      </c>
    </row>
    <row r="205" spans="2:63" s="13" customFormat="1" ht="29.85" customHeight="1">
      <c r="B205" s="255"/>
      <c r="C205" s="256"/>
      <c r="D205" s="257" t="s">
        <v>75</v>
      </c>
      <c r="E205" s="269" t="s">
        <v>152</v>
      </c>
      <c r="F205" s="269" t="s">
        <v>308</v>
      </c>
      <c r="G205" s="256"/>
      <c r="H205" s="256"/>
      <c r="I205" s="259"/>
      <c r="J205" s="270">
        <f>BK205</f>
        <v>0</v>
      </c>
      <c r="K205" s="256"/>
      <c r="L205" s="261"/>
      <c r="M205" s="262"/>
      <c r="N205" s="263"/>
      <c r="O205" s="263"/>
      <c r="P205" s="264">
        <f>SUM(P206:P240)</f>
        <v>0</v>
      </c>
      <c r="Q205" s="263"/>
      <c r="R205" s="264">
        <f>SUM(R206:R240)</f>
        <v>52.147262960000006</v>
      </c>
      <c r="S205" s="263"/>
      <c r="T205" s="265">
        <f>SUM(T206:T240)</f>
        <v>0</v>
      </c>
      <c r="AR205" s="266" t="s">
        <v>84</v>
      </c>
      <c r="AT205" s="267" t="s">
        <v>75</v>
      </c>
      <c r="AU205" s="267" t="s">
        <v>84</v>
      </c>
      <c r="AY205" s="266" t="s">
        <v>142</v>
      </c>
      <c r="BK205" s="268">
        <f>SUM(BK206:BK240)</f>
        <v>0</v>
      </c>
    </row>
    <row r="206" spans="2:65" s="1" customFormat="1" ht="16.5" customHeight="1">
      <c r="B206" s="46"/>
      <c r="C206" s="199" t="s">
        <v>217</v>
      </c>
      <c r="D206" s="199" t="s">
        <v>137</v>
      </c>
      <c r="E206" s="200" t="s">
        <v>722</v>
      </c>
      <c r="F206" s="201" t="s">
        <v>723</v>
      </c>
      <c r="G206" s="202" t="s">
        <v>140</v>
      </c>
      <c r="H206" s="203">
        <v>2.7</v>
      </c>
      <c r="I206" s="204"/>
      <c r="J206" s="205">
        <f>ROUND(I206*H206,2)</f>
        <v>0</v>
      </c>
      <c r="K206" s="201" t="s">
        <v>567</v>
      </c>
      <c r="L206" s="72"/>
      <c r="M206" s="206" t="s">
        <v>23</v>
      </c>
      <c r="N206" s="207" t="s">
        <v>47</v>
      </c>
      <c r="O206" s="47"/>
      <c r="P206" s="208">
        <f>O206*H206</f>
        <v>0</v>
      </c>
      <c r="Q206" s="208">
        <v>0</v>
      </c>
      <c r="R206" s="208">
        <f>Q206*H206</f>
        <v>0</v>
      </c>
      <c r="S206" s="208">
        <v>0</v>
      </c>
      <c r="T206" s="209">
        <f>S206*H206</f>
        <v>0</v>
      </c>
      <c r="AR206" s="24" t="s">
        <v>141</v>
      </c>
      <c r="AT206" s="24" t="s">
        <v>137</v>
      </c>
      <c r="AU206" s="24" t="s">
        <v>86</v>
      </c>
      <c r="AY206" s="24" t="s">
        <v>142</v>
      </c>
      <c r="BE206" s="210">
        <f>IF(N206="základní",J206,0)</f>
        <v>0</v>
      </c>
      <c r="BF206" s="210">
        <f>IF(N206="snížená",J206,0)</f>
        <v>0</v>
      </c>
      <c r="BG206" s="210">
        <f>IF(N206="zákl. přenesená",J206,0)</f>
        <v>0</v>
      </c>
      <c r="BH206" s="210">
        <f>IF(N206="sníž. přenesená",J206,0)</f>
        <v>0</v>
      </c>
      <c r="BI206" s="210">
        <f>IF(N206="nulová",J206,0)</f>
        <v>0</v>
      </c>
      <c r="BJ206" s="24" t="s">
        <v>84</v>
      </c>
      <c r="BK206" s="210">
        <f>ROUND(I206*H206,2)</f>
        <v>0</v>
      </c>
      <c r="BL206" s="24" t="s">
        <v>141</v>
      </c>
      <c r="BM206" s="24" t="s">
        <v>724</v>
      </c>
    </row>
    <row r="207" spans="2:47" s="1" customFormat="1" ht="13.5">
      <c r="B207" s="46"/>
      <c r="C207" s="74"/>
      <c r="D207" s="211" t="s">
        <v>143</v>
      </c>
      <c r="E207" s="74"/>
      <c r="F207" s="212" t="s">
        <v>725</v>
      </c>
      <c r="G207" s="74"/>
      <c r="H207" s="74"/>
      <c r="I207" s="185"/>
      <c r="J207" s="74"/>
      <c r="K207" s="74"/>
      <c r="L207" s="72"/>
      <c r="M207" s="213"/>
      <c r="N207" s="47"/>
      <c r="O207" s="47"/>
      <c r="P207" s="47"/>
      <c r="Q207" s="47"/>
      <c r="R207" s="47"/>
      <c r="S207" s="47"/>
      <c r="T207" s="95"/>
      <c r="AT207" s="24" t="s">
        <v>143</v>
      </c>
      <c r="AU207" s="24" t="s">
        <v>86</v>
      </c>
    </row>
    <row r="208" spans="2:47" s="1" customFormat="1" ht="13.5">
      <c r="B208" s="46"/>
      <c r="C208" s="74"/>
      <c r="D208" s="211" t="s">
        <v>222</v>
      </c>
      <c r="E208" s="74"/>
      <c r="F208" s="212" t="s">
        <v>726</v>
      </c>
      <c r="G208" s="74"/>
      <c r="H208" s="74"/>
      <c r="I208" s="185"/>
      <c r="J208" s="74"/>
      <c r="K208" s="74"/>
      <c r="L208" s="72"/>
      <c r="M208" s="213"/>
      <c r="N208" s="47"/>
      <c r="O208" s="47"/>
      <c r="P208" s="47"/>
      <c r="Q208" s="47"/>
      <c r="R208" s="47"/>
      <c r="S208" s="47"/>
      <c r="T208" s="95"/>
      <c r="AT208" s="24" t="s">
        <v>222</v>
      </c>
      <c r="AU208" s="24" t="s">
        <v>86</v>
      </c>
    </row>
    <row r="209" spans="2:51" s="9" customFormat="1" ht="13.5">
      <c r="B209" s="214"/>
      <c r="C209" s="215"/>
      <c r="D209" s="211" t="s">
        <v>145</v>
      </c>
      <c r="E209" s="216" t="s">
        <v>23</v>
      </c>
      <c r="F209" s="217" t="s">
        <v>727</v>
      </c>
      <c r="G209" s="215"/>
      <c r="H209" s="218">
        <v>2.7</v>
      </c>
      <c r="I209" s="219"/>
      <c r="J209" s="215"/>
      <c r="K209" s="215"/>
      <c r="L209" s="220"/>
      <c r="M209" s="221"/>
      <c r="N209" s="222"/>
      <c r="O209" s="222"/>
      <c r="P209" s="222"/>
      <c r="Q209" s="222"/>
      <c r="R209" s="222"/>
      <c r="S209" s="222"/>
      <c r="T209" s="223"/>
      <c r="AT209" s="224" t="s">
        <v>145</v>
      </c>
      <c r="AU209" s="224" t="s">
        <v>86</v>
      </c>
      <c r="AV209" s="9" t="s">
        <v>86</v>
      </c>
      <c r="AW209" s="9" t="s">
        <v>39</v>
      </c>
      <c r="AX209" s="9" t="s">
        <v>76</v>
      </c>
      <c r="AY209" s="224" t="s">
        <v>142</v>
      </c>
    </row>
    <row r="210" spans="2:51" s="10" customFormat="1" ht="13.5">
      <c r="B210" s="225"/>
      <c r="C210" s="226"/>
      <c r="D210" s="211" t="s">
        <v>145</v>
      </c>
      <c r="E210" s="227" t="s">
        <v>23</v>
      </c>
      <c r="F210" s="228" t="s">
        <v>148</v>
      </c>
      <c r="G210" s="226"/>
      <c r="H210" s="229">
        <v>2.7</v>
      </c>
      <c r="I210" s="230"/>
      <c r="J210" s="226"/>
      <c r="K210" s="226"/>
      <c r="L210" s="231"/>
      <c r="M210" s="232"/>
      <c r="N210" s="233"/>
      <c r="O210" s="233"/>
      <c r="P210" s="233"/>
      <c r="Q210" s="233"/>
      <c r="R210" s="233"/>
      <c r="S210" s="233"/>
      <c r="T210" s="234"/>
      <c r="AT210" s="235" t="s">
        <v>145</v>
      </c>
      <c r="AU210" s="235" t="s">
        <v>86</v>
      </c>
      <c r="AV210" s="10" t="s">
        <v>141</v>
      </c>
      <c r="AW210" s="10" t="s">
        <v>39</v>
      </c>
      <c r="AX210" s="10" t="s">
        <v>84</v>
      </c>
      <c r="AY210" s="235" t="s">
        <v>142</v>
      </c>
    </row>
    <row r="211" spans="2:65" s="1" customFormat="1" ht="16.5" customHeight="1">
      <c r="B211" s="46"/>
      <c r="C211" s="199" t="s">
        <v>496</v>
      </c>
      <c r="D211" s="199" t="s">
        <v>137</v>
      </c>
      <c r="E211" s="200" t="s">
        <v>315</v>
      </c>
      <c r="F211" s="201" t="s">
        <v>316</v>
      </c>
      <c r="G211" s="202" t="s">
        <v>186</v>
      </c>
      <c r="H211" s="203">
        <v>4.2</v>
      </c>
      <c r="I211" s="204"/>
      <c r="J211" s="205">
        <f>ROUND(I211*H211,2)</f>
        <v>0</v>
      </c>
      <c r="K211" s="201" t="s">
        <v>567</v>
      </c>
      <c r="L211" s="72"/>
      <c r="M211" s="206" t="s">
        <v>23</v>
      </c>
      <c r="N211" s="207" t="s">
        <v>47</v>
      </c>
      <c r="O211" s="47"/>
      <c r="P211" s="208">
        <f>O211*H211</f>
        <v>0</v>
      </c>
      <c r="Q211" s="208">
        <v>0.04174</v>
      </c>
      <c r="R211" s="208">
        <f>Q211*H211</f>
        <v>0.175308</v>
      </c>
      <c r="S211" s="208">
        <v>0</v>
      </c>
      <c r="T211" s="209">
        <f>S211*H211</f>
        <v>0</v>
      </c>
      <c r="AR211" s="24" t="s">
        <v>141</v>
      </c>
      <c r="AT211" s="24" t="s">
        <v>137</v>
      </c>
      <c r="AU211" s="24" t="s">
        <v>86</v>
      </c>
      <c r="AY211" s="24" t="s">
        <v>142</v>
      </c>
      <c r="BE211" s="210">
        <f>IF(N211="základní",J211,0)</f>
        <v>0</v>
      </c>
      <c r="BF211" s="210">
        <f>IF(N211="snížená",J211,0)</f>
        <v>0</v>
      </c>
      <c r="BG211" s="210">
        <f>IF(N211="zákl. přenesená",J211,0)</f>
        <v>0</v>
      </c>
      <c r="BH211" s="210">
        <f>IF(N211="sníž. přenesená",J211,0)</f>
        <v>0</v>
      </c>
      <c r="BI211" s="210">
        <f>IF(N211="nulová",J211,0)</f>
        <v>0</v>
      </c>
      <c r="BJ211" s="24" t="s">
        <v>84</v>
      </c>
      <c r="BK211" s="210">
        <f>ROUND(I211*H211,2)</f>
        <v>0</v>
      </c>
      <c r="BL211" s="24" t="s">
        <v>141</v>
      </c>
      <c r="BM211" s="24" t="s">
        <v>728</v>
      </c>
    </row>
    <row r="212" spans="2:47" s="1" customFormat="1" ht="13.5">
      <c r="B212" s="46"/>
      <c r="C212" s="74"/>
      <c r="D212" s="211" t="s">
        <v>143</v>
      </c>
      <c r="E212" s="74"/>
      <c r="F212" s="212" t="s">
        <v>729</v>
      </c>
      <c r="G212" s="74"/>
      <c r="H212" s="74"/>
      <c r="I212" s="185"/>
      <c r="J212" s="74"/>
      <c r="K212" s="74"/>
      <c r="L212" s="72"/>
      <c r="M212" s="213"/>
      <c r="N212" s="47"/>
      <c r="O212" s="47"/>
      <c r="P212" s="47"/>
      <c r="Q212" s="47"/>
      <c r="R212" s="47"/>
      <c r="S212" s="47"/>
      <c r="T212" s="95"/>
      <c r="AT212" s="24" t="s">
        <v>143</v>
      </c>
      <c r="AU212" s="24" t="s">
        <v>86</v>
      </c>
    </row>
    <row r="213" spans="2:51" s="9" customFormat="1" ht="13.5">
      <c r="B213" s="214"/>
      <c r="C213" s="215"/>
      <c r="D213" s="211" t="s">
        <v>145</v>
      </c>
      <c r="E213" s="216" t="s">
        <v>23</v>
      </c>
      <c r="F213" s="217" t="s">
        <v>730</v>
      </c>
      <c r="G213" s="215"/>
      <c r="H213" s="218">
        <v>4.2</v>
      </c>
      <c r="I213" s="219"/>
      <c r="J213" s="215"/>
      <c r="K213" s="215"/>
      <c r="L213" s="220"/>
      <c r="M213" s="221"/>
      <c r="N213" s="222"/>
      <c r="O213" s="222"/>
      <c r="P213" s="222"/>
      <c r="Q213" s="222"/>
      <c r="R213" s="222"/>
      <c r="S213" s="222"/>
      <c r="T213" s="223"/>
      <c r="AT213" s="224" t="s">
        <v>145</v>
      </c>
      <c r="AU213" s="224" t="s">
        <v>86</v>
      </c>
      <c r="AV213" s="9" t="s">
        <v>86</v>
      </c>
      <c r="AW213" s="9" t="s">
        <v>39</v>
      </c>
      <c r="AX213" s="9" t="s">
        <v>76</v>
      </c>
      <c r="AY213" s="224" t="s">
        <v>142</v>
      </c>
    </row>
    <row r="214" spans="2:51" s="10" customFormat="1" ht="13.5">
      <c r="B214" s="225"/>
      <c r="C214" s="226"/>
      <c r="D214" s="211" t="s">
        <v>145</v>
      </c>
      <c r="E214" s="227" t="s">
        <v>23</v>
      </c>
      <c r="F214" s="228" t="s">
        <v>148</v>
      </c>
      <c r="G214" s="226"/>
      <c r="H214" s="229">
        <v>4.2</v>
      </c>
      <c r="I214" s="230"/>
      <c r="J214" s="226"/>
      <c r="K214" s="226"/>
      <c r="L214" s="231"/>
      <c r="M214" s="232"/>
      <c r="N214" s="233"/>
      <c r="O214" s="233"/>
      <c r="P214" s="233"/>
      <c r="Q214" s="233"/>
      <c r="R214" s="233"/>
      <c r="S214" s="233"/>
      <c r="T214" s="234"/>
      <c r="AT214" s="235" t="s">
        <v>145</v>
      </c>
      <c r="AU214" s="235" t="s">
        <v>86</v>
      </c>
      <c r="AV214" s="10" t="s">
        <v>141</v>
      </c>
      <c r="AW214" s="10" t="s">
        <v>39</v>
      </c>
      <c r="AX214" s="10" t="s">
        <v>84</v>
      </c>
      <c r="AY214" s="235" t="s">
        <v>142</v>
      </c>
    </row>
    <row r="215" spans="2:65" s="1" customFormat="1" ht="16.5" customHeight="1">
      <c r="B215" s="46"/>
      <c r="C215" s="199" t="s">
        <v>220</v>
      </c>
      <c r="D215" s="199" t="s">
        <v>137</v>
      </c>
      <c r="E215" s="200" t="s">
        <v>320</v>
      </c>
      <c r="F215" s="201" t="s">
        <v>321</v>
      </c>
      <c r="G215" s="202" t="s">
        <v>186</v>
      </c>
      <c r="H215" s="203">
        <v>4.2</v>
      </c>
      <c r="I215" s="204"/>
      <c r="J215" s="205">
        <f>ROUND(I215*H215,2)</f>
        <v>0</v>
      </c>
      <c r="K215" s="201" t="s">
        <v>567</v>
      </c>
      <c r="L215" s="72"/>
      <c r="M215" s="206" t="s">
        <v>23</v>
      </c>
      <c r="N215" s="207" t="s">
        <v>47</v>
      </c>
      <c r="O215" s="47"/>
      <c r="P215" s="208">
        <f>O215*H215</f>
        <v>0</v>
      </c>
      <c r="Q215" s="208">
        <v>1.5E-05</v>
      </c>
      <c r="R215" s="208">
        <f>Q215*H215</f>
        <v>6.3E-05</v>
      </c>
      <c r="S215" s="208">
        <v>0</v>
      </c>
      <c r="T215" s="209">
        <f>S215*H215</f>
        <v>0</v>
      </c>
      <c r="AR215" s="24" t="s">
        <v>141</v>
      </c>
      <c r="AT215" s="24" t="s">
        <v>137</v>
      </c>
      <c r="AU215" s="24" t="s">
        <v>86</v>
      </c>
      <c r="AY215" s="24" t="s">
        <v>142</v>
      </c>
      <c r="BE215" s="210">
        <f>IF(N215="základní",J215,0)</f>
        <v>0</v>
      </c>
      <c r="BF215" s="210">
        <f>IF(N215="snížená",J215,0)</f>
        <v>0</v>
      </c>
      <c r="BG215" s="210">
        <f>IF(N215="zákl. přenesená",J215,0)</f>
        <v>0</v>
      </c>
      <c r="BH215" s="210">
        <f>IF(N215="sníž. přenesená",J215,0)</f>
        <v>0</v>
      </c>
      <c r="BI215" s="210">
        <f>IF(N215="nulová",J215,0)</f>
        <v>0</v>
      </c>
      <c r="BJ215" s="24" t="s">
        <v>84</v>
      </c>
      <c r="BK215" s="210">
        <f>ROUND(I215*H215,2)</f>
        <v>0</v>
      </c>
      <c r="BL215" s="24" t="s">
        <v>141</v>
      </c>
      <c r="BM215" s="24" t="s">
        <v>731</v>
      </c>
    </row>
    <row r="216" spans="2:47" s="1" customFormat="1" ht="13.5">
      <c r="B216" s="46"/>
      <c r="C216" s="74"/>
      <c r="D216" s="211" t="s">
        <v>143</v>
      </c>
      <c r="E216" s="74"/>
      <c r="F216" s="212" t="s">
        <v>729</v>
      </c>
      <c r="G216" s="74"/>
      <c r="H216" s="74"/>
      <c r="I216" s="185"/>
      <c r="J216" s="74"/>
      <c r="K216" s="74"/>
      <c r="L216" s="72"/>
      <c r="M216" s="213"/>
      <c r="N216" s="47"/>
      <c r="O216" s="47"/>
      <c r="P216" s="47"/>
      <c r="Q216" s="47"/>
      <c r="R216" s="47"/>
      <c r="S216" s="47"/>
      <c r="T216" s="95"/>
      <c r="AT216" s="24" t="s">
        <v>143</v>
      </c>
      <c r="AU216" s="24" t="s">
        <v>86</v>
      </c>
    </row>
    <row r="217" spans="2:65" s="1" customFormat="1" ht="16.5" customHeight="1">
      <c r="B217" s="46"/>
      <c r="C217" s="199" t="s">
        <v>732</v>
      </c>
      <c r="D217" s="199" t="s">
        <v>137</v>
      </c>
      <c r="E217" s="200" t="s">
        <v>733</v>
      </c>
      <c r="F217" s="201" t="s">
        <v>734</v>
      </c>
      <c r="G217" s="202" t="s">
        <v>151</v>
      </c>
      <c r="H217" s="203">
        <v>0.032</v>
      </c>
      <c r="I217" s="204"/>
      <c r="J217" s="205">
        <f>ROUND(I217*H217,2)</f>
        <v>0</v>
      </c>
      <c r="K217" s="201" t="s">
        <v>567</v>
      </c>
      <c r="L217" s="72"/>
      <c r="M217" s="206" t="s">
        <v>23</v>
      </c>
      <c r="N217" s="207" t="s">
        <v>47</v>
      </c>
      <c r="O217" s="47"/>
      <c r="P217" s="208">
        <f>O217*H217</f>
        <v>0</v>
      </c>
      <c r="Q217" s="208">
        <v>1.10453</v>
      </c>
      <c r="R217" s="208">
        <f>Q217*H217</f>
        <v>0.03534496</v>
      </c>
      <c r="S217" s="208">
        <v>0</v>
      </c>
      <c r="T217" s="209">
        <f>S217*H217</f>
        <v>0</v>
      </c>
      <c r="AR217" s="24" t="s">
        <v>141</v>
      </c>
      <c r="AT217" s="24" t="s">
        <v>137</v>
      </c>
      <c r="AU217" s="24" t="s">
        <v>86</v>
      </c>
      <c r="AY217" s="24" t="s">
        <v>142</v>
      </c>
      <c r="BE217" s="210">
        <f>IF(N217="základní",J217,0)</f>
        <v>0</v>
      </c>
      <c r="BF217" s="210">
        <f>IF(N217="snížená",J217,0)</f>
        <v>0</v>
      </c>
      <c r="BG217" s="210">
        <f>IF(N217="zákl. přenesená",J217,0)</f>
        <v>0</v>
      </c>
      <c r="BH217" s="210">
        <f>IF(N217="sníž. přenesená",J217,0)</f>
        <v>0</v>
      </c>
      <c r="BI217" s="210">
        <f>IF(N217="nulová",J217,0)</f>
        <v>0</v>
      </c>
      <c r="BJ217" s="24" t="s">
        <v>84</v>
      </c>
      <c r="BK217" s="210">
        <f>ROUND(I217*H217,2)</f>
        <v>0</v>
      </c>
      <c r="BL217" s="24" t="s">
        <v>141</v>
      </c>
      <c r="BM217" s="24" t="s">
        <v>735</v>
      </c>
    </row>
    <row r="218" spans="2:47" s="1" customFormat="1" ht="13.5">
      <c r="B218" s="46"/>
      <c r="C218" s="74"/>
      <c r="D218" s="211" t="s">
        <v>143</v>
      </c>
      <c r="E218" s="74"/>
      <c r="F218" s="212" t="s">
        <v>736</v>
      </c>
      <c r="G218" s="74"/>
      <c r="H218" s="74"/>
      <c r="I218" s="185"/>
      <c r="J218" s="74"/>
      <c r="K218" s="74"/>
      <c r="L218" s="72"/>
      <c r="M218" s="213"/>
      <c r="N218" s="47"/>
      <c r="O218" s="47"/>
      <c r="P218" s="47"/>
      <c r="Q218" s="47"/>
      <c r="R218" s="47"/>
      <c r="S218" s="47"/>
      <c r="T218" s="95"/>
      <c r="AT218" s="24" t="s">
        <v>143</v>
      </c>
      <c r="AU218" s="24" t="s">
        <v>86</v>
      </c>
    </row>
    <row r="219" spans="2:51" s="9" customFormat="1" ht="13.5">
      <c r="B219" s="214"/>
      <c r="C219" s="215"/>
      <c r="D219" s="211" t="s">
        <v>145</v>
      </c>
      <c r="E219" s="216" t="s">
        <v>23</v>
      </c>
      <c r="F219" s="217" t="s">
        <v>737</v>
      </c>
      <c r="G219" s="215"/>
      <c r="H219" s="218">
        <v>0.032</v>
      </c>
      <c r="I219" s="219"/>
      <c r="J219" s="215"/>
      <c r="K219" s="215"/>
      <c r="L219" s="220"/>
      <c r="M219" s="221"/>
      <c r="N219" s="222"/>
      <c r="O219" s="222"/>
      <c r="P219" s="222"/>
      <c r="Q219" s="222"/>
      <c r="R219" s="222"/>
      <c r="S219" s="222"/>
      <c r="T219" s="223"/>
      <c r="AT219" s="224" t="s">
        <v>145</v>
      </c>
      <c r="AU219" s="224" t="s">
        <v>86</v>
      </c>
      <c r="AV219" s="9" t="s">
        <v>86</v>
      </c>
      <c r="AW219" s="9" t="s">
        <v>39</v>
      </c>
      <c r="AX219" s="9" t="s">
        <v>76</v>
      </c>
      <c r="AY219" s="224" t="s">
        <v>142</v>
      </c>
    </row>
    <row r="220" spans="2:51" s="10" customFormat="1" ht="13.5">
      <c r="B220" s="225"/>
      <c r="C220" s="226"/>
      <c r="D220" s="211" t="s">
        <v>145</v>
      </c>
      <c r="E220" s="227" t="s">
        <v>23</v>
      </c>
      <c r="F220" s="228" t="s">
        <v>148</v>
      </c>
      <c r="G220" s="226"/>
      <c r="H220" s="229">
        <v>0.032</v>
      </c>
      <c r="I220" s="230"/>
      <c r="J220" s="226"/>
      <c r="K220" s="226"/>
      <c r="L220" s="231"/>
      <c r="M220" s="232"/>
      <c r="N220" s="233"/>
      <c r="O220" s="233"/>
      <c r="P220" s="233"/>
      <c r="Q220" s="233"/>
      <c r="R220" s="233"/>
      <c r="S220" s="233"/>
      <c r="T220" s="234"/>
      <c r="AT220" s="235" t="s">
        <v>145</v>
      </c>
      <c r="AU220" s="235" t="s">
        <v>86</v>
      </c>
      <c r="AV220" s="10" t="s">
        <v>141</v>
      </c>
      <c r="AW220" s="10" t="s">
        <v>39</v>
      </c>
      <c r="AX220" s="10" t="s">
        <v>84</v>
      </c>
      <c r="AY220" s="235" t="s">
        <v>142</v>
      </c>
    </row>
    <row r="221" spans="2:65" s="1" customFormat="1" ht="63.75" customHeight="1">
      <c r="B221" s="46"/>
      <c r="C221" s="199" t="s">
        <v>226</v>
      </c>
      <c r="D221" s="199" t="s">
        <v>137</v>
      </c>
      <c r="E221" s="200" t="s">
        <v>738</v>
      </c>
      <c r="F221" s="201" t="s">
        <v>739</v>
      </c>
      <c r="G221" s="202" t="s">
        <v>140</v>
      </c>
      <c r="H221" s="203">
        <v>15.525</v>
      </c>
      <c r="I221" s="204"/>
      <c r="J221" s="205">
        <f>ROUND(I221*H221,2)</f>
        <v>0</v>
      </c>
      <c r="K221" s="201" t="s">
        <v>567</v>
      </c>
      <c r="L221" s="72"/>
      <c r="M221" s="206" t="s">
        <v>23</v>
      </c>
      <c r="N221" s="207" t="s">
        <v>47</v>
      </c>
      <c r="O221" s="47"/>
      <c r="P221" s="208">
        <f>O221*H221</f>
        <v>0</v>
      </c>
      <c r="Q221" s="208">
        <v>3.11388</v>
      </c>
      <c r="R221" s="208">
        <f>Q221*H221</f>
        <v>48.342987</v>
      </c>
      <c r="S221" s="208">
        <v>0</v>
      </c>
      <c r="T221" s="209">
        <f>S221*H221</f>
        <v>0</v>
      </c>
      <c r="AR221" s="24" t="s">
        <v>141</v>
      </c>
      <c r="AT221" s="24" t="s">
        <v>137</v>
      </c>
      <c r="AU221" s="24" t="s">
        <v>86</v>
      </c>
      <c r="AY221" s="24" t="s">
        <v>142</v>
      </c>
      <c r="BE221" s="210">
        <f>IF(N221="základní",J221,0)</f>
        <v>0</v>
      </c>
      <c r="BF221" s="210">
        <f>IF(N221="snížená",J221,0)</f>
        <v>0</v>
      </c>
      <c r="BG221" s="210">
        <f>IF(N221="zákl. přenesená",J221,0)</f>
        <v>0</v>
      </c>
      <c r="BH221" s="210">
        <f>IF(N221="sníž. přenesená",J221,0)</f>
        <v>0</v>
      </c>
      <c r="BI221" s="210">
        <f>IF(N221="nulová",J221,0)</f>
        <v>0</v>
      </c>
      <c r="BJ221" s="24" t="s">
        <v>84</v>
      </c>
      <c r="BK221" s="210">
        <f>ROUND(I221*H221,2)</f>
        <v>0</v>
      </c>
      <c r="BL221" s="24" t="s">
        <v>141</v>
      </c>
      <c r="BM221" s="24" t="s">
        <v>740</v>
      </c>
    </row>
    <row r="222" spans="2:47" s="1" customFormat="1" ht="13.5">
      <c r="B222" s="46"/>
      <c r="C222" s="74"/>
      <c r="D222" s="211" t="s">
        <v>143</v>
      </c>
      <c r="E222" s="74"/>
      <c r="F222" s="212" t="s">
        <v>741</v>
      </c>
      <c r="G222" s="74"/>
      <c r="H222" s="74"/>
      <c r="I222" s="185"/>
      <c r="J222" s="74"/>
      <c r="K222" s="74"/>
      <c r="L222" s="72"/>
      <c r="M222" s="213"/>
      <c r="N222" s="47"/>
      <c r="O222" s="47"/>
      <c r="P222" s="47"/>
      <c r="Q222" s="47"/>
      <c r="R222" s="47"/>
      <c r="S222" s="47"/>
      <c r="T222" s="95"/>
      <c r="AT222" s="24" t="s">
        <v>143</v>
      </c>
      <c r="AU222" s="24" t="s">
        <v>86</v>
      </c>
    </row>
    <row r="223" spans="2:47" s="1" customFormat="1" ht="13.5">
      <c r="B223" s="46"/>
      <c r="C223" s="74"/>
      <c r="D223" s="211" t="s">
        <v>222</v>
      </c>
      <c r="E223" s="74"/>
      <c r="F223" s="212" t="s">
        <v>742</v>
      </c>
      <c r="G223" s="74"/>
      <c r="H223" s="74"/>
      <c r="I223" s="185"/>
      <c r="J223" s="74"/>
      <c r="K223" s="74"/>
      <c r="L223" s="72"/>
      <c r="M223" s="213"/>
      <c r="N223" s="47"/>
      <c r="O223" s="47"/>
      <c r="P223" s="47"/>
      <c r="Q223" s="47"/>
      <c r="R223" s="47"/>
      <c r="S223" s="47"/>
      <c r="T223" s="95"/>
      <c r="AT223" s="24" t="s">
        <v>222</v>
      </c>
      <c r="AU223" s="24" t="s">
        <v>86</v>
      </c>
    </row>
    <row r="224" spans="2:51" s="9" customFormat="1" ht="13.5">
      <c r="B224" s="214"/>
      <c r="C224" s="215"/>
      <c r="D224" s="211" t="s">
        <v>145</v>
      </c>
      <c r="E224" s="216" t="s">
        <v>23</v>
      </c>
      <c r="F224" s="217" t="s">
        <v>712</v>
      </c>
      <c r="G224" s="215"/>
      <c r="H224" s="218">
        <v>15.525</v>
      </c>
      <c r="I224" s="219"/>
      <c r="J224" s="215"/>
      <c r="K224" s="215"/>
      <c r="L224" s="220"/>
      <c r="M224" s="221"/>
      <c r="N224" s="222"/>
      <c r="O224" s="222"/>
      <c r="P224" s="222"/>
      <c r="Q224" s="222"/>
      <c r="R224" s="222"/>
      <c r="S224" s="222"/>
      <c r="T224" s="223"/>
      <c r="AT224" s="224" t="s">
        <v>145</v>
      </c>
      <c r="AU224" s="224" t="s">
        <v>86</v>
      </c>
      <c r="AV224" s="9" t="s">
        <v>86</v>
      </c>
      <c r="AW224" s="9" t="s">
        <v>39</v>
      </c>
      <c r="AX224" s="9" t="s">
        <v>76</v>
      </c>
      <c r="AY224" s="224" t="s">
        <v>142</v>
      </c>
    </row>
    <row r="225" spans="2:51" s="10" customFormat="1" ht="13.5">
      <c r="B225" s="225"/>
      <c r="C225" s="226"/>
      <c r="D225" s="211" t="s">
        <v>145</v>
      </c>
      <c r="E225" s="227" t="s">
        <v>23</v>
      </c>
      <c r="F225" s="228" t="s">
        <v>148</v>
      </c>
      <c r="G225" s="226"/>
      <c r="H225" s="229">
        <v>15.525</v>
      </c>
      <c r="I225" s="230"/>
      <c r="J225" s="226"/>
      <c r="K225" s="226"/>
      <c r="L225" s="231"/>
      <c r="M225" s="232"/>
      <c r="N225" s="233"/>
      <c r="O225" s="233"/>
      <c r="P225" s="233"/>
      <c r="Q225" s="233"/>
      <c r="R225" s="233"/>
      <c r="S225" s="233"/>
      <c r="T225" s="234"/>
      <c r="AT225" s="235" t="s">
        <v>145</v>
      </c>
      <c r="AU225" s="235" t="s">
        <v>86</v>
      </c>
      <c r="AV225" s="10" t="s">
        <v>141</v>
      </c>
      <c r="AW225" s="10" t="s">
        <v>39</v>
      </c>
      <c r="AX225" s="10" t="s">
        <v>84</v>
      </c>
      <c r="AY225" s="235" t="s">
        <v>142</v>
      </c>
    </row>
    <row r="226" spans="2:65" s="1" customFormat="1" ht="38.25" customHeight="1">
      <c r="B226" s="46"/>
      <c r="C226" s="199" t="s">
        <v>743</v>
      </c>
      <c r="D226" s="199" t="s">
        <v>137</v>
      </c>
      <c r="E226" s="200" t="s">
        <v>744</v>
      </c>
      <c r="F226" s="201" t="s">
        <v>745</v>
      </c>
      <c r="G226" s="202" t="s">
        <v>200</v>
      </c>
      <c r="H226" s="203">
        <v>20</v>
      </c>
      <c r="I226" s="204"/>
      <c r="J226" s="205">
        <f>ROUND(I226*H226,2)</f>
        <v>0</v>
      </c>
      <c r="K226" s="201" t="s">
        <v>567</v>
      </c>
      <c r="L226" s="72"/>
      <c r="M226" s="206" t="s">
        <v>23</v>
      </c>
      <c r="N226" s="207" t="s">
        <v>47</v>
      </c>
      <c r="O226" s="47"/>
      <c r="P226" s="208">
        <f>O226*H226</f>
        <v>0</v>
      </c>
      <c r="Q226" s="208">
        <v>0.174888</v>
      </c>
      <c r="R226" s="208">
        <f>Q226*H226</f>
        <v>3.4977599999999995</v>
      </c>
      <c r="S226" s="208">
        <v>0</v>
      </c>
      <c r="T226" s="209">
        <f>S226*H226</f>
        <v>0</v>
      </c>
      <c r="AR226" s="24" t="s">
        <v>141</v>
      </c>
      <c r="AT226" s="24" t="s">
        <v>137</v>
      </c>
      <c r="AU226" s="24" t="s">
        <v>86</v>
      </c>
      <c r="AY226" s="24" t="s">
        <v>142</v>
      </c>
      <c r="BE226" s="210">
        <f>IF(N226="základní",J226,0)</f>
        <v>0</v>
      </c>
      <c r="BF226" s="210">
        <f>IF(N226="snížená",J226,0)</f>
        <v>0</v>
      </c>
      <c r="BG226" s="210">
        <f>IF(N226="zákl. přenesená",J226,0)</f>
        <v>0</v>
      </c>
      <c r="BH226" s="210">
        <f>IF(N226="sníž. přenesená",J226,0)</f>
        <v>0</v>
      </c>
      <c r="BI226" s="210">
        <f>IF(N226="nulová",J226,0)</f>
        <v>0</v>
      </c>
      <c r="BJ226" s="24" t="s">
        <v>84</v>
      </c>
      <c r="BK226" s="210">
        <f>ROUND(I226*H226,2)</f>
        <v>0</v>
      </c>
      <c r="BL226" s="24" t="s">
        <v>141</v>
      </c>
      <c r="BM226" s="24" t="s">
        <v>746</v>
      </c>
    </row>
    <row r="227" spans="2:47" s="1" customFormat="1" ht="13.5">
      <c r="B227" s="46"/>
      <c r="C227" s="74"/>
      <c r="D227" s="211" t="s">
        <v>143</v>
      </c>
      <c r="E227" s="74"/>
      <c r="F227" s="212" t="s">
        <v>747</v>
      </c>
      <c r="G227" s="74"/>
      <c r="H227" s="74"/>
      <c r="I227" s="185"/>
      <c r="J227" s="74"/>
      <c r="K227" s="74"/>
      <c r="L227" s="72"/>
      <c r="M227" s="213"/>
      <c r="N227" s="47"/>
      <c r="O227" s="47"/>
      <c r="P227" s="47"/>
      <c r="Q227" s="47"/>
      <c r="R227" s="47"/>
      <c r="S227" s="47"/>
      <c r="T227" s="95"/>
      <c r="AT227" s="24" t="s">
        <v>143</v>
      </c>
      <c r="AU227" s="24" t="s">
        <v>86</v>
      </c>
    </row>
    <row r="228" spans="2:65" s="1" customFormat="1" ht="16.5" customHeight="1">
      <c r="B228" s="46"/>
      <c r="C228" s="284" t="s">
        <v>229</v>
      </c>
      <c r="D228" s="284" t="s">
        <v>497</v>
      </c>
      <c r="E228" s="285" t="s">
        <v>748</v>
      </c>
      <c r="F228" s="286" t="s">
        <v>749</v>
      </c>
      <c r="G228" s="287" t="s">
        <v>200</v>
      </c>
      <c r="H228" s="288">
        <v>5</v>
      </c>
      <c r="I228" s="289"/>
      <c r="J228" s="290">
        <f>ROUND(I228*H228,2)</f>
        <v>0</v>
      </c>
      <c r="K228" s="286" t="s">
        <v>567</v>
      </c>
      <c r="L228" s="291"/>
      <c r="M228" s="292" t="s">
        <v>23</v>
      </c>
      <c r="N228" s="293" t="s">
        <v>47</v>
      </c>
      <c r="O228" s="47"/>
      <c r="P228" s="208">
        <f>O228*H228</f>
        <v>0</v>
      </c>
      <c r="Q228" s="208">
        <v>0.0034</v>
      </c>
      <c r="R228" s="208">
        <f>Q228*H228</f>
        <v>0.016999999999999998</v>
      </c>
      <c r="S228" s="208">
        <v>0</v>
      </c>
      <c r="T228" s="209">
        <f>S228*H228</f>
        <v>0</v>
      </c>
      <c r="AR228" s="24" t="s">
        <v>158</v>
      </c>
      <c r="AT228" s="24" t="s">
        <v>497</v>
      </c>
      <c r="AU228" s="24" t="s">
        <v>86</v>
      </c>
      <c r="AY228" s="24" t="s">
        <v>142</v>
      </c>
      <c r="BE228" s="210">
        <f>IF(N228="základní",J228,0)</f>
        <v>0</v>
      </c>
      <c r="BF228" s="210">
        <f>IF(N228="snížená",J228,0)</f>
        <v>0</v>
      </c>
      <c r="BG228" s="210">
        <f>IF(N228="zákl. přenesená",J228,0)</f>
        <v>0</v>
      </c>
      <c r="BH228" s="210">
        <f>IF(N228="sníž. přenesená",J228,0)</f>
        <v>0</v>
      </c>
      <c r="BI228" s="210">
        <f>IF(N228="nulová",J228,0)</f>
        <v>0</v>
      </c>
      <c r="BJ228" s="24" t="s">
        <v>84</v>
      </c>
      <c r="BK228" s="210">
        <f>ROUND(I228*H228,2)</f>
        <v>0</v>
      </c>
      <c r="BL228" s="24" t="s">
        <v>141</v>
      </c>
      <c r="BM228" s="24" t="s">
        <v>750</v>
      </c>
    </row>
    <row r="229" spans="2:47" s="1" customFormat="1" ht="13.5">
      <c r="B229" s="46"/>
      <c r="C229" s="74"/>
      <c r="D229" s="211" t="s">
        <v>222</v>
      </c>
      <c r="E229" s="74"/>
      <c r="F229" s="212" t="s">
        <v>751</v>
      </c>
      <c r="G229" s="74"/>
      <c r="H229" s="74"/>
      <c r="I229" s="185"/>
      <c r="J229" s="74"/>
      <c r="K229" s="74"/>
      <c r="L229" s="72"/>
      <c r="M229" s="213"/>
      <c r="N229" s="47"/>
      <c r="O229" s="47"/>
      <c r="P229" s="47"/>
      <c r="Q229" s="47"/>
      <c r="R229" s="47"/>
      <c r="S229" s="47"/>
      <c r="T229" s="95"/>
      <c r="AT229" s="24" t="s">
        <v>222</v>
      </c>
      <c r="AU229" s="24" t="s">
        <v>86</v>
      </c>
    </row>
    <row r="230" spans="2:65" s="1" customFormat="1" ht="16.5" customHeight="1">
      <c r="B230" s="46"/>
      <c r="C230" s="284" t="s">
        <v>752</v>
      </c>
      <c r="D230" s="284" t="s">
        <v>497</v>
      </c>
      <c r="E230" s="285" t="s">
        <v>753</v>
      </c>
      <c r="F230" s="286" t="s">
        <v>754</v>
      </c>
      <c r="G230" s="287" t="s">
        <v>200</v>
      </c>
      <c r="H230" s="288">
        <v>15</v>
      </c>
      <c r="I230" s="289"/>
      <c r="J230" s="290">
        <f>ROUND(I230*H230,2)</f>
        <v>0</v>
      </c>
      <c r="K230" s="286" t="s">
        <v>567</v>
      </c>
      <c r="L230" s="291"/>
      <c r="M230" s="292" t="s">
        <v>23</v>
      </c>
      <c r="N230" s="293" t="s">
        <v>47</v>
      </c>
      <c r="O230" s="47"/>
      <c r="P230" s="208">
        <f>O230*H230</f>
        <v>0</v>
      </c>
      <c r="Q230" s="208">
        <v>0.0035</v>
      </c>
      <c r="R230" s="208">
        <f>Q230*H230</f>
        <v>0.0525</v>
      </c>
      <c r="S230" s="208">
        <v>0</v>
      </c>
      <c r="T230" s="209">
        <f>S230*H230</f>
        <v>0</v>
      </c>
      <c r="AR230" s="24" t="s">
        <v>158</v>
      </c>
      <c r="AT230" s="24" t="s">
        <v>497</v>
      </c>
      <c r="AU230" s="24" t="s">
        <v>86</v>
      </c>
      <c r="AY230" s="24" t="s">
        <v>142</v>
      </c>
      <c r="BE230" s="210">
        <f>IF(N230="základní",J230,0)</f>
        <v>0</v>
      </c>
      <c r="BF230" s="210">
        <f>IF(N230="snížená",J230,0)</f>
        <v>0</v>
      </c>
      <c r="BG230" s="210">
        <f>IF(N230="zákl. přenesená",J230,0)</f>
        <v>0</v>
      </c>
      <c r="BH230" s="210">
        <f>IF(N230="sníž. přenesená",J230,0)</f>
        <v>0</v>
      </c>
      <c r="BI230" s="210">
        <f>IF(N230="nulová",J230,0)</f>
        <v>0</v>
      </c>
      <c r="BJ230" s="24" t="s">
        <v>84</v>
      </c>
      <c r="BK230" s="210">
        <f>ROUND(I230*H230,2)</f>
        <v>0</v>
      </c>
      <c r="BL230" s="24" t="s">
        <v>141</v>
      </c>
      <c r="BM230" s="24" t="s">
        <v>755</v>
      </c>
    </row>
    <row r="231" spans="2:47" s="1" customFormat="1" ht="13.5">
      <c r="B231" s="46"/>
      <c r="C231" s="74"/>
      <c r="D231" s="211" t="s">
        <v>222</v>
      </c>
      <c r="E231" s="74"/>
      <c r="F231" s="212" t="s">
        <v>751</v>
      </c>
      <c r="G231" s="74"/>
      <c r="H231" s="74"/>
      <c r="I231" s="185"/>
      <c r="J231" s="74"/>
      <c r="K231" s="74"/>
      <c r="L231" s="72"/>
      <c r="M231" s="213"/>
      <c r="N231" s="47"/>
      <c r="O231" s="47"/>
      <c r="P231" s="47"/>
      <c r="Q231" s="47"/>
      <c r="R231" s="47"/>
      <c r="S231" s="47"/>
      <c r="T231" s="95"/>
      <c r="AT231" s="24" t="s">
        <v>222</v>
      </c>
      <c r="AU231" s="24" t="s">
        <v>86</v>
      </c>
    </row>
    <row r="232" spans="2:65" s="1" customFormat="1" ht="25.5" customHeight="1">
      <c r="B232" s="46"/>
      <c r="C232" s="199" t="s">
        <v>233</v>
      </c>
      <c r="D232" s="199" t="s">
        <v>137</v>
      </c>
      <c r="E232" s="200" t="s">
        <v>756</v>
      </c>
      <c r="F232" s="201" t="s">
        <v>757</v>
      </c>
      <c r="G232" s="202" t="s">
        <v>360</v>
      </c>
      <c r="H232" s="203">
        <v>10</v>
      </c>
      <c r="I232" s="204"/>
      <c r="J232" s="205">
        <f>ROUND(I232*H232,2)</f>
        <v>0</v>
      </c>
      <c r="K232" s="201" t="s">
        <v>567</v>
      </c>
      <c r="L232" s="72"/>
      <c r="M232" s="206" t="s">
        <v>23</v>
      </c>
      <c r="N232" s="207" t="s">
        <v>47</v>
      </c>
      <c r="O232" s="47"/>
      <c r="P232" s="208">
        <f>O232*H232</f>
        <v>0</v>
      </c>
      <c r="Q232" s="208">
        <v>0</v>
      </c>
      <c r="R232" s="208">
        <f>Q232*H232</f>
        <v>0</v>
      </c>
      <c r="S232" s="208">
        <v>0</v>
      </c>
      <c r="T232" s="209">
        <f>S232*H232</f>
        <v>0</v>
      </c>
      <c r="AR232" s="24" t="s">
        <v>141</v>
      </c>
      <c r="AT232" s="24" t="s">
        <v>137</v>
      </c>
      <c r="AU232" s="24" t="s">
        <v>86</v>
      </c>
      <c r="AY232" s="24" t="s">
        <v>142</v>
      </c>
      <c r="BE232" s="210">
        <f>IF(N232="základní",J232,0)</f>
        <v>0</v>
      </c>
      <c r="BF232" s="210">
        <f>IF(N232="snížená",J232,0)</f>
        <v>0</v>
      </c>
      <c r="BG232" s="210">
        <f>IF(N232="zákl. přenesená",J232,0)</f>
        <v>0</v>
      </c>
      <c r="BH232" s="210">
        <f>IF(N232="sníž. přenesená",J232,0)</f>
        <v>0</v>
      </c>
      <c r="BI232" s="210">
        <f>IF(N232="nulová",J232,0)</f>
        <v>0</v>
      </c>
      <c r="BJ232" s="24" t="s">
        <v>84</v>
      </c>
      <c r="BK232" s="210">
        <f>ROUND(I232*H232,2)</f>
        <v>0</v>
      </c>
      <c r="BL232" s="24" t="s">
        <v>141</v>
      </c>
      <c r="BM232" s="24" t="s">
        <v>758</v>
      </c>
    </row>
    <row r="233" spans="2:47" s="1" customFormat="1" ht="13.5">
      <c r="B233" s="46"/>
      <c r="C233" s="74"/>
      <c r="D233" s="211" t="s">
        <v>143</v>
      </c>
      <c r="E233" s="74"/>
      <c r="F233" s="212" t="s">
        <v>759</v>
      </c>
      <c r="G233" s="74"/>
      <c r="H233" s="74"/>
      <c r="I233" s="185"/>
      <c r="J233" s="74"/>
      <c r="K233" s="74"/>
      <c r="L233" s="72"/>
      <c r="M233" s="213"/>
      <c r="N233" s="47"/>
      <c r="O233" s="47"/>
      <c r="P233" s="47"/>
      <c r="Q233" s="47"/>
      <c r="R233" s="47"/>
      <c r="S233" s="47"/>
      <c r="T233" s="95"/>
      <c r="AT233" s="24" t="s">
        <v>143</v>
      </c>
      <c r="AU233" s="24" t="s">
        <v>86</v>
      </c>
    </row>
    <row r="234" spans="2:65" s="1" customFormat="1" ht="25.5" customHeight="1">
      <c r="B234" s="46"/>
      <c r="C234" s="284" t="s">
        <v>760</v>
      </c>
      <c r="D234" s="284" t="s">
        <v>497</v>
      </c>
      <c r="E234" s="285" t="s">
        <v>761</v>
      </c>
      <c r="F234" s="286" t="s">
        <v>762</v>
      </c>
      <c r="G234" s="287" t="s">
        <v>360</v>
      </c>
      <c r="H234" s="288">
        <v>10</v>
      </c>
      <c r="I234" s="289"/>
      <c r="J234" s="290">
        <f>ROUND(I234*H234,2)</f>
        <v>0</v>
      </c>
      <c r="K234" s="286" t="s">
        <v>567</v>
      </c>
      <c r="L234" s="291"/>
      <c r="M234" s="292" t="s">
        <v>23</v>
      </c>
      <c r="N234" s="293" t="s">
        <v>47</v>
      </c>
      <c r="O234" s="47"/>
      <c r="P234" s="208">
        <f>O234*H234</f>
        <v>0</v>
      </c>
      <c r="Q234" s="208">
        <v>0.00248</v>
      </c>
      <c r="R234" s="208">
        <f>Q234*H234</f>
        <v>0.0248</v>
      </c>
      <c r="S234" s="208">
        <v>0</v>
      </c>
      <c r="T234" s="209">
        <f>S234*H234</f>
        <v>0</v>
      </c>
      <c r="AR234" s="24" t="s">
        <v>158</v>
      </c>
      <c r="AT234" s="24" t="s">
        <v>497</v>
      </c>
      <c r="AU234" s="24" t="s">
        <v>86</v>
      </c>
      <c r="AY234" s="24" t="s">
        <v>142</v>
      </c>
      <c r="BE234" s="210">
        <f>IF(N234="základní",J234,0)</f>
        <v>0</v>
      </c>
      <c r="BF234" s="210">
        <f>IF(N234="snížená",J234,0)</f>
        <v>0</v>
      </c>
      <c r="BG234" s="210">
        <f>IF(N234="zákl. přenesená",J234,0)</f>
        <v>0</v>
      </c>
      <c r="BH234" s="210">
        <f>IF(N234="sníž. přenesená",J234,0)</f>
        <v>0</v>
      </c>
      <c r="BI234" s="210">
        <f>IF(N234="nulová",J234,0)</f>
        <v>0</v>
      </c>
      <c r="BJ234" s="24" t="s">
        <v>84</v>
      </c>
      <c r="BK234" s="210">
        <f>ROUND(I234*H234,2)</f>
        <v>0</v>
      </c>
      <c r="BL234" s="24" t="s">
        <v>141</v>
      </c>
      <c r="BM234" s="24" t="s">
        <v>763</v>
      </c>
    </row>
    <row r="235" spans="2:65" s="1" customFormat="1" ht="25.5" customHeight="1">
      <c r="B235" s="46"/>
      <c r="C235" s="199" t="s">
        <v>237</v>
      </c>
      <c r="D235" s="199" t="s">
        <v>137</v>
      </c>
      <c r="E235" s="200" t="s">
        <v>764</v>
      </c>
      <c r="F235" s="201" t="s">
        <v>765</v>
      </c>
      <c r="G235" s="202" t="s">
        <v>360</v>
      </c>
      <c r="H235" s="203">
        <v>10</v>
      </c>
      <c r="I235" s="204"/>
      <c r="J235" s="205">
        <f>ROUND(I235*H235,2)</f>
        <v>0</v>
      </c>
      <c r="K235" s="201" t="s">
        <v>567</v>
      </c>
      <c r="L235" s="72"/>
      <c r="M235" s="206" t="s">
        <v>23</v>
      </c>
      <c r="N235" s="207" t="s">
        <v>47</v>
      </c>
      <c r="O235" s="47"/>
      <c r="P235" s="208">
        <f>O235*H235</f>
        <v>0</v>
      </c>
      <c r="Q235" s="208">
        <v>0</v>
      </c>
      <c r="R235" s="208">
        <f>Q235*H235</f>
        <v>0</v>
      </c>
      <c r="S235" s="208">
        <v>0</v>
      </c>
      <c r="T235" s="209">
        <f>S235*H235</f>
        <v>0</v>
      </c>
      <c r="AR235" s="24" t="s">
        <v>141</v>
      </c>
      <c r="AT235" s="24" t="s">
        <v>137</v>
      </c>
      <c r="AU235" s="24" t="s">
        <v>86</v>
      </c>
      <c r="AY235" s="24" t="s">
        <v>142</v>
      </c>
      <c r="BE235" s="210">
        <f>IF(N235="základní",J235,0)</f>
        <v>0</v>
      </c>
      <c r="BF235" s="210">
        <f>IF(N235="snížená",J235,0)</f>
        <v>0</v>
      </c>
      <c r="BG235" s="210">
        <f>IF(N235="zákl. přenesená",J235,0)</f>
        <v>0</v>
      </c>
      <c r="BH235" s="210">
        <f>IF(N235="sníž. přenesená",J235,0)</f>
        <v>0</v>
      </c>
      <c r="BI235" s="210">
        <f>IF(N235="nulová",J235,0)</f>
        <v>0</v>
      </c>
      <c r="BJ235" s="24" t="s">
        <v>84</v>
      </c>
      <c r="BK235" s="210">
        <f>ROUND(I235*H235,2)</f>
        <v>0</v>
      </c>
      <c r="BL235" s="24" t="s">
        <v>141</v>
      </c>
      <c r="BM235" s="24" t="s">
        <v>766</v>
      </c>
    </row>
    <row r="236" spans="2:47" s="1" customFormat="1" ht="13.5">
      <c r="B236" s="46"/>
      <c r="C236" s="74"/>
      <c r="D236" s="211" t="s">
        <v>143</v>
      </c>
      <c r="E236" s="74"/>
      <c r="F236" s="212" t="s">
        <v>759</v>
      </c>
      <c r="G236" s="74"/>
      <c r="H236" s="74"/>
      <c r="I236" s="185"/>
      <c r="J236" s="74"/>
      <c r="K236" s="74"/>
      <c r="L236" s="72"/>
      <c r="M236" s="213"/>
      <c r="N236" s="47"/>
      <c r="O236" s="47"/>
      <c r="P236" s="47"/>
      <c r="Q236" s="47"/>
      <c r="R236" s="47"/>
      <c r="S236" s="47"/>
      <c r="T236" s="95"/>
      <c r="AT236" s="24" t="s">
        <v>143</v>
      </c>
      <c r="AU236" s="24" t="s">
        <v>86</v>
      </c>
    </row>
    <row r="237" spans="2:65" s="1" customFormat="1" ht="16.5" customHeight="1">
      <c r="B237" s="46"/>
      <c r="C237" s="284" t="s">
        <v>767</v>
      </c>
      <c r="D237" s="284" t="s">
        <v>497</v>
      </c>
      <c r="E237" s="285" t="s">
        <v>768</v>
      </c>
      <c r="F237" s="286" t="s">
        <v>769</v>
      </c>
      <c r="G237" s="287" t="s">
        <v>360</v>
      </c>
      <c r="H237" s="288">
        <v>10</v>
      </c>
      <c r="I237" s="289"/>
      <c r="J237" s="290">
        <f>ROUND(I237*H237,2)</f>
        <v>0</v>
      </c>
      <c r="K237" s="286" t="s">
        <v>567</v>
      </c>
      <c r="L237" s="291"/>
      <c r="M237" s="292" t="s">
        <v>23</v>
      </c>
      <c r="N237" s="293" t="s">
        <v>47</v>
      </c>
      <c r="O237" s="47"/>
      <c r="P237" s="208">
        <f>O237*H237</f>
        <v>0</v>
      </c>
      <c r="Q237" s="208">
        <v>5E-05</v>
      </c>
      <c r="R237" s="208">
        <f>Q237*H237</f>
        <v>0.0005</v>
      </c>
      <c r="S237" s="208">
        <v>0</v>
      </c>
      <c r="T237" s="209">
        <f>S237*H237</f>
        <v>0</v>
      </c>
      <c r="AR237" s="24" t="s">
        <v>158</v>
      </c>
      <c r="AT237" s="24" t="s">
        <v>497</v>
      </c>
      <c r="AU237" s="24" t="s">
        <v>86</v>
      </c>
      <c r="AY237" s="24" t="s">
        <v>142</v>
      </c>
      <c r="BE237" s="210">
        <f>IF(N237="základní",J237,0)</f>
        <v>0</v>
      </c>
      <c r="BF237" s="210">
        <f>IF(N237="snížená",J237,0)</f>
        <v>0</v>
      </c>
      <c r="BG237" s="210">
        <f>IF(N237="zákl. přenesená",J237,0)</f>
        <v>0</v>
      </c>
      <c r="BH237" s="210">
        <f>IF(N237="sníž. přenesená",J237,0)</f>
        <v>0</v>
      </c>
      <c r="BI237" s="210">
        <f>IF(N237="nulová",J237,0)</f>
        <v>0</v>
      </c>
      <c r="BJ237" s="24" t="s">
        <v>84</v>
      </c>
      <c r="BK237" s="210">
        <f>ROUND(I237*H237,2)</f>
        <v>0</v>
      </c>
      <c r="BL237" s="24" t="s">
        <v>141</v>
      </c>
      <c r="BM237" s="24" t="s">
        <v>770</v>
      </c>
    </row>
    <row r="238" spans="2:65" s="1" customFormat="1" ht="25.5" customHeight="1">
      <c r="B238" s="46"/>
      <c r="C238" s="199" t="s">
        <v>240</v>
      </c>
      <c r="D238" s="199" t="s">
        <v>137</v>
      </c>
      <c r="E238" s="200" t="s">
        <v>771</v>
      </c>
      <c r="F238" s="201" t="s">
        <v>772</v>
      </c>
      <c r="G238" s="202" t="s">
        <v>360</v>
      </c>
      <c r="H238" s="203">
        <v>10</v>
      </c>
      <c r="I238" s="204"/>
      <c r="J238" s="205">
        <f>ROUND(I238*H238,2)</f>
        <v>0</v>
      </c>
      <c r="K238" s="201" t="s">
        <v>567</v>
      </c>
      <c r="L238" s="72"/>
      <c r="M238" s="206" t="s">
        <v>23</v>
      </c>
      <c r="N238" s="207" t="s">
        <v>47</v>
      </c>
      <c r="O238" s="47"/>
      <c r="P238" s="208">
        <f>O238*H238</f>
        <v>0</v>
      </c>
      <c r="Q238" s="208">
        <v>0</v>
      </c>
      <c r="R238" s="208">
        <f>Q238*H238</f>
        <v>0</v>
      </c>
      <c r="S238" s="208">
        <v>0</v>
      </c>
      <c r="T238" s="209">
        <f>S238*H238</f>
        <v>0</v>
      </c>
      <c r="AR238" s="24" t="s">
        <v>141</v>
      </c>
      <c r="AT238" s="24" t="s">
        <v>137</v>
      </c>
      <c r="AU238" s="24" t="s">
        <v>86</v>
      </c>
      <c r="AY238" s="24" t="s">
        <v>142</v>
      </c>
      <c r="BE238" s="210">
        <f>IF(N238="základní",J238,0)</f>
        <v>0</v>
      </c>
      <c r="BF238" s="210">
        <f>IF(N238="snížená",J238,0)</f>
        <v>0</v>
      </c>
      <c r="BG238" s="210">
        <f>IF(N238="zákl. přenesená",J238,0)</f>
        <v>0</v>
      </c>
      <c r="BH238" s="210">
        <f>IF(N238="sníž. přenesená",J238,0)</f>
        <v>0</v>
      </c>
      <c r="BI238" s="210">
        <f>IF(N238="nulová",J238,0)</f>
        <v>0</v>
      </c>
      <c r="BJ238" s="24" t="s">
        <v>84</v>
      </c>
      <c r="BK238" s="210">
        <f>ROUND(I238*H238,2)</f>
        <v>0</v>
      </c>
      <c r="BL238" s="24" t="s">
        <v>141</v>
      </c>
      <c r="BM238" s="24" t="s">
        <v>773</v>
      </c>
    </row>
    <row r="239" spans="2:47" s="1" customFormat="1" ht="13.5">
      <c r="B239" s="46"/>
      <c r="C239" s="74"/>
      <c r="D239" s="211" t="s">
        <v>143</v>
      </c>
      <c r="E239" s="74"/>
      <c r="F239" s="212" t="s">
        <v>759</v>
      </c>
      <c r="G239" s="74"/>
      <c r="H239" s="74"/>
      <c r="I239" s="185"/>
      <c r="J239" s="74"/>
      <c r="K239" s="74"/>
      <c r="L239" s="72"/>
      <c r="M239" s="213"/>
      <c r="N239" s="47"/>
      <c r="O239" s="47"/>
      <c r="P239" s="47"/>
      <c r="Q239" s="47"/>
      <c r="R239" s="47"/>
      <c r="S239" s="47"/>
      <c r="T239" s="95"/>
      <c r="AT239" s="24" t="s">
        <v>143</v>
      </c>
      <c r="AU239" s="24" t="s">
        <v>86</v>
      </c>
    </row>
    <row r="240" spans="2:65" s="1" customFormat="1" ht="16.5" customHeight="1">
      <c r="B240" s="46"/>
      <c r="C240" s="284" t="s">
        <v>774</v>
      </c>
      <c r="D240" s="284" t="s">
        <v>497</v>
      </c>
      <c r="E240" s="285" t="s">
        <v>775</v>
      </c>
      <c r="F240" s="286" t="s">
        <v>776</v>
      </c>
      <c r="G240" s="287" t="s">
        <v>200</v>
      </c>
      <c r="H240" s="288">
        <v>20</v>
      </c>
      <c r="I240" s="289"/>
      <c r="J240" s="290">
        <f>ROUND(I240*H240,2)</f>
        <v>0</v>
      </c>
      <c r="K240" s="286" t="s">
        <v>23</v>
      </c>
      <c r="L240" s="291"/>
      <c r="M240" s="292" t="s">
        <v>23</v>
      </c>
      <c r="N240" s="293" t="s">
        <v>47</v>
      </c>
      <c r="O240" s="47"/>
      <c r="P240" s="208">
        <f>O240*H240</f>
        <v>0</v>
      </c>
      <c r="Q240" s="208">
        <v>5E-05</v>
      </c>
      <c r="R240" s="208">
        <f>Q240*H240</f>
        <v>0.001</v>
      </c>
      <c r="S240" s="208">
        <v>0</v>
      </c>
      <c r="T240" s="209">
        <f>S240*H240</f>
        <v>0</v>
      </c>
      <c r="AR240" s="24" t="s">
        <v>158</v>
      </c>
      <c r="AT240" s="24" t="s">
        <v>497</v>
      </c>
      <c r="AU240" s="24" t="s">
        <v>86</v>
      </c>
      <c r="AY240" s="24" t="s">
        <v>142</v>
      </c>
      <c r="BE240" s="210">
        <f>IF(N240="základní",J240,0)</f>
        <v>0</v>
      </c>
      <c r="BF240" s="210">
        <f>IF(N240="snížená",J240,0)</f>
        <v>0</v>
      </c>
      <c r="BG240" s="210">
        <f>IF(N240="zákl. přenesená",J240,0)</f>
        <v>0</v>
      </c>
      <c r="BH240" s="210">
        <f>IF(N240="sníž. přenesená",J240,0)</f>
        <v>0</v>
      </c>
      <c r="BI240" s="210">
        <f>IF(N240="nulová",J240,0)</f>
        <v>0</v>
      </c>
      <c r="BJ240" s="24" t="s">
        <v>84</v>
      </c>
      <c r="BK240" s="210">
        <f>ROUND(I240*H240,2)</f>
        <v>0</v>
      </c>
      <c r="BL240" s="24" t="s">
        <v>141</v>
      </c>
      <c r="BM240" s="24" t="s">
        <v>777</v>
      </c>
    </row>
    <row r="241" spans="2:63" s="13" customFormat="1" ht="29.85" customHeight="1">
      <c r="B241" s="255"/>
      <c r="C241" s="256"/>
      <c r="D241" s="257" t="s">
        <v>75</v>
      </c>
      <c r="E241" s="269" t="s">
        <v>141</v>
      </c>
      <c r="F241" s="269" t="s">
        <v>502</v>
      </c>
      <c r="G241" s="256"/>
      <c r="H241" s="256"/>
      <c r="I241" s="259"/>
      <c r="J241" s="270">
        <f>BK241</f>
        <v>0</v>
      </c>
      <c r="K241" s="256"/>
      <c r="L241" s="261"/>
      <c r="M241" s="262"/>
      <c r="N241" s="263"/>
      <c r="O241" s="263"/>
      <c r="P241" s="264">
        <f>SUM(P242:P266)</f>
        <v>0</v>
      </c>
      <c r="Q241" s="263"/>
      <c r="R241" s="264">
        <f>SUM(R242:R266)</f>
        <v>86.7292012</v>
      </c>
      <c r="S241" s="263"/>
      <c r="T241" s="265">
        <f>SUM(T242:T266)</f>
        <v>0</v>
      </c>
      <c r="AR241" s="266" t="s">
        <v>84</v>
      </c>
      <c r="AT241" s="267" t="s">
        <v>75</v>
      </c>
      <c r="AU241" s="267" t="s">
        <v>84</v>
      </c>
      <c r="AY241" s="266" t="s">
        <v>142</v>
      </c>
      <c r="BK241" s="268">
        <f>SUM(BK242:BK266)</f>
        <v>0</v>
      </c>
    </row>
    <row r="242" spans="2:65" s="1" customFormat="1" ht="25.5" customHeight="1">
      <c r="B242" s="46"/>
      <c r="C242" s="199" t="s">
        <v>244</v>
      </c>
      <c r="D242" s="199" t="s">
        <v>137</v>
      </c>
      <c r="E242" s="200" t="s">
        <v>778</v>
      </c>
      <c r="F242" s="201" t="s">
        <v>779</v>
      </c>
      <c r="G242" s="202" t="s">
        <v>186</v>
      </c>
      <c r="H242" s="203">
        <v>21.6</v>
      </c>
      <c r="I242" s="204"/>
      <c r="J242" s="205">
        <f>ROUND(I242*H242,2)</f>
        <v>0</v>
      </c>
      <c r="K242" s="201" t="s">
        <v>567</v>
      </c>
      <c r="L242" s="72"/>
      <c r="M242" s="206" t="s">
        <v>23</v>
      </c>
      <c r="N242" s="207" t="s">
        <v>47</v>
      </c>
      <c r="O242" s="47"/>
      <c r="P242" s="208">
        <f>O242*H242</f>
        <v>0</v>
      </c>
      <c r="Q242" s="208">
        <v>0</v>
      </c>
      <c r="R242" s="208">
        <f>Q242*H242</f>
        <v>0</v>
      </c>
      <c r="S242" s="208">
        <v>0</v>
      </c>
      <c r="T242" s="209">
        <f>S242*H242</f>
        <v>0</v>
      </c>
      <c r="AR242" s="24" t="s">
        <v>141</v>
      </c>
      <c r="AT242" s="24" t="s">
        <v>137</v>
      </c>
      <c r="AU242" s="24" t="s">
        <v>86</v>
      </c>
      <c r="AY242" s="24" t="s">
        <v>142</v>
      </c>
      <c r="BE242" s="210">
        <f>IF(N242="základní",J242,0)</f>
        <v>0</v>
      </c>
      <c r="BF242" s="210">
        <f>IF(N242="snížená",J242,0)</f>
        <v>0</v>
      </c>
      <c r="BG242" s="210">
        <f>IF(N242="zákl. přenesená",J242,0)</f>
        <v>0</v>
      </c>
      <c r="BH242" s="210">
        <f>IF(N242="sníž. přenesená",J242,0)</f>
        <v>0</v>
      </c>
      <c r="BI242" s="210">
        <f>IF(N242="nulová",J242,0)</f>
        <v>0</v>
      </c>
      <c r="BJ242" s="24" t="s">
        <v>84</v>
      </c>
      <c r="BK242" s="210">
        <f>ROUND(I242*H242,2)</f>
        <v>0</v>
      </c>
      <c r="BL242" s="24" t="s">
        <v>141</v>
      </c>
      <c r="BM242" s="24" t="s">
        <v>780</v>
      </c>
    </row>
    <row r="243" spans="2:47" s="1" customFormat="1" ht="13.5">
      <c r="B243" s="46"/>
      <c r="C243" s="74"/>
      <c r="D243" s="211" t="s">
        <v>143</v>
      </c>
      <c r="E243" s="74"/>
      <c r="F243" s="212" t="s">
        <v>781</v>
      </c>
      <c r="G243" s="74"/>
      <c r="H243" s="74"/>
      <c r="I243" s="185"/>
      <c r="J243" s="74"/>
      <c r="K243" s="74"/>
      <c r="L243" s="72"/>
      <c r="M243" s="213"/>
      <c r="N243" s="47"/>
      <c r="O243" s="47"/>
      <c r="P243" s="47"/>
      <c r="Q243" s="47"/>
      <c r="R243" s="47"/>
      <c r="S243" s="47"/>
      <c r="T243" s="95"/>
      <c r="AT243" s="24" t="s">
        <v>143</v>
      </c>
      <c r="AU243" s="24" t="s">
        <v>86</v>
      </c>
    </row>
    <row r="244" spans="2:47" s="1" customFormat="1" ht="13.5">
      <c r="B244" s="46"/>
      <c r="C244" s="74"/>
      <c r="D244" s="211" t="s">
        <v>222</v>
      </c>
      <c r="E244" s="74"/>
      <c r="F244" s="212" t="s">
        <v>782</v>
      </c>
      <c r="G244" s="74"/>
      <c r="H244" s="74"/>
      <c r="I244" s="185"/>
      <c r="J244" s="74"/>
      <c r="K244" s="74"/>
      <c r="L244" s="72"/>
      <c r="M244" s="213"/>
      <c r="N244" s="47"/>
      <c r="O244" s="47"/>
      <c r="P244" s="47"/>
      <c r="Q244" s="47"/>
      <c r="R244" s="47"/>
      <c r="S244" s="47"/>
      <c r="T244" s="95"/>
      <c r="AT244" s="24" t="s">
        <v>222</v>
      </c>
      <c r="AU244" s="24" t="s">
        <v>86</v>
      </c>
    </row>
    <row r="245" spans="2:51" s="9" customFormat="1" ht="13.5">
      <c r="B245" s="214"/>
      <c r="C245" s="215"/>
      <c r="D245" s="211" t="s">
        <v>145</v>
      </c>
      <c r="E245" s="216" t="s">
        <v>23</v>
      </c>
      <c r="F245" s="217" t="s">
        <v>783</v>
      </c>
      <c r="G245" s="215"/>
      <c r="H245" s="218">
        <v>21.6</v>
      </c>
      <c r="I245" s="219"/>
      <c r="J245" s="215"/>
      <c r="K245" s="215"/>
      <c r="L245" s="220"/>
      <c r="M245" s="221"/>
      <c r="N245" s="222"/>
      <c r="O245" s="222"/>
      <c r="P245" s="222"/>
      <c r="Q245" s="222"/>
      <c r="R245" s="222"/>
      <c r="S245" s="222"/>
      <c r="T245" s="223"/>
      <c r="AT245" s="224" t="s">
        <v>145</v>
      </c>
      <c r="AU245" s="224" t="s">
        <v>86</v>
      </c>
      <c r="AV245" s="9" t="s">
        <v>86</v>
      </c>
      <c r="AW245" s="9" t="s">
        <v>39</v>
      </c>
      <c r="AX245" s="9" t="s">
        <v>76</v>
      </c>
      <c r="AY245" s="224" t="s">
        <v>142</v>
      </c>
    </row>
    <row r="246" spans="2:51" s="10" customFormat="1" ht="13.5">
      <c r="B246" s="225"/>
      <c r="C246" s="226"/>
      <c r="D246" s="211" t="s">
        <v>145</v>
      </c>
      <c r="E246" s="227" t="s">
        <v>23</v>
      </c>
      <c r="F246" s="228" t="s">
        <v>148</v>
      </c>
      <c r="G246" s="226"/>
      <c r="H246" s="229">
        <v>21.6</v>
      </c>
      <c r="I246" s="230"/>
      <c r="J246" s="226"/>
      <c r="K246" s="226"/>
      <c r="L246" s="231"/>
      <c r="M246" s="232"/>
      <c r="N246" s="233"/>
      <c r="O246" s="233"/>
      <c r="P246" s="233"/>
      <c r="Q246" s="233"/>
      <c r="R246" s="233"/>
      <c r="S246" s="233"/>
      <c r="T246" s="234"/>
      <c r="AT246" s="235" t="s">
        <v>145</v>
      </c>
      <c r="AU246" s="235" t="s">
        <v>86</v>
      </c>
      <c r="AV246" s="10" t="s">
        <v>141</v>
      </c>
      <c r="AW246" s="10" t="s">
        <v>39</v>
      </c>
      <c r="AX246" s="10" t="s">
        <v>84</v>
      </c>
      <c r="AY246" s="235" t="s">
        <v>142</v>
      </c>
    </row>
    <row r="247" spans="2:65" s="1" customFormat="1" ht="25.5" customHeight="1">
      <c r="B247" s="46"/>
      <c r="C247" s="199" t="s">
        <v>784</v>
      </c>
      <c r="D247" s="199" t="s">
        <v>137</v>
      </c>
      <c r="E247" s="200" t="s">
        <v>785</v>
      </c>
      <c r="F247" s="201" t="s">
        <v>786</v>
      </c>
      <c r="G247" s="202" t="s">
        <v>186</v>
      </c>
      <c r="H247" s="203">
        <v>21.6</v>
      </c>
      <c r="I247" s="204"/>
      <c r="J247" s="205">
        <f>ROUND(I247*H247,2)</f>
        <v>0</v>
      </c>
      <c r="K247" s="201" t="s">
        <v>567</v>
      </c>
      <c r="L247" s="72"/>
      <c r="M247" s="206" t="s">
        <v>23</v>
      </c>
      <c r="N247" s="207" t="s">
        <v>47</v>
      </c>
      <c r="O247" s="47"/>
      <c r="P247" s="208">
        <f>O247*H247</f>
        <v>0</v>
      </c>
      <c r="Q247" s="208">
        <v>0.30006</v>
      </c>
      <c r="R247" s="208">
        <f>Q247*H247</f>
        <v>6.481296</v>
      </c>
      <c r="S247" s="208">
        <v>0</v>
      </c>
      <c r="T247" s="209">
        <f>S247*H247</f>
        <v>0</v>
      </c>
      <c r="AR247" s="24" t="s">
        <v>141</v>
      </c>
      <c r="AT247" s="24" t="s">
        <v>137</v>
      </c>
      <c r="AU247" s="24" t="s">
        <v>86</v>
      </c>
      <c r="AY247" s="24" t="s">
        <v>142</v>
      </c>
      <c r="BE247" s="210">
        <f>IF(N247="základní",J247,0)</f>
        <v>0</v>
      </c>
      <c r="BF247" s="210">
        <f>IF(N247="snížená",J247,0)</f>
        <v>0</v>
      </c>
      <c r="BG247" s="210">
        <f>IF(N247="zákl. přenesená",J247,0)</f>
        <v>0</v>
      </c>
      <c r="BH247" s="210">
        <f>IF(N247="sníž. přenesená",J247,0)</f>
        <v>0</v>
      </c>
      <c r="BI247" s="210">
        <f>IF(N247="nulová",J247,0)</f>
        <v>0</v>
      </c>
      <c r="BJ247" s="24" t="s">
        <v>84</v>
      </c>
      <c r="BK247" s="210">
        <f>ROUND(I247*H247,2)</f>
        <v>0</v>
      </c>
      <c r="BL247" s="24" t="s">
        <v>141</v>
      </c>
      <c r="BM247" s="24" t="s">
        <v>787</v>
      </c>
    </row>
    <row r="248" spans="2:47" s="1" customFormat="1" ht="13.5">
      <c r="B248" s="46"/>
      <c r="C248" s="74"/>
      <c r="D248" s="211" t="s">
        <v>143</v>
      </c>
      <c r="E248" s="74"/>
      <c r="F248" s="212" t="s">
        <v>788</v>
      </c>
      <c r="G248" s="74"/>
      <c r="H248" s="74"/>
      <c r="I248" s="185"/>
      <c r="J248" s="74"/>
      <c r="K248" s="74"/>
      <c r="L248" s="72"/>
      <c r="M248" s="213"/>
      <c r="N248" s="47"/>
      <c r="O248" s="47"/>
      <c r="P248" s="47"/>
      <c r="Q248" s="47"/>
      <c r="R248" s="47"/>
      <c r="S248" s="47"/>
      <c r="T248" s="95"/>
      <c r="AT248" s="24" t="s">
        <v>143</v>
      </c>
      <c r="AU248" s="24" t="s">
        <v>86</v>
      </c>
    </row>
    <row r="249" spans="2:51" s="9" customFormat="1" ht="13.5">
      <c r="B249" s="214"/>
      <c r="C249" s="215"/>
      <c r="D249" s="211" t="s">
        <v>145</v>
      </c>
      <c r="E249" s="216" t="s">
        <v>23</v>
      </c>
      <c r="F249" s="217" t="s">
        <v>789</v>
      </c>
      <c r="G249" s="215"/>
      <c r="H249" s="218">
        <v>21.6</v>
      </c>
      <c r="I249" s="219"/>
      <c r="J249" s="215"/>
      <c r="K249" s="215"/>
      <c r="L249" s="220"/>
      <c r="M249" s="221"/>
      <c r="N249" s="222"/>
      <c r="O249" s="222"/>
      <c r="P249" s="222"/>
      <c r="Q249" s="222"/>
      <c r="R249" s="222"/>
      <c r="S249" s="222"/>
      <c r="T249" s="223"/>
      <c r="AT249" s="224" t="s">
        <v>145</v>
      </c>
      <c r="AU249" s="224" t="s">
        <v>86</v>
      </c>
      <c r="AV249" s="9" t="s">
        <v>86</v>
      </c>
      <c r="AW249" s="9" t="s">
        <v>39</v>
      </c>
      <c r="AX249" s="9" t="s">
        <v>76</v>
      </c>
      <c r="AY249" s="224" t="s">
        <v>142</v>
      </c>
    </row>
    <row r="250" spans="2:51" s="10" customFormat="1" ht="13.5">
      <c r="B250" s="225"/>
      <c r="C250" s="226"/>
      <c r="D250" s="211" t="s">
        <v>145</v>
      </c>
      <c r="E250" s="227" t="s">
        <v>23</v>
      </c>
      <c r="F250" s="228" t="s">
        <v>148</v>
      </c>
      <c r="G250" s="226"/>
      <c r="H250" s="229">
        <v>21.6</v>
      </c>
      <c r="I250" s="230"/>
      <c r="J250" s="226"/>
      <c r="K250" s="226"/>
      <c r="L250" s="231"/>
      <c r="M250" s="232"/>
      <c r="N250" s="233"/>
      <c r="O250" s="233"/>
      <c r="P250" s="233"/>
      <c r="Q250" s="233"/>
      <c r="R250" s="233"/>
      <c r="S250" s="233"/>
      <c r="T250" s="234"/>
      <c r="AT250" s="235" t="s">
        <v>145</v>
      </c>
      <c r="AU250" s="235" t="s">
        <v>86</v>
      </c>
      <c r="AV250" s="10" t="s">
        <v>141</v>
      </c>
      <c r="AW250" s="10" t="s">
        <v>39</v>
      </c>
      <c r="AX250" s="10" t="s">
        <v>84</v>
      </c>
      <c r="AY250" s="235" t="s">
        <v>142</v>
      </c>
    </row>
    <row r="251" spans="2:65" s="1" customFormat="1" ht="38.25" customHeight="1">
      <c r="B251" s="46"/>
      <c r="C251" s="199" t="s">
        <v>248</v>
      </c>
      <c r="D251" s="199" t="s">
        <v>137</v>
      </c>
      <c r="E251" s="200" t="s">
        <v>790</v>
      </c>
      <c r="F251" s="201" t="s">
        <v>791</v>
      </c>
      <c r="G251" s="202" t="s">
        <v>140</v>
      </c>
      <c r="H251" s="203">
        <v>5</v>
      </c>
      <c r="I251" s="204"/>
      <c r="J251" s="205">
        <f>ROUND(I251*H251,2)</f>
        <v>0</v>
      </c>
      <c r="K251" s="201" t="s">
        <v>567</v>
      </c>
      <c r="L251" s="72"/>
      <c r="M251" s="206" t="s">
        <v>23</v>
      </c>
      <c r="N251" s="207" t="s">
        <v>47</v>
      </c>
      <c r="O251" s="47"/>
      <c r="P251" s="208">
        <f>O251*H251</f>
        <v>0</v>
      </c>
      <c r="Q251" s="208">
        <v>2.83331</v>
      </c>
      <c r="R251" s="208">
        <f>Q251*H251</f>
        <v>14.16655</v>
      </c>
      <c r="S251" s="208">
        <v>0</v>
      </c>
      <c r="T251" s="209">
        <f>S251*H251</f>
        <v>0</v>
      </c>
      <c r="AR251" s="24" t="s">
        <v>141</v>
      </c>
      <c r="AT251" s="24" t="s">
        <v>137</v>
      </c>
      <c r="AU251" s="24" t="s">
        <v>86</v>
      </c>
      <c r="AY251" s="24" t="s">
        <v>142</v>
      </c>
      <c r="BE251" s="210">
        <f>IF(N251="základní",J251,0)</f>
        <v>0</v>
      </c>
      <c r="BF251" s="210">
        <f>IF(N251="snížená",J251,0)</f>
        <v>0</v>
      </c>
      <c r="BG251" s="210">
        <f>IF(N251="zákl. přenesená",J251,0)</f>
        <v>0</v>
      </c>
      <c r="BH251" s="210">
        <f>IF(N251="sníž. přenesená",J251,0)</f>
        <v>0</v>
      </c>
      <c r="BI251" s="210">
        <f>IF(N251="nulová",J251,0)</f>
        <v>0</v>
      </c>
      <c r="BJ251" s="24" t="s">
        <v>84</v>
      </c>
      <c r="BK251" s="210">
        <f>ROUND(I251*H251,2)</f>
        <v>0</v>
      </c>
      <c r="BL251" s="24" t="s">
        <v>141</v>
      </c>
      <c r="BM251" s="24" t="s">
        <v>792</v>
      </c>
    </row>
    <row r="252" spans="2:47" s="1" customFormat="1" ht="13.5">
      <c r="B252" s="46"/>
      <c r="C252" s="74"/>
      <c r="D252" s="211" t="s">
        <v>143</v>
      </c>
      <c r="E252" s="74"/>
      <c r="F252" s="212" t="s">
        <v>793</v>
      </c>
      <c r="G252" s="74"/>
      <c r="H252" s="74"/>
      <c r="I252" s="185"/>
      <c r="J252" s="74"/>
      <c r="K252" s="74"/>
      <c r="L252" s="72"/>
      <c r="M252" s="213"/>
      <c r="N252" s="47"/>
      <c r="O252" s="47"/>
      <c r="P252" s="47"/>
      <c r="Q252" s="47"/>
      <c r="R252" s="47"/>
      <c r="S252" s="47"/>
      <c r="T252" s="95"/>
      <c r="AT252" s="24" t="s">
        <v>143</v>
      </c>
      <c r="AU252" s="24" t="s">
        <v>86</v>
      </c>
    </row>
    <row r="253" spans="2:51" s="9" customFormat="1" ht="13.5">
      <c r="B253" s="214"/>
      <c r="C253" s="215"/>
      <c r="D253" s="211" t="s">
        <v>145</v>
      </c>
      <c r="E253" s="216" t="s">
        <v>23</v>
      </c>
      <c r="F253" s="217" t="s">
        <v>794</v>
      </c>
      <c r="G253" s="215"/>
      <c r="H253" s="218">
        <v>5</v>
      </c>
      <c r="I253" s="219"/>
      <c r="J253" s="215"/>
      <c r="K253" s="215"/>
      <c r="L253" s="220"/>
      <c r="M253" s="221"/>
      <c r="N253" s="222"/>
      <c r="O253" s="222"/>
      <c r="P253" s="222"/>
      <c r="Q253" s="222"/>
      <c r="R253" s="222"/>
      <c r="S253" s="222"/>
      <c r="T253" s="223"/>
      <c r="AT253" s="224" t="s">
        <v>145</v>
      </c>
      <c r="AU253" s="224" t="s">
        <v>86</v>
      </c>
      <c r="AV253" s="9" t="s">
        <v>86</v>
      </c>
      <c r="AW253" s="9" t="s">
        <v>39</v>
      </c>
      <c r="AX253" s="9" t="s">
        <v>76</v>
      </c>
      <c r="AY253" s="224" t="s">
        <v>142</v>
      </c>
    </row>
    <row r="254" spans="2:51" s="10" customFormat="1" ht="13.5">
      <c r="B254" s="225"/>
      <c r="C254" s="226"/>
      <c r="D254" s="211" t="s">
        <v>145</v>
      </c>
      <c r="E254" s="227" t="s">
        <v>23</v>
      </c>
      <c r="F254" s="228" t="s">
        <v>148</v>
      </c>
      <c r="G254" s="226"/>
      <c r="H254" s="229">
        <v>5</v>
      </c>
      <c r="I254" s="230"/>
      <c r="J254" s="226"/>
      <c r="K254" s="226"/>
      <c r="L254" s="231"/>
      <c r="M254" s="232"/>
      <c r="N254" s="233"/>
      <c r="O254" s="233"/>
      <c r="P254" s="233"/>
      <c r="Q254" s="233"/>
      <c r="R254" s="233"/>
      <c r="S254" s="233"/>
      <c r="T254" s="234"/>
      <c r="AT254" s="235" t="s">
        <v>145</v>
      </c>
      <c r="AU254" s="235" t="s">
        <v>86</v>
      </c>
      <c r="AV254" s="10" t="s">
        <v>141</v>
      </c>
      <c r="AW254" s="10" t="s">
        <v>39</v>
      </c>
      <c r="AX254" s="10" t="s">
        <v>84</v>
      </c>
      <c r="AY254" s="235" t="s">
        <v>142</v>
      </c>
    </row>
    <row r="255" spans="2:65" s="1" customFormat="1" ht="25.5" customHeight="1">
      <c r="B255" s="46"/>
      <c r="C255" s="199" t="s">
        <v>795</v>
      </c>
      <c r="D255" s="199" t="s">
        <v>137</v>
      </c>
      <c r="E255" s="200" t="s">
        <v>796</v>
      </c>
      <c r="F255" s="201" t="s">
        <v>797</v>
      </c>
      <c r="G255" s="202" t="s">
        <v>140</v>
      </c>
      <c r="H255" s="203">
        <v>10.8</v>
      </c>
      <c r="I255" s="204"/>
      <c r="J255" s="205">
        <f>ROUND(I255*H255,2)</f>
        <v>0</v>
      </c>
      <c r="K255" s="201" t="s">
        <v>567</v>
      </c>
      <c r="L255" s="72"/>
      <c r="M255" s="206" t="s">
        <v>23</v>
      </c>
      <c r="N255" s="207" t="s">
        <v>47</v>
      </c>
      <c r="O255" s="47"/>
      <c r="P255" s="208">
        <f>O255*H255</f>
        <v>0</v>
      </c>
      <c r="Q255" s="208">
        <v>1.7535</v>
      </c>
      <c r="R255" s="208">
        <f>Q255*H255</f>
        <v>18.937800000000003</v>
      </c>
      <c r="S255" s="208">
        <v>0</v>
      </c>
      <c r="T255" s="209">
        <f>S255*H255</f>
        <v>0</v>
      </c>
      <c r="AR255" s="24" t="s">
        <v>141</v>
      </c>
      <c r="AT255" s="24" t="s">
        <v>137</v>
      </c>
      <c r="AU255" s="24" t="s">
        <v>86</v>
      </c>
      <c r="AY255" s="24" t="s">
        <v>142</v>
      </c>
      <c r="BE255" s="210">
        <f>IF(N255="základní",J255,0)</f>
        <v>0</v>
      </c>
      <c r="BF255" s="210">
        <f>IF(N255="snížená",J255,0)</f>
        <v>0</v>
      </c>
      <c r="BG255" s="210">
        <f>IF(N255="zákl. přenesená",J255,0)</f>
        <v>0</v>
      </c>
      <c r="BH255" s="210">
        <f>IF(N255="sníž. přenesená",J255,0)</f>
        <v>0</v>
      </c>
      <c r="BI255" s="210">
        <f>IF(N255="nulová",J255,0)</f>
        <v>0</v>
      </c>
      <c r="BJ255" s="24" t="s">
        <v>84</v>
      </c>
      <c r="BK255" s="210">
        <f>ROUND(I255*H255,2)</f>
        <v>0</v>
      </c>
      <c r="BL255" s="24" t="s">
        <v>141</v>
      </c>
      <c r="BM255" s="24" t="s">
        <v>798</v>
      </c>
    </row>
    <row r="256" spans="2:47" s="1" customFormat="1" ht="13.5">
      <c r="B256" s="46"/>
      <c r="C256" s="74"/>
      <c r="D256" s="211" t="s">
        <v>143</v>
      </c>
      <c r="E256" s="74"/>
      <c r="F256" s="212" t="s">
        <v>799</v>
      </c>
      <c r="G256" s="74"/>
      <c r="H256" s="74"/>
      <c r="I256" s="185"/>
      <c r="J256" s="74"/>
      <c r="K256" s="74"/>
      <c r="L256" s="72"/>
      <c r="M256" s="213"/>
      <c r="N256" s="47"/>
      <c r="O256" s="47"/>
      <c r="P256" s="47"/>
      <c r="Q256" s="47"/>
      <c r="R256" s="47"/>
      <c r="S256" s="47"/>
      <c r="T256" s="95"/>
      <c r="AT256" s="24" t="s">
        <v>143</v>
      </c>
      <c r="AU256" s="24" t="s">
        <v>86</v>
      </c>
    </row>
    <row r="257" spans="2:51" s="9" customFormat="1" ht="13.5">
      <c r="B257" s="214"/>
      <c r="C257" s="215"/>
      <c r="D257" s="211" t="s">
        <v>145</v>
      </c>
      <c r="E257" s="216" t="s">
        <v>23</v>
      </c>
      <c r="F257" s="217" t="s">
        <v>800</v>
      </c>
      <c r="G257" s="215"/>
      <c r="H257" s="218">
        <v>10.8</v>
      </c>
      <c r="I257" s="219"/>
      <c r="J257" s="215"/>
      <c r="K257" s="215"/>
      <c r="L257" s="220"/>
      <c r="M257" s="221"/>
      <c r="N257" s="222"/>
      <c r="O257" s="222"/>
      <c r="P257" s="222"/>
      <c r="Q257" s="222"/>
      <c r="R257" s="222"/>
      <c r="S257" s="222"/>
      <c r="T257" s="223"/>
      <c r="AT257" s="224" t="s">
        <v>145</v>
      </c>
      <c r="AU257" s="224" t="s">
        <v>86</v>
      </c>
      <c r="AV257" s="9" t="s">
        <v>86</v>
      </c>
      <c r="AW257" s="9" t="s">
        <v>39</v>
      </c>
      <c r="AX257" s="9" t="s">
        <v>76</v>
      </c>
      <c r="AY257" s="224" t="s">
        <v>142</v>
      </c>
    </row>
    <row r="258" spans="2:51" s="10" customFormat="1" ht="13.5">
      <c r="B258" s="225"/>
      <c r="C258" s="226"/>
      <c r="D258" s="211" t="s">
        <v>145</v>
      </c>
      <c r="E258" s="227" t="s">
        <v>23</v>
      </c>
      <c r="F258" s="228" t="s">
        <v>148</v>
      </c>
      <c r="G258" s="226"/>
      <c r="H258" s="229">
        <v>10.8</v>
      </c>
      <c r="I258" s="230"/>
      <c r="J258" s="226"/>
      <c r="K258" s="226"/>
      <c r="L258" s="231"/>
      <c r="M258" s="232"/>
      <c r="N258" s="233"/>
      <c r="O258" s="233"/>
      <c r="P258" s="233"/>
      <c r="Q258" s="233"/>
      <c r="R258" s="233"/>
      <c r="S258" s="233"/>
      <c r="T258" s="234"/>
      <c r="AT258" s="235" t="s">
        <v>145</v>
      </c>
      <c r="AU258" s="235" t="s">
        <v>86</v>
      </c>
      <c r="AV258" s="10" t="s">
        <v>141</v>
      </c>
      <c r="AW258" s="10" t="s">
        <v>39</v>
      </c>
      <c r="AX258" s="10" t="s">
        <v>84</v>
      </c>
      <c r="AY258" s="235" t="s">
        <v>142</v>
      </c>
    </row>
    <row r="259" spans="2:65" s="1" customFormat="1" ht="38.25" customHeight="1">
      <c r="B259" s="46"/>
      <c r="C259" s="199" t="s">
        <v>252</v>
      </c>
      <c r="D259" s="199" t="s">
        <v>137</v>
      </c>
      <c r="E259" s="200" t="s">
        <v>801</v>
      </c>
      <c r="F259" s="201" t="s">
        <v>802</v>
      </c>
      <c r="G259" s="202" t="s">
        <v>140</v>
      </c>
      <c r="H259" s="203">
        <v>12.96</v>
      </c>
      <c r="I259" s="204"/>
      <c r="J259" s="205">
        <f>ROUND(I259*H259,2)</f>
        <v>0</v>
      </c>
      <c r="K259" s="201" t="s">
        <v>567</v>
      </c>
      <c r="L259" s="72"/>
      <c r="M259" s="206" t="s">
        <v>23</v>
      </c>
      <c r="N259" s="207" t="s">
        <v>47</v>
      </c>
      <c r="O259" s="47"/>
      <c r="P259" s="208">
        <f>O259*H259</f>
        <v>0</v>
      </c>
      <c r="Q259" s="208">
        <v>1.848</v>
      </c>
      <c r="R259" s="208">
        <f>Q259*H259</f>
        <v>23.950080000000003</v>
      </c>
      <c r="S259" s="208">
        <v>0</v>
      </c>
      <c r="T259" s="209">
        <f>S259*H259</f>
        <v>0</v>
      </c>
      <c r="AR259" s="24" t="s">
        <v>141</v>
      </c>
      <c r="AT259" s="24" t="s">
        <v>137</v>
      </c>
      <c r="AU259" s="24" t="s">
        <v>86</v>
      </c>
      <c r="AY259" s="24" t="s">
        <v>142</v>
      </c>
      <c r="BE259" s="210">
        <f>IF(N259="základní",J259,0)</f>
        <v>0</v>
      </c>
      <c r="BF259" s="210">
        <f>IF(N259="snížená",J259,0)</f>
        <v>0</v>
      </c>
      <c r="BG259" s="210">
        <f>IF(N259="zákl. přenesená",J259,0)</f>
        <v>0</v>
      </c>
      <c r="BH259" s="210">
        <f>IF(N259="sníž. přenesená",J259,0)</f>
        <v>0</v>
      </c>
      <c r="BI259" s="210">
        <f>IF(N259="nulová",J259,0)</f>
        <v>0</v>
      </c>
      <c r="BJ259" s="24" t="s">
        <v>84</v>
      </c>
      <c r="BK259" s="210">
        <f>ROUND(I259*H259,2)</f>
        <v>0</v>
      </c>
      <c r="BL259" s="24" t="s">
        <v>141</v>
      </c>
      <c r="BM259" s="24" t="s">
        <v>803</v>
      </c>
    </row>
    <row r="260" spans="2:47" s="1" customFormat="1" ht="13.5">
      <c r="B260" s="46"/>
      <c r="C260" s="74"/>
      <c r="D260" s="211" t="s">
        <v>143</v>
      </c>
      <c r="E260" s="74"/>
      <c r="F260" s="212" t="s">
        <v>804</v>
      </c>
      <c r="G260" s="74"/>
      <c r="H260" s="74"/>
      <c r="I260" s="185"/>
      <c r="J260" s="74"/>
      <c r="K260" s="74"/>
      <c r="L260" s="72"/>
      <c r="M260" s="213"/>
      <c r="N260" s="47"/>
      <c r="O260" s="47"/>
      <c r="P260" s="47"/>
      <c r="Q260" s="47"/>
      <c r="R260" s="47"/>
      <c r="S260" s="47"/>
      <c r="T260" s="95"/>
      <c r="AT260" s="24" t="s">
        <v>143</v>
      </c>
      <c r="AU260" s="24" t="s">
        <v>86</v>
      </c>
    </row>
    <row r="261" spans="2:47" s="1" customFormat="1" ht="13.5">
      <c r="B261" s="46"/>
      <c r="C261" s="74"/>
      <c r="D261" s="211" t="s">
        <v>222</v>
      </c>
      <c r="E261" s="74"/>
      <c r="F261" s="212" t="s">
        <v>805</v>
      </c>
      <c r="G261" s="74"/>
      <c r="H261" s="74"/>
      <c r="I261" s="185"/>
      <c r="J261" s="74"/>
      <c r="K261" s="74"/>
      <c r="L261" s="72"/>
      <c r="M261" s="213"/>
      <c r="N261" s="47"/>
      <c r="O261" s="47"/>
      <c r="P261" s="47"/>
      <c r="Q261" s="47"/>
      <c r="R261" s="47"/>
      <c r="S261" s="47"/>
      <c r="T261" s="95"/>
      <c r="AT261" s="24" t="s">
        <v>222</v>
      </c>
      <c r="AU261" s="24" t="s">
        <v>86</v>
      </c>
    </row>
    <row r="262" spans="2:51" s="9" customFormat="1" ht="13.5">
      <c r="B262" s="214"/>
      <c r="C262" s="215"/>
      <c r="D262" s="211" t="s">
        <v>145</v>
      </c>
      <c r="E262" s="216" t="s">
        <v>23</v>
      </c>
      <c r="F262" s="217" t="s">
        <v>806</v>
      </c>
      <c r="G262" s="215"/>
      <c r="H262" s="218">
        <v>12.96</v>
      </c>
      <c r="I262" s="219"/>
      <c r="J262" s="215"/>
      <c r="K262" s="215"/>
      <c r="L262" s="220"/>
      <c r="M262" s="221"/>
      <c r="N262" s="222"/>
      <c r="O262" s="222"/>
      <c r="P262" s="222"/>
      <c r="Q262" s="222"/>
      <c r="R262" s="222"/>
      <c r="S262" s="222"/>
      <c r="T262" s="223"/>
      <c r="AT262" s="224" t="s">
        <v>145</v>
      </c>
      <c r="AU262" s="224" t="s">
        <v>86</v>
      </c>
      <c r="AV262" s="9" t="s">
        <v>86</v>
      </c>
      <c r="AW262" s="9" t="s">
        <v>39</v>
      </c>
      <c r="AX262" s="9" t="s">
        <v>76</v>
      </c>
      <c r="AY262" s="224" t="s">
        <v>142</v>
      </c>
    </row>
    <row r="263" spans="2:51" s="10" customFormat="1" ht="13.5">
      <c r="B263" s="225"/>
      <c r="C263" s="226"/>
      <c r="D263" s="211" t="s">
        <v>145</v>
      </c>
      <c r="E263" s="227" t="s">
        <v>23</v>
      </c>
      <c r="F263" s="228" t="s">
        <v>148</v>
      </c>
      <c r="G263" s="226"/>
      <c r="H263" s="229">
        <v>12.96</v>
      </c>
      <c r="I263" s="230"/>
      <c r="J263" s="226"/>
      <c r="K263" s="226"/>
      <c r="L263" s="231"/>
      <c r="M263" s="232"/>
      <c r="N263" s="233"/>
      <c r="O263" s="233"/>
      <c r="P263" s="233"/>
      <c r="Q263" s="233"/>
      <c r="R263" s="233"/>
      <c r="S263" s="233"/>
      <c r="T263" s="234"/>
      <c r="AT263" s="235" t="s">
        <v>145</v>
      </c>
      <c r="AU263" s="235" t="s">
        <v>86</v>
      </c>
      <c r="AV263" s="10" t="s">
        <v>141</v>
      </c>
      <c r="AW263" s="10" t="s">
        <v>39</v>
      </c>
      <c r="AX263" s="10" t="s">
        <v>84</v>
      </c>
      <c r="AY263" s="235" t="s">
        <v>142</v>
      </c>
    </row>
    <row r="264" spans="2:65" s="1" customFormat="1" ht="25.5" customHeight="1">
      <c r="B264" s="46"/>
      <c r="C264" s="199" t="s">
        <v>807</v>
      </c>
      <c r="D264" s="199" t="s">
        <v>137</v>
      </c>
      <c r="E264" s="200" t="s">
        <v>808</v>
      </c>
      <c r="F264" s="201" t="s">
        <v>809</v>
      </c>
      <c r="G264" s="202" t="s">
        <v>140</v>
      </c>
      <c r="H264" s="203">
        <v>12.96</v>
      </c>
      <c r="I264" s="204"/>
      <c r="J264" s="205">
        <f>ROUND(I264*H264,2)</f>
        <v>0</v>
      </c>
      <c r="K264" s="201" t="s">
        <v>23</v>
      </c>
      <c r="L264" s="72"/>
      <c r="M264" s="206" t="s">
        <v>23</v>
      </c>
      <c r="N264" s="207" t="s">
        <v>47</v>
      </c>
      <c r="O264" s="47"/>
      <c r="P264" s="208">
        <f>O264*H264</f>
        <v>0</v>
      </c>
      <c r="Q264" s="208">
        <v>0.4175</v>
      </c>
      <c r="R264" s="208">
        <f>Q264*H264</f>
        <v>5.4108</v>
      </c>
      <c r="S264" s="208">
        <v>0</v>
      </c>
      <c r="T264" s="209">
        <f>S264*H264</f>
        <v>0</v>
      </c>
      <c r="AR264" s="24" t="s">
        <v>141</v>
      </c>
      <c r="AT264" s="24" t="s">
        <v>137</v>
      </c>
      <c r="AU264" s="24" t="s">
        <v>86</v>
      </c>
      <c r="AY264" s="24" t="s">
        <v>142</v>
      </c>
      <c r="BE264" s="210">
        <f>IF(N264="základní",J264,0)</f>
        <v>0</v>
      </c>
      <c r="BF264" s="210">
        <f>IF(N264="snížená",J264,0)</f>
        <v>0</v>
      </c>
      <c r="BG264" s="210">
        <f>IF(N264="zákl. přenesená",J264,0)</f>
        <v>0</v>
      </c>
      <c r="BH264" s="210">
        <f>IF(N264="sníž. přenesená",J264,0)</f>
        <v>0</v>
      </c>
      <c r="BI264" s="210">
        <f>IF(N264="nulová",J264,0)</f>
        <v>0</v>
      </c>
      <c r="BJ264" s="24" t="s">
        <v>84</v>
      </c>
      <c r="BK264" s="210">
        <f>ROUND(I264*H264,2)</f>
        <v>0</v>
      </c>
      <c r="BL264" s="24" t="s">
        <v>141</v>
      </c>
      <c r="BM264" s="24" t="s">
        <v>810</v>
      </c>
    </row>
    <row r="265" spans="2:65" s="1" customFormat="1" ht="25.5" customHeight="1">
      <c r="B265" s="46"/>
      <c r="C265" s="199" t="s">
        <v>257</v>
      </c>
      <c r="D265" s="199" t="s">
        <v>137</v>
      </c>
      <c r="E265" s="200" t="s">
        <v>811</v>
      </c>
      <c r="F265" s="201" t="s">
        <v>812</v>
      </c>
      <c r="G265" s="202" t="s">
        <v>186</v>
      </c>
      <c r="H265" s="203">
        <v>21.6</v>
      </c>
      <c r="I265" s="204"/>
      <c r="J265" s="205">
        <f>ROUND(I265*H265,2)</f>
        <v>0</v>
      </c>
      <c r="K265" s="201" t="s">
        <v>567</v>
      </c>
      <c r="L265" s="72"/>
      <c r="M265" s="206" t="s">
        <v>23</v>
      </c>
      <c r="N265" s="207" t="s">
        <v>47</v>
      </c>
      <c r="O265" s="47"/>
      <c r="P265" s="208">
        <f>O265*H265</f>
        <v>0</v>
      </c>
      <c r="Q265" s="208">
        <v>0.823272</v>
      </c>
      <c r="R265" s="208">
        <f>Q265*H265</f>
        <v>17.7826752</v>
      </c>
      <c r="S265" s="208">
        <v>0</v>
      </c>
      <c r="T265" s="209">
        <f>S265*H265</f>
        <v>0</v>
      </c>
      <c r="AR265" s="24" t="s">
        <v>141</v>
      </c>
      <c r="AT265" s="24" t="s">
        <v>137</v>
      </c>
      <c r="AU265" s="24" t="s">
        <v>86</v>
      </c>
      <c r="AY265" s="24" t="s">
        <v>142</v>
      </c>
      <c r="BE265" s="210">
        <f>IF(N265="základní",J265,0)</f>
        <v>0</v>
      </c>
      <c r="BF265" s="210">
        <f>IF(N265="snížená",J265,0)</f>
        <v>0</v>
      </c>
      <c r="BG265" s="210">
        <f>IF(N265="zákl. přenesená",J265,0)</f>
        <v>0</v>
      </c>
      <c r="BH265" s="210">
        <f>IF(N265="sníž. přenesená",J265,0)</f>
        <v>0</v>
      </c>
      <c r="BI265" s="210">
        <f>IF(N265="nulová",J265,0)</f>
        <v>0</v>
      </c>
      <c r="BJ265" s="24" t="s">
        <v>84</v>
      </c>
      <c r="BK265" s="210">
        <f>ROUND(I265*H265,2)</f>
        <v>0</v>
      </c>
      <c r="BL265" s="24" t="s">
        <v>141</v>
      </c>
      <c r="BM265" s="24" t="s">
        <v>813</v>
      </c>
    </row>
    <row r="266" spans="2:47" s="1" customFormat="1" ht="13.5">
      <c r="B266" s="46"/>
      <c r="C266" s="74"/>
      <c r="D266" s="211" t="s">
        <v>143</v>
      </c>
      <c r="E266" s="74"/>
      <c r="F266" s="212" t="s">
        <v>814</v>
      </c>
      <c r="G266" s="74"/>
      <c r="H266" s="74"/>
      <c r="I266" s="185"/>
      <c r="J266" s="74"/>
      <c r="K266" s="74"/>
      <c r="L266" s="72"/>
      <c r="M266" s="213"/>
      <c r="N266" s="47"/>
      <c r="O266" s="47"/>
      <c r="P266" s="47"/>
      <c r="Q266" s="47"/>
      <c r="R266" s="47"/>
      <c r="S266" s="47"/>
      <c r="T266" s="95"/>
      <c r="AT266" s="24" t="s">
        <v>143</v>
      </c>
      <c r="AU266" s="24" t="s">
        <v>86</v>
      </c>
    </row>
    <row r="267" spans="2:63" s="13" customFormat="1" ht="29.85" customHeight="1">
      <c r="B267" s="255"/>
      <c r="C267" s="256"/>
      <c r="D267" s="257" t="s">
        <v>75</v>
      </c>
      <c r="E267" s="269" t="s">
        <v>155</v>
      </c>
      <c r="F267" s="269" t="s">
        <v>815</v>
      </c>
      <c r="G267" s="256"/>
      <c r="H267" s="256"/>
      <c r="I267" s="259"/>
      <c r="J267" s="270">
        <f>BK267</f>
        <v>0</v>
      </c>
      <c r="K267" s="256"/>
      <c r="L267" s="261"/>
      <c r="M267" s="262"/>
      <c r="N267" s="263"/>
      <c r="O267" s="263"/>
      <c r="P267" s="264">
        <f>SUM(P268:P274)</f>
        <v>0</v>
      </c>
      <c r="Q267" s="263"/>
      <c r="R267" s="264">
        <f>SUM(R268:R274)</f>
        <v>1.4076</v>
      </c>
      <c r="S267" s="263"/>
      <c r="T267" s="265">
        <f>SUM(T268:T274)</f>
        <v>0</v>
      </c>
      <c r="AR267" s="266" t="s">
        <v>84</v>
      </c>
      <c r="AT267" s="267" t="s">
        <v>75</v>
      </c>
      <c r="AU267" s="267" t="s">
        <v>84</v>
      </c>
      <c r="AY267" s="266" t="s">
        <v>142</v>
      </c>
      <c r="BK267" s="268">
        <f>SUM(BK268:BK274)</f>
        <v>0</v>
      </c>
    </row>
    <row r="268" spans="2:65" s="1" customFormat="1" ht="25.5" customHeight="1">
      <c r="B268" s="46"/>
      <c r="C268" s="199" t="s">
        <v>816</v>
      </c>
      <c r="D268" s="199" t="s">
        <v>137</v>
      </c>
      <c r="E268" s="200" t="s">
        <v>817</v>
      </c>
      <c r="F268" s="201" t="s">
        <v>818</v>
      </c>
      <c r="G268" s="202" t="s">
        <v>186</v>
      </c>
      <c r="H268" s="203">
        <v>41.4</v>
      </c>
      <c r="I268" s="204"/>
      <c r="J268" s="205">
        <f>ROUND(I268*H268,2)</f>
        <v>0</v>
      </c>
      <c r="K268" s="201" t="s">
        <v>567</v>
      </c>
      <c r="L268" s="72"/>
      <c r="M268" s="206" t="s">
        <v>23</v>
      </c>
      <c r="N268" s="207" t="s">
        <v>47</v>
      </c>
      <c r="O268" s="47"/>
      <c r="P268" s="208">
        <f>O268*H268</f>
        <v>0</v>
      </c>
      <c r="Q268" s="208">
        <v>0.034</v>
      </c>
      <c r="R268" s="208">
        <f>Q268*H268</f>
        <v>1.4076</v>
      </c>
      <c r="S268" s="208">
        <v>0</v>
      </c>
      <c r="T268" s="209">
        <f>S268*H268</f>
        <v>0</v>
      </c>
      <c r="AR268" s="24" t="s">
        <v>141</v>
      </c>
      <c r="AT268" s="24" t="s">
        <v>137</v>
      </c>
      <c r="AU268" s="24" t="s">
        <v>86</v>
      </c>
      <c r="AY268" s="24" t="s">
        <v>142</v>
      </c>
      <c r="BE268" s="210">
        <f>IF(N268="základní",J268,0)</f>
        <v>0</v>
      </c>
      <c r="BF268" s="210">
        <f>IF(N268="snížená",J268,0)</f>
        <v>0</v>
      </c>
      <c r="BG268" s="210">
        <f>IF(N268="zákl. přenesená",J268,0)</f>
        <v>0</v>
      </c>
      <c r="BH268" s="210">
        <f>IF(N268="sníž. přenesená",J268,0)</f>
        <v>0</v>
      </c>
      <c r="BI268" s="210">
        <f>IF(N268="nulová",J268,0)</f>
        <v>0</v>
      </c>
      <c r="BJ268" s="24" t="s">
        <v>84</v>
      </c>
      <c r="BK268" s="210">
        <f>ROUND(I268*H268,2)</f>
        <v>0</v>
      </c>
      <c r="BL268" s="24" t="s">
        <v>141</v>
      </c>
      <c r="BM268" s="24" t="s">
        <v>819</v>
      </c>
    </row>
    <row r="269" spans="2:47" s="1" customFormat="1" ht="13.5">
      <c r="B269" s="46"/>
      <c r="C269" s="74"/>
      <c r="D269" s="211" t="s">
        <v>143</v>
      </c>
      <c r="E269" s="74"/>
      <c r="F269" s="212" t="s">
        <v>820</v>
      </c>
      <c r="G269" s="74"/>
      <c r="H269" s="74"/>
      <c r="I269" s="185"/>
      <c r="J269" s="74"/>
      <c r="K269" s="74"/>
      <c r="L269" s="72"/>
      <c r="M269" s="213"/>
      <c r="N269" s="47"/>
      <c r="O269" s="47"/>
      <c r="P269" s="47"/>
      <c r="Q269" s="47"/>
      <c r="R269" s="47"/>
      <c r="S269" s="47"/>
      <c r="T269" s="95"/>
      <c r="AT269" s="24" t="s">
        <v>143</v>
      </c>
      <c r="AU269" s="24" t="s">
        <v>86</v>
      </c>
    </row>
    <row r="270" spans="2:47" s="1" customFormat="1" ht="13.5">
      <c r="B270" s="46"/>
      <c r="C270" s="74"/>
      <c r="D270" s="211" t="s">
        <v>222</v>
      </c>
      <c r="E270" s="74"/>
      <c r="F270" s="212" t="s">
        <v>821</v>
      </c>
      <c r="G270" s="74"/>
      <c r="H270" s="74"/>
      <c r="I270" s="185"/>
      <c r="J270" s="74"/>
      <c r="K270" s="74"/>
      <c r="L270" s="72"/>
      <c r="M270" s="213"/>
      <c r="N270" s="47"/>
      <c r="O270" s="47"/>
      <c r="P270" s="47"/>
      <c r="Q270" s="47"/>
      <c r="R270" s="47"/>
      <c r="S270" s="47"/>
      <c r="T270" s="95"/>
      <c r="AT270" s="24" t="s">
        <v>222</v>
      </c>
      <c r="AU270" s="24" t="s">
        <v>86</v>
      </c>
    </row>
    <row r="271" spans="2:51" s="9" customFormat="1" ht="13.5">
      <c r="B271" s="214"/>
      <c r="C271" s="215"/>
      <c r="D271" s="211" t="s">
        <v>145</v>
      </c>
      <c r="E271" s="216" t="s">
        <v>23</v>
      </c>
      <c r="F271" s="217" t="s">
        <v>822</v>
      </c>
      <c r="G271" s="215"/>
      <c r="H271" s="218">
        <v>41.4</v>
      </c>
      <c r="I271" s="219"/>
      <c r="J271" s="215"/>
      <c r="K271" s="215"/>
      <c r="L271" s="220"/>
      <c r="M271" s="221"/>
      <c r="N271" s="222"/>
      <c r="O271" s="222"/>
      <c r="P271" s="222"/>
      <c r="Q271" s="222"/>
      <c r="R271" s="222"/>
      <c r="S271" s="222"/>
      <c r="T271" s="223"/>
      <c r="AT271" s="224" t="s">
        <v>145</v>
      </c>
      <c r="AU271" s="224" t="s">
        <v>86</v>
      </c>
      <c r="AV271" s="9" t="s">
        <v>86</v>
      </c>
      <c r="AW271" s="9" t="s">
        <v>39</v>
      </c>
      <c r="AX271" s="9" t="s">
        <v>76</v>
      </c>
      <c r="AY271" s="224" t="s">
        <v>142</v>
      </c>
    </row>
    <row r="272" spans="2:51" s="10" customFormat="1" ht="13.5">
      <c r="B272" s="225"/>
      <c r="C272" s="226"/>
      <c r="D272" s="211" t="s">
        <v>145</v>
      </c>
      <c r="E272" s="227" t="s">
        <v>23</v>
      </c>
      <c r="F272" s="228" t="s">
        <v>148</v>
      </c>
      <c r="G272" s="226"/>
      <c r="H272" s="229">
        <v>41.4</v>
      </c>
      <c r="I272" s="230"/>
      <c r="J272" s="226"/>
      <c r="K272" s="226"/>
      <c r="L272" s="231"/>
      <c r="M272" s="232"/>
      <c r="N272" s="233"/>
      <c r="O272" s="233"/>
      <c r="P272" s="233"/>
      <c r="Q272" s="233"/>
      <c r="R272" s="233"/>
      <c r="S272" s="233"/>
      <c r="T272" s="234"/>
      <c r="AT272" s="235" t="s">
        <v>145</v>
      </c>
      <c r="AU272" s="235" t="s">
        <v>86</v>
      </c>
      <c r="AV272" s="10" t="s">
        <v>141</v>
      </c>
      <c r="AW272" s="10" t="s">
        <v>39</v>
      </c>
      <c r="AX272" s="10" t="s">
        <v>84</v>
      </c>
      <c r="AY272" s="235" t="s">
        <v>142</v>
      </c>
    </row>
    <row r="273" spans="2:65" s="1" customFormat="1" ht="16.5" customHeight="1">
      <c r="B273" s="46"/>
      <c r="C273" s="199" t="s">
        <v>261</v>
      </c>
      <c r="D273" s="199" t="s">
        <v>137</v>
      </c>
      <c r="E273" s="200" t="s">
        <v>823</v>
      </c>
      <c r="F273" s="201" t="s">
        <v>824</v>
      </c>
      <c r="G273" s="202" t="s">
        <v>186</v>
      </c>
      <c r="H273" s="203">
        <v>41.4</v>
      </c>
      <c r="I273" s="204"/>
      <c r="J273" s="205">
        <f>ROUND(I273*H273,2)</f>
        <v>0</v>
      </c>
      <c r="K273" s="201" t="s">
        <v>567</v>
      </c>
      <c r="L273" s="72"/>
      <c r="M273" s="206" t="s">
        <v>23</v>
      </c>
      <c r="N273" s="207" t="s">
        <v>47</v>
      </c>
      <c r="O273" s="47"/>
      <c r="P273" s="208">
        <f>O273*H273</f>
        <v>0</v>
      </c>
      <c r="Q273" s="208">
        <v>0</v>
      </c>
      <c r="R273" s="208">
        <f>Q273*H273</f>
        <v>0</v>
      </c>
      <c r="S273" s="208">
        <v>0</v>
      </c>
      <c r="T273" s="209">
        <f>S273*H273</f>
        <v>0</v>
      </c>
      <c r="AR273" s="24" t="s">
        <v>141</v>
      </c>
      <c r="AT273" s="24" t="s">
        <v>137</v>
      </c>
      <c r="AU273" s="24" t="s">
        <v>86</v>
      </c>
      <c r="AY273" s="24" t="s">
        <v>142</v>
      </c>
      <c r="BE273" s="210">
        <f>IF(N273="základní",J273,0)</f>
        <v>0</v>
      </c>
      <c r="BF273" s="210">
        <f>IF(N273="snížená",J273,0)</f>
        <v>0</v>
      </c>
      <c r="BG273" s="210">
        <f>IF(N273="zákl. přenesená",J273,0)</f>
        <v>0</v>
      </c>
      <c r="BH273" s="210">
        <f>IF(N273="sníž. přenesená",J273,0)</f>
        <v>0</v>
      </c>
      <c r="BI273" s="210">
        <f>IF(N273="nulová",J273,0)</f>
        <v>0</v>
      </c>
      <c r="BJ273" s="24" t="s">
        <v>84</v>
      </c>
      <c r="BK273" s="210">
        <f>ROUND(I273*H273,2)</f>
        <v>0</v>
      </c>
      <c r="BL273" s="24" t="s">
        <v>141</v>
      </c>
      <c r="BM273" s="24" t="s">
        <v>825</v>
      </c>
    </row>
    <row r="274" spans="2:47" s="1" customFormat="1" ht="13.5">
      <c r="B274" s="46"/>
      <c r="C274" s="74"/>
      <c r="D274" s="211" t="s">
        <v>222</v>
      </c>
      <c r="E274" s="74"/>
      <c r="F274" s="212" t="s">
        <v>826</v>
      </c>
      <c r="G274" s="74"/>
      <c r="H274" s="74"/>
      <c r="I274" s="185"/>
      <c r="J274" s="74"/>
      <c r="K274" s="74"/>
      <c r="L274" s="72"/>
      <c r="M274" s="213"/>
      <c r="N274" s="47"/>
      <c r="O274" s="47"/>
      <c r="P274" s="47"/>
      <c r="Q274" s="47"/>
      <c r="R274" s="47"/>
      <c r="S274" s="47"/>
      <c r="T274" s="95"/>
      <c r="AT274" s="24" t="s">
        <v>222</v>
      </c>
      <c r="AU274" s="24" t="s">
        <v>86</v>
      </c>
    </row>
    <row r="275" spans="2:63" s="13" customFormat="1" ht="29.85" customHeight="1">
      <c r="B275" s="255"/>
      <c r="C275" s="256"/>
      <c r="D275" s="257" t="s">
        <v>75</v>
      </c>
      <c r="E275" s="269" t="s">
        <v>158</v>
      </c>
      <c r="F275" s="269" t="s">
        <v>827</v>
      </c>
      <c r="G275" s="256"/>
      <c r="H275" s="256"/>
      <c r="I275" s="259"/>
      <c r="J275" s="270">
        <f>BK275</f>
        <v>0</v>
      </c>
      <c r="K275" s="256"/>
      <c r="L275" s="261"/>
      <c r="M275" s="262"/>
      <c r="N275" s="263"/>
      <c r="O275" s="263"/>
      <c r="P275" s="264">
        <v>0</v>
      </c>
      <c r="Q275" s="263"/>
      <c r="R275" s="264">
        <v>0</v>
      </c>
      <c r="S275" s="263"/>
      <c r="T275" s="265">
        <v>0</v>
      </c>
      <c r="AR275" s="266" t="s">
        <v>84</v>
      </c>
      <c r="AT275" s="267" t="s">
        <v>75</v>
      </c>
      <c r="AU275" s="267" t="s">
        <v>84</v>
      </c>
      <c r="AY275" s="266" t="s">
        <v>142</v>
      </c>
      <c r="BK275" s="268">
        <v>0</v>
      </c>
    </row>
    <row r="276" spans="2:63" s="13" customFormat="1" ht="19.9" customHeight="1">
      <c r="B276" s="255"/>
      <c r="C276" s="256"/>
      <c r="D276" s="257" t="s">
        <v>75</v>
      </c>
      <c r="E276" s="269" t="s">
        <v>176</v>
      </c>
      <c r="F276" s="269" t="s">
        <v>828</v>
      </c>
      <c r="G276" s="256"/>
      <c r="H276" s="256"/>
      <c r="I276" s="259"/>
      <c r="J276" s="270">
        <f>BK276</f>
        <v>0</v>
      </c>
      <c r="K276" s="256"/>
      <c r="L276" s="261"/>
      <c r="M276" s="262"/>
      <c r="N276" s="263"/>
      <c r="O276" s="263"/>
      <c r="P276" s="264">
        <f>SUM(P277:P283)</f>
        <v>0</v>
      </c>
      <c r="Q276" s="263"/>
      <c r="R276" s="264">
        <f>SUM(R277:R283)</f>
        <v>0</v>
      </c>
      <c r="S276" s="263"/>
      <c r="T276" s="265">
        <f>SUM(T277:T283)</f>
        <v>45.8831</v>
      </c>
      <c r="AR276" s="266" t="s">
        <v>84</v>
      </c>
      <c r="AT276" s="267" t="s">
        <v>75</v>
      </c>
      <c r="AU276" s="267" t="s">
        <v>84</v>
      </c>
      <c r="AY276" s="266" t="s">
        <v>142</v>
      </c>
      <c r="BK276" s="268">
        <f>SUM(BK277:BK283)</f>
        <v>0</v>
      </c>
    </row>
    <row r="277" spans="2:65" s="1" customFormat="1" ht="25.5" customHeight="1">
      <c r="B277" s="46"/>
      <c r="C277" s="199" t="s">
        <v>829</v>
      </c>
      <c r="D277" s="199" t="s">
        <v>137</v>
      </c>
      <c r="E277" s="200" t="s">
        <v>830</v>
      </c>
      <c r="F277" s="201" t="s">
        <v>831</v>
      </c>
      <c r="G277" s="202" t="s">
        <v>140</v>
      </c>
      <c r="H277" s="203">
        <v>15.525</v>
      </c>
      <c r="I277" s="204"/>
      <c r="J277" s="205">
        <f>ROUND(I277*H277,2)</f>
        <v>0</v>
      </c>
      <c r="K277" s="201" t="s">
        <v>567</v>
      </c>
      <c r="L277" s="72"/>
      <c r="M277" s="206" t="s">
        <v>23</v>
      </c>
      <c r="N277" s="207" t="s">
        <v>47</v>
      </c>
      <c r="O277" s="47"/>
      <c r="P277" s="208">
        <f>O277*H277</f>
        <v>0</v>
      </c>
      <c r="Q277" s="208">
        <v>0</v>
      </c>
      <c r="R277" s="208">
        <f>Q277*H277</f>
        <v>0</v>
      </c>
      <c r="S277" s="208">
        <v>2.5</v>
      </c>
      <c r="T277" s="209">
        <f>S277*H277</f>
        <v>38.8125</v>
      </c>
      <c r="AR277" s="24" t="s">
        <v>141</v>
      </c>
      <c r="AT277" s="24" t="s">
        <v>137</v>
      </c>
      <c r="AU277" s="24" t="s">
        <v>86</v>
      </c>
      <c r="AY277" s="24" t="s">
        <v>142</v>
      </c>
      <c r="BE277" s="210">
        <f>IF(N277="základní",J277,0)</f>
        <v>0</v>
      </c>
      <c r="BF277" s="210">
        <f>IF(N277="snížená",J277,0)</f>
        <v>0</v>
      </c>
      <c r="BG277" s="210">
        <f>IF(N277="zákl. přenesená",J277,0)</f>
        <v>0</v>
      </c>
      <c r="BH277" s="210">
        <f>IF(N277="sníž. přenesená",J277,0)</f>
        <v>0</v>
      </c>
      <c r="BI277" s="210">
        <f>IF(N277="nulová",J277,0)</f>
        <v>0</v>
      </c>
      <c r="BJ277" s="24" t="s">
        <v>84</v>
      </c>
      <c r="BK277" s="210">
        <f>ROUND(I277*H277,2)</f>
        <v>0</v>
      </c>
      <c r="BL277" s="24" t="s">
        <v>141</v>
      </c>
      <c r="BM277" s="24" t="s">
        <v>832</v>
      </c>
    </row>
    <row r="278" spans="2:47" s="1" customFormat="1" ht="13.5">
      <c r="B278" s="46"/>
      <c r="C278" s="74"/>
      <c r="D278" s="211" t="s">
        <v>143</v>
      </c>
      <c r="E278" s="74"/>
      <c r="F278" s="212" t="s">
        <v>833</v>
      </c>
      <c r="G278" s="74"/>
      <c r="H278" s="74"/>
      <c r="I278" s="185"/>
      <c r="J278" s="74"/>
      <c r="K278" s="74"/>
      <c r="L278" s="72"/>
      <c r="M278" s="213"/>
      <c r="N278" s="47"/>
      <c r="O278" s="47"/>
      <c r="P278" s="47"/>
      <c r="Q278" s="47"/>
      <c r="R278" s="47"/>
      <c r="S278" s="47"/>
      <c r="T278" s="95"/>
      <c r="AT278" s="24" t="s">
        <v>143</v>
      </c>
      <c r="AU278" s="24" t="s">
        <v>86</v>
      </c>
    </row>
    <row r="279" spans="2:51" s="9" customFormat="1" ht="13.5">
      <c r="B279" s="214"/>
      <c r="C279" s="215"/>
      <c r="D279" s="211" t="s">
        <v>145</v>
      </c>
      <c r="E279" s="216" t="s">
        <v>23</v>
      </c>
      <c r="F279" s="217" t="s">
        <v>834</v>
      </c>
      <c r="G279" s="215"/>
      <c r="H279" s="218">
        <v>15.525</v>
      </c>
      <c r="I279" s="219"/>
      <c r="J279" s="215"/>
      <c r="K279" s="215"/>
      <c r="L279" s="220"/>
      <c r="M279" s="221"/>
      <c r="N279" s="222"/>
      <c r="O279" s="222"/>
      <c r="P279" s="222"/>
      <c r="Q279" s="222"/>
      <c r="R279" s="222"/>
      <c r="S279" s="222"/>
      <c r="T279" s="223"/>
      <c r="AT279" s="224" t="s">
        <v>145</v>
      </c>
      <c r="AU279" s="224" t="s">
        <v>86</v>
      </c>
      <c r="AV279" s="9" t="s">
        <v>86</v>
      </c>
      <c r="AW279" s="9" t="s">
        <v>39</v>
      </c>
      <c r="AX279" s="9" t="s">
        <v>76</v>
      </c>
      <c r="AY279" s="224" t="s">
        <v>142</v>
      </c>
    </row>
    <row r="280" spans="2:51" s="10" customFormat="1" ht="13.5">
      <c r="B280" s="225"/>
      <c r="C280" s="226"/>
      <c r="D280" s="211" t="s">
        <v>145</v>
      </c>
      <c r="E280" s="227" t="s">
        <v>23</v>
      </c>
      <c r="F280" s="228" t="s">
        <v>148</v>
      </c>
      <c r="G280" s="226"/>
      <c r="H280" s="229">
        <v>15.525</v>
      </c>
      <c r="I280" s="230"/>
      <c r="J280" s="226"/>
      <c r="K280" s="226"/>
      <c r="L280" s="231"/>
      <c r="M280" s="232"/>
      <c r="N280" s="233"/>
      <c r="O280" s="233"/>
      <c r="P280" s="233"/>
      <c r="Q280" s="233"/>
      <c r="R280" s="233"/>
      <c r="S280" s="233"/>
      <c r="T280" s="234"/>
      <c r="AT280" s="235" t="s">
        <v>145</v>
      </c>
      <c r="AU280" s="235" t="s">
        <v>86</v>
      </c>
      <c r="AV280" s="10" t="s">
        <v>141</v>
      </c>
      <c r="AW280" s="10" t="s">
        <v>39</v>
      </c>
      <c r="AX280" s="10" t="s">
        <v>84</v>
      </c>
      <c r="AY280" s="235" t="s">
        <v>142</v>
      </c>
    </row>
    <row r="281" spans="2:65" s="1" customFormat="1" ht="25.5" customHeight="1">
      <c r="B281" s="46"/>
      <c r="C281" s="199" t="s">
        <v>264</v>
      </c>
      <c r="D281" s="199" t="s">
        <v>137</v>
      </c>
      <c r="E281" s="200" t="s">
        <v>835</v>
      </c>
      <c r="F281" s="201" t="s">
        <v>836</v>
      </c>
      <c r="G281" s="202" t="s">
        <v>200</v>
      </c>
      <c r="H281" s="203">
        <v>18</v>
      </c>
      <c r="I281" s="204"/>
      <c r="J281" s="205">
        <f>ROUND(I281*H281,2)</f>
        <v>0</v>
      </c>
      <c r="K281" s="201" t="s">
        <v>567</v>
      </c>
      <c r="L281" s="72"/>
      <c r="M281" s="206" t="s">
        <v>23</v>
      </c>
      <c r="N281" s="207" t="s">
        <v>47</v>
      </c>
      <c r="O281" s="47"/>
      <c r="P281" s="208">
        <f>O281*H281</f>
        <v>0</v>
      </c>
      <c r="Q281" s="208">
        <v>0</v>
      </c>
      <c r="R281" s="208">
        <f>Q281*H281</f>
        <v>0</v>
      </c>
      <c r="S281" s="208">
        <v>0.0657</v>
      </c>
      <c r="T281" s="209">
        <f>S281*H281</f>
        <v>1.1825999999999999</v>
      </c>
      <c r="AR281" s="24" t="s">
        <v>141</v>
      </c>
      <c r="AT281" s="24" t="s">
        <v>137</v>
      </c>
      <c r="AU281" s="24" t="s">
        <v>86</v>
      </c>
      <c r="AY281" s="24" t="s">
        <v>142</v>
      </c>
      <c r="BE281" s="210">
        <f>IF(N281="základní",J281,0)</f>
        <v>0</v>
      </c>
      <c r="BF281" s="210">
        <f>IF(N281="snížená",J281,0)</f>
        <v>0</v>
      </c>
      <c r="BG281" s="210">
        <f>IF(N281="zákl. přenesená",J281,0)</f>
        <v>0</v>
      </c>
      <c r="BH281" s="210">
        <f>IF(N281="sníž. přenesená",J281,0)</f>
        <v>0</v>
      </c>
      <c r="BI281" s="210">
        <f>IF(N281="nulová",J281,0)</f>
        <v>0</v>
      </c>
      <c r="BJ281" s="24" t="s">
        <v>84</v>
      </c>
      <c r="BK281" s="210">
        <f>ROUND(I281*H281,2)</f>
        <v>0</v>
      </c>
      <c r="BL281" s="24" t="s">
        <v>141</v>
      </c>
      <c r="BM281" s="24" t="s">
        <v>837</v>
      </c>
    </row>
    <row r="282" spans="2:65" s="1" customFormat="1" ht="25.5" customHeight="1">
      <c r="B282" s="46"/>
      <c r="C282" s="199" t="s">
        <v>838</v>
      </c>
      <c r="D282" s="199" t="s">
        <v>137</v>
      </c>
      <c r="E282" s="200" t="s">
        <v>839</v>
      </c>
      <c r="F282" s="201" t="s">
        <v>840</v>
      </c>
      <c r="G282" s="202" t="s">
        <v>200</v>
      </c>
      <c r="H282" s="203">
        <v>32</v>
      </c>
      <c r="I282" s="204"/>
      <c r="J282" s="205">
        <f>ROUND(I282*H282,2)</f>
        <v>0</v>
      </c>
      <c r="K282" s="201" t="s">
        <v>23</v>
      </c>
      <c r="L282" s="72"/>
      <c r="M282" s="206" t="s">
        <v>23</v>
      </c>
      <c r="N282" s="207" t="s">
        <v>47</v>
      </c>
      <c r="O282" s="47"/>
      <c r="P282" s="208">
        <f>O282*H282</f>
        <v>0</v>
      </c>
      <c r="Q282" s="208">
        <v>0</v>
      </c>
      <c r="R282" s="208">
        <f>Q282*H282</f>
        <v>0</v>
      </c>
      <c r="S282" s="208">
        <v>0.184</v>
      </c>
      <c r="T282" s="209">
        <f>S282*H282</f>
        <v>5.888</v>
      </c>
      <c r="AR282" s="24" t="s">
        <v>141</v>
      </c>
      <c r="AT282" s="24" t="s">
        <v>137</v>
      </c>
      <c r="AU282" s="24" t="s">
        <v>86</v>
      </c>
      <c r="AY282" s="24" t="s">
        <v>142</v>
      </c>
      <c r="BE282" s="210">
        <f>IF(N282="základní",J282,0)</f>
        <v>0</v>
      </c>
      <c r="BF282" s="210">
        <f>IF(N282="snížená",J282,0)</f>
        <v>0</v>
      </c>
      <c r="BG282" s="210">
        <f>IF(N282="zákl. přenesená",J282,0)</f>
        <v>0</v>
      </c>
      <c r="BH282" s="210">
        <f>IF(N282="sníž. přenesená",J282,0)</f>
        <v>0</v>
      </c>
      <c r="BI282" s="210">
        <f>IF(N282="nulová",J282,0)</f>
        <v>0</v>
      </c>
      <c r="BJ282" s="24" t="s">
        <v>84</v>
      </c>
      <c r="BK282" s="210">
        <f>ROUND(I282*H282,2)</f>
        <v>0</v>
      </c>
      <c r="BL282" s="24" t="s">
        <v>141</v>
      </c>
      <c r="BM282" s="24" t="s">
        <v>841</v>
      </c>
    </row>
    <row r="283" spans="2:47" s="1" customFormat="1" ht="13.5">
      <c r="B283" s="46"/>
      <c r="C283" s="74"/>
      <c r="D283" s="211" t="s">
        <v>222</v>
      </c>
      <c r="E283" s="74"/>
      <c r="F283" s="212" t="s">
        <v>842</v>
      </c>
      <c r="G283" s="74"/>
      <c r="H283" s="74"/>
      <c r="I283" s="185"/>
      <c r="J283" s="74"/>
      <c r="K283" s="74"/>
      <c r="L283" s="72"/>
      <c r="M283" s="213"/>
      <c r="N283" s="47"/>
      <c r="O283" s="47"/>
      <c r="P283" s="47"/>
      <c r="Q283" s="47"/>
      <c r="R283" s="47"/>
      <c r="S283" s="47"/>
      <c r="T283" s="95"/>
      <c r="AT283" s="24" t="s">
        <v>222</v>
      </c>
      <c r="AU283" s="24" t="s">
        <v>86</v>
      </c>
    </row>
    <row r="284" spans="2:63" s="13" customFormat="1" ht="29.85" customHeight="1">
      <c r="B284" s="255"/>
      <c r="C284" s="256"/>
      <c r="D284" s="257" t="s">
        <v>75</v>
      </c>
      <c r="E284" s="269" t="s">
        <v>843</v>
      </c>
      <c r="F284" s="269" t="s">
        <v>844</v>
      </c>
      <c r="G284" s="256"/>
      <c r="H284" s="256"/>
      <c r="I284" s="259"/>
      <c r="J284" s="270">
        <f>BK284</f>
        <v>0</v>
      </c>
      <c r="K284" s="256"/>
      <c r="L284" s="261"/>
      <c r="M284" s="262"/>
      <c r="N284" s="263"/>
      <c r="O284" s="263"/>
      <c r="P284" s="264">
        <f>SUM(P285:P292)</f>
        <v>0</v>
      </c>
      <c r="Q284" s="263"/>
      <c r="R284" s="264">
        <f>SUM(R285:R292)</f>
        <v>0</v>
      </c>
      <c r="S284" s="263"/>
      <c r="T284" s="265">
        <f>SUM(T285:T292)</f>
        <v>0</v>
      </c>
      <c r="AR284" s="266" t="s">
        <v>84</v>
      </c>
      <c r="AT284" s="267" t="s">
        <v>75</v>
      </c>
      <c r="AU284" s="267" t="s">
        <v>84</v>
      </c>
      <c r="AY284" s="266" t="s">
        <v>142</v>
      </c>
      <c r="BK284" s="268">
        <f>SUM(BK285:BK292)</f>
        <v>0</v>
      </c>
    </row>
    <row r="285" spans="2:65" s="1" customFormat="1" ht="38.25" customHeight="1">
      <c r="B285" s="46"/>
      <c r="C285" s="199" t="s">
        <v>268</v>
      </c>
      <c r="D285" s="199" t="s">
        <v>137</v>
      </c>
      <c r="E285" s="200" t="s">
        <v>845</v>
      </c>
      <c r="F285" s="201" t="s">
        <v>846</v>
      </c>
      <c r="G285" s="202" t="s">
        <v>151</v>
      </c>
      <c r="H285" s="203">
        <v>45.883</v>
      </c>
      <c r="I285" s="204"/>
      <c r="J285" s="205">
        <f>ROUND(I285*H285,2)</f>
        <v>0</v>
      </c>
      <c r="K285" s="201" t="s">
        <v>280</v>
      </c>
      <c r="L285" s="72"/>
      <c r="M285" s="206" t="s">
        <v>23</v>
      </c>
      <c r="N285" s="207" t="s">
        <v>47</v>
      </c>
      <c r="O285" s="47"/>
      <c r="P285" s="208">
        <f>O285*H285</f>
        <v>0</v>
      </c>
      <c r="Q285" s="208">
        <v>0</v>
      </c>
      <c r="R285" s="208">
        <f>Q285*H285</f>
        <v>0</v>
      </c>
      <c r="S285" s="208">
        <v>0</v>
      </c>
      <c r="T285" s="209">
        <f>S285*H285</f>
        <v>0</v>
      </c>
      <c r="AR285" s="24" t="s">
        <v>141</v>
      </c>
      <c r="AT285" s="24" t="s">
        <v>137</v>
      </c>
      <c r="AU285" s="24" t="s">
        <v>86</v>
      </c>
      <c r="AY285" s="24" t="s">
        <v>142</v>
      </c>
      <c r="BE285" s="210">
        <f>IF(N285="základní",J285,0)</f>
        <v>0</v>
      </c>
      <c r="BF285" s="210">
        <f>IF(N285="snížená",J285,0)</f>
        <v>0</v>
      </c>
      <c r="BG285" s="210">
        <f>IF(N285="zákl. přenesená",J285,0)</f>
        <v>0</v>
      </c>
      <c r="BH285" s="210">
        <f>IF(N285="sníž. přenesená",J285,0)</f>
        <v>0</v>
      </c>
      <c r="BI285" s="210">
        <f>IF(N285="nulová",J285,0)</f>
        <v>0</v>
      </c>
      <c r="BJ285" s="24" t="s">
        <v>84</v>
      </c>
      <c r="BK285" s="210">
        <f>ROUND(I285*H285,2)</f>
        <v>0</v>
      </c>
      <c r="BL285" s="24" t="s">
        <v>141</v>
      </c>
      <c r="BM285" s="24" t="s">
        <v>847</v>
      </c>
    </row>
    <row r="286" spans="2:47" s="1" customFormat="1" ht="13.5">
      <c r="B286" s="46"/>
      <c r="C286" s="74"/>
      <c r="D286" s="211" t="s">
        <v>143</v>
      </c>
      <c r="E286" s="74"/>
      <c r="F286" s="212" t="s">
        <v>848</v>
      </c>
      <c r="G286" s="74"/>
      <c r="H286" s="74"/>
      <c r="I286" s="185"/>
      <c r="J286" s="74"/>
      <c r="K286" s="74"/>
      <c r="L286" s="72"/>
      <c r="M286" s="213"/>
      <c r="N286" s="47"/>
      <c r="O286" s="47"/>
      <c r="P286" s="47"/>
      <c r="Q286" s="47"/>
      <c r="R286" s="47"/>
      <c r="S286" s="47"/>
      <c r="T286" s="95"/>
      <c r="AT286" s="24" t="s">
        <v>143</v>
      </c>
      <c r="AU286" s="24" t="s">
        <v>86</v>
      </c>
    </row>
    <row r="287" spans="2:65" s="1" customFormat="1" ht="25.5" customHeight="1">
      <c r="B287" s="46"/>
      <c r="C287" s="199" t="s">
        <v>849</v>
      </c>
      <c r="D287" s="199" t="s">
        <v>137</v>
      </c>
      <c r="E287" s="200" t="s">
        <v>850</v>
      </c>
      <c r="F287" s="201" t="s">
        <v>851</v>
      </c>
      <c r="G287" s="202" t="s">
        <v>151</v>
      </c>
      <c r="H287" s="203">
        <v>45.883</v>
      </c>
      <c r="I287" s="204"/>
      <c r="J287" s="205">
        <f>ROUND(I287*H287,2)</f>
        <v>0</v>
      </c>
      <c r="K287" s="201" t="s">
        <v>280</v>
      </c>
      <c r="L287" s="72"/>
      <c r="M287" s="206" t="s">
        <v>23</v>
      </c>
      <c r="N287" s="207" t="s">
        <v>47</v>
      </c>
      <c r="O287" s="47"/>
      <c r="P287" s="208">
        <f>O287*H287</f>
        <v>0</v>
      </c>
      <c r="Q287" s="208">
        <v>0</v>
      </c>
      <c r="R287" s="208">
        <f>Q287*H287</f>
        <v>0</v>
      </c>
      <c r="S287" s="208">
        <v>0</v>
      </c>
      <c r="T287" s="209">
        <f>S287*H287</f>
        <v>0</v>
      </c>
      <c r="AR287" s="24" t="s">
        <v>141</v>
      </c>
      <c r="AT287" s="24" t="s">
        <v>137</v>
      </c>
      <c r="AU287" s="24" t="s">
        <v>86</v>
      </c>
      <c r="AY287" s="24" t="s">
        <v>142</v>
      </c>
      <c r="BE287" s="210">
        <f>IF(N287="základní",J287,0)</f>
        <v>0</v>
      </c>
      <c r="BF287" s="210">
        <f>IF(N287="snížená",J287,0)</f>
        <v>0</v>
      </c>
      <c r="BG287" s="210">
        <f>IF(N287="zákl. přenesená",J287,0)</f>
        <v>0</v>
      </c>
      <c r="BH287" s="210">
        <f>IF(N287="sníž. přenesená",J287,0)</f>
        <v>0</v>
      </c>
      <c r="BI287" s="210">
        <f>IF(N287="nulová",J287,0)</f>
        <v>0</v>
      </c>
      <c r="BJ287" s="24" t="s">
        <v>84</v>
      </c>
      <c r="BK287" s="210">
        <f>ROUND(I287*H287,2)</f>
        <v>0</v>
      </c>
      <c r="BL287" s="24" t="s">
        <v>141</v>
      </c>
      <c r="BM287" s="24" t="s">
        <v>852</v>
      </c>
    </row>
    <row r="288" spans="2:47" s="1" customFormat="1" ht="13.5">
      <c r="B288" s="46"/>
      <c r="C288" s="74"/>
      <c r="D288" s="211" t="s">
        <v>143</v>
      </c>
      <c r="E288" s="74"/>
      <c r="F288" s="212" t="s">
        <v>853</v>
      </c>
      <c r="G288" s="74"/>
      <c r="H288" s="74"/>
      <c r="I288" s="185"/>
      <c r="J288" s="74"/>
      <c r="K288" s="74"/>
      <c r="L288" s="72"/>
      <c r="M288" s="213"/>
      <c r="N288" s="47"/>
      <c r="O288" s="47"/>
      <c r="P288" s="47"/>
      <c r="Q288" s="47"/>
      <c r="R288" s="47"/>
      <c r="S288" s="47"/>
      <c r="T288" s="95"/>
      <c r="AT288" s="24" t="s">
        <v>143</v>
      </c>
      <c r="AU288" s="24" t="s">
        <v>86</v>
      </c>
    </row>
    <row r="289" spans="2:65" s="1" customFormat="1" ht="38.25" customHeight="1">
      <c r="B289" s="46"/>
      <c r="C289" s="199" t="s">
        <v>273</v>
      </c>
      <c r="D289" s="199" t="s">
        <v>137</v>
      </c>
      <c r="E289" s="200" t="s">
        <v>854</v>
      </c>
      <c r="F289" s="201" t="s">
        <v>855</v>
      </c>
      <c r="G289" s="202" t="s">
        <v>151</v>
      </c>
      <c r="H289" s="203">
        <v>596.479</v>
      </c>
      <c r="I289" s="204"/>
      <c r="J289" s="205">
        <f>ROUND(I289*H289,2)</f>
        <v>0</v>
      </c>
      <c r="K289" s="201" t="s">
        <v>280</v>
      </c>
      <c r="L289" s="72"/>
      <c r="M289" s="206" t="s">
        <v>23</v>
      </c>
      <c r="N289" s="207" t="s">
        <v>47</v>
      </c>
      <c r="O289" s="47"/>
      <c r="P289" s="208">
        <f>O289*H289</f>
        <v>0</v>
      </c>
      <c r="Q289" s="208">
        <v>0</v>
      </c>
      <c r="R289" s="208">
        <f>Q289*H289</f>
        <v>0</v>
      </c>
      <c r="S289" s="208">
        <v>0</v>
      </c>
      <c r="T289" s="209">
        <f>S289*H289</f>
        <v>0</v>
      </c>
      <c r="AR289" s="24" t="s">
        <v>141</v>
      </c>
      <c r="AT289" s="24" t="s">
        <v>137</v>
      </c>
      <c r="AU289" s="24" t="s">
        <v>86</v>
      </c>
      <c r="AY289" s="24" t="s">
        <v>142</v>
      </c>
      <c r="BE289" s="210">
        <f>IF(N289="základní",J289,0)</f>
        <v>0</v>
      </c>
      <c r="BF289" s="210">
        <f>IF(N289="snížená",J289,0)</f>
        <v>0</v>
      </c>
      <c r="BG289" s="210">
        <f>IF(N289="zákl. přenesená",J289,0)</f>
        <v>0</v>
      </c>
      <c r="BH289" s="210">
        <f>IF(N289="sníž. přenesená",J289,0)</f>
        <v>0</v>
      </c>
      <c r="BI289" s="210">
        <f>IF(N289="nulová",J289,0)</f>
        <v>0</v>
      </c>
      <c r="BJ289" s="24" t="s">
        <v>84</v>
      </c>
      <c r="BK289" s="210">
        <f>ROUND(I289*H289,2)</f>
        <v>0</v>
      </c>
      <c r="BL289" s="24" t="s">
        <v>141</v>
      </c>
      <c r="BM289" s="24" t="s">
        <v>856</v>
      </c>
    </row>
    <row r="290" spans="2:47" s="1" customFormat="1" ht="13.5">
      <c r="B290" s="46"/>
      <c r="C290" s="74"/>
      <c r="D290" s="211" t="s">
        <v>143</v>
      </c>
      <c r="E290" s="74"/>
      <c r="F290" s="212" t="s">
        <v>853</v>
      </c>
      <c r="G290" s="74"/>
      <c r="H290" s="74"/>
      <c r="I290" s="185"/>
      <c r="J290" s="74"/>
      <c r="K290" s="74"/>
      <c r="L290" s="72"/>
      <c r="M290" s="213"/>
      <c r="N290" s="47"/>
      <c r="O290" s="47"/>
      <c r="P290" s="47"/>
      <c r="Q290" s="47"/>
      <c r="R290" s="47"/>
      <c r="S290" s="47"/>
      <c r="T290" s="95"/>
      <c r="AT290" s="24" t="s">
        <v>143</v>
      </c>
      <c r="AU290" s="24" t="s">
        <v>86</v>
      </c>
    </row>
    <row r="291" spans="2:51" s="9" customFormat="1" ht="13.5">
      <c r="B291" s="214"/>
      <c r="C291" s="215"/>
      <c r="D291" s="211" t="s">
        <v>145</v>
      </c>
      <c r="E291" s="215"/>
      <c r="F291" s="217" t="s">
        <v>857</v>
      </c>
      <c r="G291" s="215"/>
      <c r="H291" s="218">
        <v>596.479</v>
      </c>
      <c r="I291" s="219"/>
      <c r="J291" s="215"/>
      <c r="K291" s="215"/>
      <c r="L291" s="220"/>
      <c r="M291" s="221"/>
      <c r="N291" s="222"/>
      <c r="O291" s="222"/>
      <c r="P291" s="222"/>
      <c r="Q291" s="222"/>
      <c r="R291" s="222"/>
      <c r="S291" s="222"/>
      <c r="T291" s="223"/>
      <c r="AT291" s="224" t="s">
        <v>145</v>
      </c>
      <c r="AU291" s="224" t="s">
        <v>86</v>
      </c>
      <c r="AV291" s="9" t="s">
        <v>86</v>
      </c>
      <c r="AW291" s="9" t="s">
        <v>6</v>
      </c>
      <c r="AX291" s="9" t="s">
        <v>84</v>
      </c>
      <c r="AY291" s="224" t="s">
        <v>142</v>
      </c>
    </row>
    <row r="292" spans="2:65" s="1" customFormat="1" ht="25.5" customHeight="1">
      <c r="B292" s="46"/>
      <c r="C292" s="199" t="s">
        <v>858</v>
      </c>
      <c r="D292" s="199" t="s">
        <v>137</v>
      </c>
      <c r="E292" s="200" t="s">
        <v>859</v>
      </c>
      <c r="F292" s="201" t="s">
        <v>860</v>
      </c>
      <c r="G292" s="202" t="s">
        <v>151</v>
      </c>
      <c r="H292" s="203">
        <v>45.883</v>
      </c>
      <c r="I292" s="204"/>
      <c r="J292" s="205">
        <f>ROUND(I292*H292,2)</f>
        <v>0</v>
      </c>
      <c r="K292" s="201" t="s">
        <v>280</v>
      </c>
      <c r="L292" s="72"/>
      <c r="M292" s="206" t="s">
        <v>23</v>
      </c>
      <c r="N292" s="236" t="s">
        <v>47</v>
      </c>
      <c r="O292" s="237"/>
      <c r="P292" s="238">
        <f>O292*H292</f>
        <v>0</v>
      </c>
      <c r="Q292" s="238">
        <v>0</v>
      </c>
      <c r="R292" s="238">
        <f>Q292*H292</f>
        <v>0</v>
      </c>
      <c r="S292" s="238">
        <v>0</v>
      </c>
      <c r="T292" s="239">
        <f>S292*H292</f>
        <v>0</v>
      </c>
      <c r="AR292" s="24" t="s">
        <v>141</v>
      </c>
      <c r="AT292" s="24" t="s">
        <v>137</v>
      </c>
      <c r="AU292" s="24" t="s">
        <v>86</v>
      </c>
      <c r="AY292" s="24" t="s">
        <v>142</v>
      </c>
      <c r="BE292" s="210">
        <f>IF(N292="základní",J292,0)</f>
        <v>0</v>
      </c>
      <c r="BF292" s="210">
        <f>IF(N292="snížená",J292,0)</f>
        <v>0</v>
      </c>
      <c r="BG292" s="210">
        <f>IF(N292="zákl. přenesená",J292,0)</f>
        <v>0</v>
      </c>
      <c r="BH292" s="210">
        <f>IF(N292="sníž. přenesená",J292,0)</f>
        <v>0</v>
      </c>
      <c r="BI292" s="210">
        <f>IF(N292="nulová",J292,0)</f>
        <v>0</v>
      </c>
      <c r="BJ292" s="24" t="s">
        <v>84</v>
      </c>
      <c r="BK292" s="210">
        <f>ROUND(I292*H292,2)</f>
        <v>0</v>
      </c>
      <c r="BL292" s="24" t="s">
        <v>141</v>
      </c>
      <c r="BM292" s="24" t="s">
        <v>861</v>
      </c>
    </row>
    <row r="293" spans="2:12" s="1" customFormat="1" ht="6.95" customHeight="1">
      <c r="B293" s="67"/>
      <c r="C293" s="68"/>
      <c r="D293" s="68"/>
      <c r="E293" s="68"/>
      <c r="F293" s="68"/>
      <c r="G293" s="68"/>
      <c r="H293" s="68"/>
      <c r="I293" s="174"/>
      <c r="J293" s="68"/>
      <c r="K293" s="68"/>
      <c r="L293" s="72"/>
    </row>
  </sheetData>
  <sheetProtection password="CC35" sheet="1" objects="1" scenarios="1" formatColumns="0" formatRows="0" autoFilter="0"/>
  <autoFilter ref="C91:K292"/>
  <mergeCells count="13">
    <mergeCell ref="E7:H7"/>
    <mergeCell ref="E9:H9"/>
    <mergeCell ref="E11:H11"/>
    <mergeCell ref="E26:H26"/>
    <mergeCell ref="E47:H47"/>
    <mergeCell ref="E49:H49"/>
    <mergeCell ref="E51:H51"/>
    <mergeCell ref="J55:J56"/>
    <mergeCell ref="E80:H80"/>
    <mergeCell ref="E82:H82"/>
    <mergeCell ref="E84:H84"/>
    <mergeCell ref="G1:H1"/>
    <mergeCell ref="L2:V2"/>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9" customWidth="1"/>
    <col min="2" max="2" width="1.66796875" style="299" customWidth="1"/>
    <col min="3" max="4" width="5" style="299" customWidth="1"/>
    <col min="5" max="5" width="11.66015625" style="299" customWidth="1"/>
    <col min="6" max="6" width="9.16015625" style="299" customWidth="1"/>
    <col min="7" max="7" width="5" style="299" customWidth="1"/>
    <col min="8" max="8" width="77.83203125" style="299" customWidth="1"/>
    <col min="9" max="10" width="20" style="299" customWidth="1"/>
    <col min="11" max="11" width="1.66796875" style="299" customWidth="1"/>
  </cols>
  <sheetData>
    <row r="1" ht="37.5" customHeight="1"/>
    <row r="2" spans="2:11" ht="7.5" customHeight="1">
      <c r="B2" s="300"/>
      <c r="C2" s="301"/>
      <c r="D2" s="301"/>
      <c r="E2" s="301"/>
      <c r="F2" s="301"/>
      <c r="G2" s="301"/>
      <c r="H2" s="301"/>
      <c r="I2" s="301"/>
      <c r="J2" s="301"/>
      <c r="K2" s="302"/>
    </row>
    <row r="3" spans="2:11" s="15" customFormat="1" ht="45" customHeight="1">
      <c r="B3" s="303"/>
      <c r="C3" s="304" t="s">
        <v>862</v>
      </c>
      <c r="D3" s="304"/>
      <c r="E3" s="304"/>
      <c r="F3" s="304"/>
      <c r="G3" s="304"/>
      <c r="H3" s="304"/>
      <c r="I3" s="304"/>
      <c r="J3" s="304"/>
      <c r="K3" s="305"/>
    </row>
    <row r="4" spans="2:11" ht="25.5" customHeight="1">
      <c r="B4" s="306"/>
      <c r="C4" s="307" t="s">
        <v>863</v>
      </c>
      <c r="D4" s="307"/>
      <c r="E4" s="307"/>
      <c r="F4" s="307"/>
      <c r="G4" s="307"/>
      <c r="H4" s="307"/>
      <c r="I4" s="307"/>
      <c r="J4" s="307"/>
      <c r="K4" s="308"/>
    </row>
    <row r="5" spans="2:11" ht="5.25" customHeight="1">
      <c r="B5" s="306"/>
      <c r="C5" s="309"/>
      <c r="D5" s="309"/>
      <c r="E5" s="309"/>
      <c r="F5" s="309"/>
      <c r="G5" s="309"/>
      <c r="H5" s="309"/>
      <c r="I5" s="309"/>
      <c r="J5" s="309"/>
      <c r="K5" s="308"/>
    </row>
    <row r="6" spans="2:11" ht="15" customHeight="1">
      <c r="B6" s="306"/>
      <c r="C6" s="310" t="s">
        <v>864</v>
      </c>
      <c r="D6" s="310"/>
      <c r="E6" s="310"/>
      <c r="F6" s="310"/>
      <c r="G6" s="310"/>
      <c r="H6" s="310"/>
      <c r="I6" s="310"/>
      <c r="J6" s="310"/>
      <c r="K6" s="308"/>
    </row>
    <row r="7" spans="2:11" ht="15" customHeight="1">
      <c r="B7" s="311"/>
      <c r="C7" s="310" t="s">
        <v>865</v>
      </c>
      <c r="D7" s="310"/>
      <c r="E7" s="310"/>
      <c r="F7" s="310"/>
      <c r="G7" s="310"/>
      <c r="H7" s="310"/>
      <c r="I7" s="310"/>
      <c r="J7" s="310"/>
      <c r="K7" s="308"/>
    </row>
    <row r="8" spans="2:11" ht="12.75" customHeight="1">
      <c r="B8" s="311"/>
      <c r="C8" s="310"/>
      <c r="D8" s="310"/>
      <c r="E8" s="310"/>
      <c r="F8" s="310"/>
      <c r="G8" s="310"/>
      <c r="H8" s="310"/>
      <c r="I8" s="310"/>
      <c r="J8" s="310"/>
      <c r="K8" s="308"/>
    </row>
    <row r="9" spans="2:11" ht="15" customHeight="1">
      <c r="B9" s="311"/>
      <c r="C9" s="310" t="s">
        <v>866</v>
      </c>
      <c r="D9" s="310"/>
      <c r="E9" s="310"/>
      <c r="F9" s="310"/>
      <c r="G9" s="310"/>
      <c r="H9" s="310"/>
      <c r="I9" s="310"/>
      <c r="J9" s="310"/>
      <c r="K9" s="308"/>
    </row>
    <row r="10" spans="2:11" ht="15" customHeight="1">
      <c r="B10" s="311"/>
      <c r="C10" s="310"/>
      <c r="D10" s="310" t="s">
        <v>867</v>
      </c>
      <c r="E10" s="310"/>
      <c r="F10" s="310"/>
      <c r="G10" s="310"/>
      <c r="H10" s="310"/>
      <c r="I10" s="310"/>
      <c r="J10" s="310"/>
      <c r="K10" s="308"/>
    </row>
    <row r="11" spans="2:11" ht="15" customHeight="1">
      <c r="B11" s="311"/>
      <c r="C11" s="312"/>
      <c r="D11" s="310" t="s">
        <v>868</v>
      </c>
      <c r="E11" s="310"/>
      <c r="F11" s="310"/>
      <c r="G11" s="310"/>
      <c r="H11" s="310"/>
      <c r="I11" s="310"/>
      <c r="J11" s="310"/>
      <c r="K11" s="308"/>
    </row>
    <row r="12" spans="2:11" ht="12.75" customHeight="1">
      <c r="B12" s="311"/>
      <c r="C12" s="312"/>
      <c r="D12" s="312"/>
      <c r="E12" s="312"/>
      <c r="F12" s="312"/>
      <c r="G12" s="312"/>
      <c r="H12" s="312"/>
      <c r="I12" s="312"/>
      <c r="J12" s="312"/>
      <c r="K12" s="308"/>
    </row>
    <row r="13" spans="2:11" ht="15" customHeight="1">
      <c r="B13" s="311"/>
      <c r="C13" s="312"/>
      <c r="D13" s="310" t="s">
        <v>869</v>
      </c>
      <c r="E13" s="310"/>
      <c r="F13" s="310"/>
      <c r="G13" s="310"/>
      <c r="H13" s="310"/>
      <c r="I13" s="310"/>
      <c r="J13" s="310"/>
      <c r="K13" s="308"/>
    </row>
    <row r="14" spans="2:11" ht="15" customHeight="1">
      <c r="B14" s="311"/>
      <c r="C14" s="312"/>
      <c r="D14" s="310" t="s">
        <v>870</v>
      </c>
      <c r="E14" s="310"/>
      <c r="F14" s="310"/>
      <c r="G14" s="310"/>
      <c r="H14" s="310"/>
      <c r="I14" s="310"/>
      <c r="J14" s="310"/>
      <c r="K14" s="308"/>
    </row>
    <row r="15" spans="2:11" ht="15" customHeight="1">
      <c r="B15" s="311"/>
      <c r="C15" s="312"/>
      <c r="D15" s="310" t="s">
        <v>871</v>
      </c>
      <c r="E15" s="310"/>
      <c r="F15" s="310"/>
      <c r="G15" s="310"/>
      <c r="H15" s="310"/>
      <c r="I15" s="310"/>
      <c r="J15" s="310"/>
      <c r="K15" s="308"/>
    </row>
    <row r="16" spans="2:11" ht="15" customHeight="1">
      <c r="B16" s="311"/>
      <c r="C16" s="312"/>
      <c r="D16" s="312"/>
      <c r="E16" s="313" t="s">
        <v>83</v>
      </c>
      <c r="F16" s="310" t="s">
        <v>872</v>
      </c>
      <c r="G16" s="310"/>
      <c r="H16" s="310"/>
      <c r="I16" s="310"/>
      <c r="J16" s="310"/>
      <c r="K16" s="308"/>
    </row>
    <row r="17" spans="2:11" ht="15" customHeight="1">
      <c r="B17" s="311"/>
      <c r="C17" s="312"/>
      <c r="D17" s="312"/>
      <c r="E17" s="313" t="s">
        <v>873</v>
      </c>
      <c r="F17" s="310" t="s">
        <v>874</v>
      </c>
      <c r="G17" s="310"/>
      <c r="H17" s="310"/>
      <c r="I17" s="310"/>
      <c r="J17" s="310"/>
      <c r="K17" s="308"/>
    </row>
    <row r="18" spans="2:11" ht="15" customHeight="1">
      <c r="B18" s="311"/>
      <c r="C18" s="312"/>
      <c r="D18" s="312"/>
      <c r="E18" s="313" t="s">
        <v>875</v>
      </c>
      <c r="F18" s="310" t="s">
        <v>876</v>
      </c>
      <c r="G18" s="310"/>
      <c r="H18" s="310"/>
      <c r="I18" s="310"/>
      <c r="J18" s="310"/>
      <c r="K18" s="308"/>
    </row>
    <row r="19" spans="2:11" ht="15" customHeight="1">
      <c r="B19" s="311"/>
      <c r="C19" s="312"/>
      <c r="D19" s="312"/>
      <c r="E19" s="313" t="s">
        <v>877</v>
      </c>
      <c r="F19" s="310" t="s">
        <v>878</v>
      </c>
      <c r="G19" s="310"/>
      <c r="H19" s="310"/>
      <c r="I19" s="310"/>
      <c r="J19" s="310"/>
      <c r="K19" s="308"/>
    </row>
    <row r="20" spans="2:11" ht="15" customHeight="1">
      <c r="B20" s="311"/>
      <c r="C20" s="312"/>
      <c r="D20" s="312"/>
      <c r="E20" s="313" t="s">
        <v>879</v>
      </c>
      <c r="F20" s="310" t="s">
        <v>880</v>
      </c>
      <c r="G20" s="310"/>
      <c r="H20" s="310"/>
      <c r="I20" s="310"/>
      <c r="J20" s="310"/>
      <c r="K20" s="308"/>
    </row>
    <row r="21" spans="2:11" ht="15" customHeight="1">
      <c r="B21" s="311"/>
      <c r="C21" s="312"/>
      <c r="D21" s="312"/>
      <c r="E21" s="313" t="s">
        <v>107</v>
      </c>
      <c r="F21" s="310" t="s">
        <v>881</v>
      </c>
      <c r="G21" s="310"/>
      <c r="H21" s="310"/>
      <c r="I21" s="310"/>
      <c r="J21" s="310"/>
      <c r="K21" s="308"/>
    </row>
    <row r="22" spans="2:11" ht="12.75" customHeight="1">
      <c r="B22" s="311"/>
      <c r="C22" s="312"/>
      <c r="D22" s="312"/>
      <c r="E22" s="312"/>
      <c r="F22" s="312"/>
      <c r="G22" s="312"/>
      <c r="H22" s="312"/>
      <c r="I22" s="312"/>
      <c r="J22" s="312"/>
      <c r="K22" s="308"/>
    </row>
    <row r="23" spans="2:11" ht="15" customHeight="1">
      <c r="B23" s="311"/>
      <c r="C23" s="310" t="s">
        <v>882</v>
      </c>
      <c r="D23" s="310"/>
      <c r="E23" s="310"/>
      <c r="F23" s="310"/>
      <c r="G23" s="310"/>
      <c r="H23" s="310"/>
      <c r="I23" s="310"/>
      <c r="J23" s="310"/>
      <c r="K23" s="308"/>
    </row>
    <row r="24" spans="2:11" ht="15" customHeight="1">
      <c r="B24" s="311"/>
      <c r="C24" s="310" t="s">
        <v>883</v>
      </c>
      <c r="D24" s="310"/>
      <c r="E24" s="310"/>
      <c r="F24" s="310"/>
      <c r="G24" s="310"/>
      <c r="H24" s="310"/>
      <c r="I24" s="310"/>
      <c r="J24" s="310"/>
      <c r="K24" s="308"/>
    </row>
    <row r="25" spans="2:11" ht="15" customHeight="1">
      <c r="B25" s="311"/>
      <c r="C25" s="310"/>
      <c r="D25" s="310" t="s">
        <v>884</v>
      </c>
      <c r="E25" s="310"/>
      <c r="F25" s="310"/>
      <c r="G25" s="310"/>
      <c r="H25" s="310"/>
      <c r="I25" s="310"/>
      <c r="J25" s="310"/>
      <c r="K25" s="308"/>
    </row>
    <row r="26" spans="2:11" ht="15" customHeight="1">
      <c r="B26" s="311"/>
      <c r="C26" s="312"/>
      <c r="D26" s="310" t="s">
        <v>885</v>
      </c>
      <c r="E26" s="310"/>
      <c r="F26" s="310"/>
      <c r="G26" s="310"/>
      <c r="H26" s="310"/>
      <c r="I26" s="310"/>
      <c r="J26" s="310"/>
      <c r="K26" s="308"/>
    </row>
    <row r="27" spans="2:11" ht="12.75" customHeight="1">
      <c r="B27" s="311"/>
      <c r="C27" s="312"/>
      <c r="D27" s="312"/>
      <c r="E27" s="312"/>
      <c r="F27" s="312"/>
      <c r="G27" s="312"/>
      <c r="H27" s="312"/>
      <c r="I27" s="312"/>
      <c r="J27" s="312"/>
      <c r="K27" s="308"/>
    </row>
    <row r="28" spans="2:11" ht="15" customHeight="1">
      <c r="B28" s="311"/>
      <c r="C28" s="312"/>
      <c r="D28" s="310" t="s">
        <v>886</v>
      </c>
      <c r="E28" s="310"/>
      <c r="F28" s="310"/>
      <c r="G28" s="310"/>
      <c r="H28" s="310"/>
      <c r="I28" s="310"/>
      <c r="J28" s="310"/>
      <c r="K28" s="308"/>
    </row>
    <row r="29" spans="2:11" ht="15" customHeight="1">
      <c r="B29" s="311"/>
      <c r="C29" s="312"/>
      <c r="D29" s="310" t="s">
        <v>887</v>
      </c>
      <c r="E29" s="310"/>
      <c r="F29" s="310"/>
      <c r="G29" s="310"/>
      <c r="H29" s="310"/>
      <c r="I29" s="310"/>
      <c r="J29" s="310"/>
      <c r="K29" s="308"/>
    </row>
    <row r="30" spans="2:11" ht="12.75" customHeight="1">
      <c r="B30" s="311"/>
      <c r="C30" s="312"/>
      <c r="D30" s="312"/>
      <c r="E30" s="312"/>
      <c r="F30" s="312"/>
      <c r="G30" s="312"/>
      <c r="H30" s="312"/>
      <c r="I30" s="312"/>
      <c r="J30" s="312"/>
      <c r="K30" s="308"/>
    </row>
    <row r="31" spans="2:11" ht="15" customHeight="1">
      <c r="B31" s="311"/>
      <c r="C31" s="312"/>
      <c r="D31" s="310" t="s">
        <v>888</v>
      </c>
      <c r="E31" s="310"/>
      <c r="F31" s="310"/>
      <c r="G31" s="310"/>
      <c r="H31" s="310"/>
      <c r="I31" s="310"/>
      <c r="J31" s="310"/>
      <c r="K31" s="308"/>
    </row>
    <row r="32" spans="2:11" ht="15" customHeight="1">
      <c r="B32" s="311"/>
      <c r="C32" s="312"/>
      <c r="D32" s="310" t="s">
        <v>889</v>
      </c>
      <c r="E32" s="310"/>
      <c r="F32" s="310"/>
      <c r="G32" s="310"/>
      <c r="H32" s="310"/>
      <c r="I32" s="310"/>
      <c r="J32" s="310"/>
      <c r="K32" s="308"/>
    </row>
    <row r="33" spans="2:11" ht="15" customHeight="1">
      <c r="B33" s="311"/>
      <c r="C33" s="312"/>
      <c r="D33" s="310" t="s">
        <v>890</v>
      </c>
      <c r="E33" s="310"/>
      <c r="F33" s="310"/>
      <c r="G33" s="310"/>
      <c r="H33" s="310"/>
      <c r="I33" s="310"/>
      <c r="J33" s="310"/>
      <c r="K33" s="308"/>
    </row>
    <row r="34" spans="2:11" ht="15" customHeight="1">
      <c r="B34" s="311"/>
      <c r="C34" s="312"/>
      <c r="D34" s="310"/>
      <c r="E34" s="314" t="s">
        <v>124</v>
      </c>
      <c r="F34" s="310"/>
      <c r="G34" s="310" t="s">
        <v>891</v>
      </c>
      <c r="H34" s="310"/>
      <c r="I34" s="310"/>
      <c r="J34" s="310"/>
      <c r="K34" s="308"/>
    </row>
    <row r="35" spans="2:11" ht="30.75" customHeight="1">
      <c r="B35" s="311"/>
      <c r="C35" s="312"/>
      <c r="D35" s="310"/>
      <c r="E35" s="314" t="s">
        <v>892</v>
      </c>
      <c r="F35" s="310"/>
      <c r="G35" s="310" t="s">
        <v>893</v>
      </c>
      <c r="H35" s="310"/>
      <c r="I35" s="310"/>
      <c r="J35" s="310"/>
      <c r="K35" s="308"/>
    </row>
    <row r="36" spans="2:11" ht="15" customHeight="1">
      <c r="B36" s="311"/>
      <c r="C36" s="312"/>
      <c r="D36" s="310"/>
      <c r="E36" s="314" t="s">
        <v>57</v>
      </c>
      <c r="F36" s="310"/>
      <c r="G36" s="310" t="s">
        <v>894</v>
      </c>
      <c r="H36" s="310"/>
      <c r="I36" s="310"/>
      <c r="J36" s="310"/>
      <c r="K36" s="308"/>
    </row>
    <row r="37" spans="2:11" ht="15" customHeight="1">
      <c r="B37" s="311"/>
      <c r="C37" s="312"/>
      <c r="D37" s="310"/>
      <c r="E37" s="314" t="s">
        <v>125</v>
      </c>
      <c r="F37" s="310"/>
      <c r="G37" s="310" t="s">
        <v>895</v>
      </c>
      <c r="H37" s="310"/>
      <c r="I37" s="310"/>
      <c r="J37" s="310"/>
      <c r="K37" s="308"/>
    </row>
    <row r="38" spans="2:11" ht="15" customHeight="1">
      <c r="B38" s="311"/>
      <c r="C38" s="312"/>
      <c r="D38" s="310"/>
      <c r="E38" s="314" t="s">
        <v>126</v>
      </c>
      <c r="F38" s="310"/>
      <c r="G38" s="310" t="s">
        <v>896</v>
      </c>
      <c r="H38" s="310"/>
      <c r="I38" s="310"/>
      <c r="J38" s="310"/>
      <c r="K38" s="308"/>
    </row>
    <row r="39" spans="2:11" ht="15" customHeight="1">
      <c r="B39" s="311"/>
      <c r="C39" s="312"/>
      <c r="D39" s="310"/>
      <c r="E39" s="314" t="s">
        <v>127</v>
      </c>
      <c r="F39" s="310"/>
      <c r="G39" s="310" t="s">
        <v>897</v>
      </c>
      <c r="H39" s="310"/>
      <c r="I39" s="310"/>
      <c r="J39" s="310"/>
      <c r="K39" s="308"/>
    </row>
    <row r="40" spans="2:11" ht="15" customHeight="1">
      <c r="B40" s="311"/>
      <c r="C40" s="312"/>
      <c r="D40" s="310"/>
      <c r="E40" s="314" t="s">
        <v>898</v>
      </c>
      <c r="F40" s="310"/>
      <c r="G40" s="310" t="s">
        <v>899</v>
      </c>
      <c r="H40" s="310"/>
      <c r="I40" s="310"/>
      <c r="J40" s="310"/>
      <c r="K40" s="308"/>
    </row>
    <row r="41" spans="2:11" ht="15" customHeight="1">
      <c r="B41" s="311"/>
      <c r="C41" s="312"/>
      <c r="D41" s="310"/>
      <c r="E41" s="314"/>
      <c r="F41" s="310"/>
      <c r="G41" s="310" t="s">
        <v>900</v>
      </c>
      <c r="H41" s="310"/>
      <c r="I41" s="310"/>
      <c r="J41" s="310"/>
      <c r="K41" s="308"/>
    </row>
    <row r="42" spans="2:11" ht="15" customHeight="1">
      <c r="B42" s="311"/>
      <c r="C42" s="312"/>
      <c r="D42" s="310"/>
      <c r="E42" s="314" t="s">
        <v>901</v>
      </c>
      <c r="F42" s="310"/>
      <c r="G42" s="310" t="s">
        <v>902</v>
      </c>
      <c r="H42" s="310"/>
      <c r="I42" s="310"/>
      <c r="J42" s="310"/>
      <c r="K42" s="308"/>
    </row>
    <row r="43" spans="2:11" ht="15" customHeight="1">
      <c r="B43" s="311"/>
      <c r="C43" s="312"/>
      <c r="D43" s="310"/>
      <c r="E43" s="314" t="s">
        <v>129</v>
      </c>
      <c r="F43" s="310"/>
      <c r="G43" s="310" t="s">
        <v>903</v>
      </c>
      <c r="H43" s="310"/>
      <c r="I43" s="310"/>
      <c r="J43" s="310"/>
      <c r="K43" s="308"/>
    </row>
    <row r="44" spans="2:11" ht="12.75" customHeight="1">
      <c r="B44" s="311"/>
      <c r="C44" s="312"/>
      <c r="D44" s="310"/>
      <c r="E44" s="310"/>
      <c r="F44" s="310"/>
      <c r="G44" s="310"/>
      <c r="H44" s="310"/>
      <c r="I44" s="310"/>
      <c r="J44" s="310"/>
      <c r="K44" s="308"/>
    </row>
    <row r="45" spans="2:11" ht="15" customHeight="1">
      <c r="B45" s="311"/>
      <c r="C45" s="312"/>
      <c r="D45" s="310" t="s">
        <v>904</v>
      </c>
      <c r="E45" s="310"/>
      <c r="F45" s="310"/>
      <c r="G45" s="310"/>
      <c r="H45" s="310"/>
      <c r="I45" s="310"/>
      <c r="J45" s="310"/>
      <c r="K45" s="308"/>
    </row>
    <row r="46" spans="2:11" ht="15" customHeight="1">
      <c r="B46" s="311"/>
      <c r="C46" s="312"/>
      <c r="D46" s="312"/>
      <c r="E46" s="310" t="s">
        <v>905</v>
      </c>
      <c r="F46" s="310"/>
      <c r="G46" s="310"/>
      <c r="H46" s="310"/>
      <c r="I46" s="310"/>
      <c r="J46" s="310"/>
      <c r="K46" s="308"/>
    </row>
    <row r="47" spans="2:11" ht="15" customHeight="1">
      <c r="B47" s="311"/>
      <c r="C47" s="312"/>
      <c r="D47" s="312"/>
      <c r="E47" s="310" t="s">
        <v>906</v>
      </c>
      <c r="F47" s="310"/>
      <c r="G47" s="310"/>
      <c r="H47" s="310"/>
      <c r="I47" s="310"/>
      <c r="J47" s="310"/>
      <c r="K47" s="308"/>
    </row>
    <row r="48" spans="2:11" ht="15" customHeight="1">
      <c r="B48" s="311"/>
      <c r="C48" s="312"/>
      <c r="D48" s="312"/>
      <c r="E48" s="310" t="s">
        <v>907</v>
      </c>
      <c r="F48" s="310"/>
      <c r="G48" s="310"/>
      <c r="H48" s="310"/>
      <c r="I48" s="310"/>
      <c r="J48" s="310"/>
      <c r="K48" s="308"/>
    </row>
    <row r="49" spans="2:11" ht="15" customHeight="1">
      <c r="B49" s="311"/>
      <c r="C49" s="312"/>
      <c r="D49" s="310" t="s">
        <v>908</v>
      </c>
      <c r="E49" s="310"/>
      <c r="F49" s="310"/>
      <c r="G49" s="310"/>
      <c r="H49" s="310"/>
      <c r="I49" s="310"/>
      <c r="J49" s="310"/>
      <c r="K49" s="308"/>
    </row>
    <row r="50" spans="2:11" ht="25.5" customHeight="1">
      <c r="B50" s="306"/>
      <c r="C50" s="307" t="s">
        <v>909</v>
      </c>
      <c r="D50" s="307"/>
      <c r="E50" s="307"/>
      <c r="F50" s="307"/>
      <c r="G50" s="307"/>
      <c r="H50" s="307"/>
      <c r="I50" s="307"/>
      <c r="J50" s="307"/>
      <c r="K50" s="308"/>
    </row>
    <row r="51" spans="2:11" ht="5.25" customHeight="1">
      <c r="B51" s="306"/>
      <c r="C51" s="309"/>
      <c r="D51" s="309"/>
      <c r="E51" s="309"/>
      <c r="F51" s="309"/>
      <c r="G51" s="309"/>
      <c r="H51" s="309"/>
      <c r="I51" s="309"/>
      <c r="J51" s="309"/>
      <c r="K51" s="308"/>
    </row>
    <row r="52" spans="2:11" ht="15" customHeight="1">
      <c r="B52" s="306"/>
      <c r="C52" s="310" t="s">
        <v>910</v>
      </c>
      <c r="D52" s="310"/>
      <c r="E52" s="310"/>
      <c r="F52" s="310"/>
      <c r="G52" s="310"/>
      <c r="H52" s="310"/>
      <c r="I52" s="310"/>
      <c r="J52" s="310"/>
      <c r="K52" s="308"/>
    </row>
    <row r="53" spans="2:11" ht="15" customHeight="1">
      <c r="B53" s="306"/>
      <c r="C53" s="310" t="s">
        <v>911</v>
      </c>
      <c r="D53" s="310"/>
      <c r="E53" s="310"/>
      <c r="F53" s="310"/>
      <c r="G53" s="310"/>
      <c r="H53" s="310"/>
      <c r="I53" s="310"/>
      <c r="J53" s="310"/>
      <c r="K53" s="308"/>
    </row>
    <row r="54" spans="2:11" ht="12.75" customHeight="1">
      <c r="B54" s="306"/>
      <c r="C54" s="310"/>
      <c r="D54" s="310"/>
      <c r="E54" s="310"/>
      <c r="F54" s="310"/>
      <c r="G54" s="310"/>
      <c r="H54" s="310"/>
      <c r="I54" s="310"/>
      <c r="J54" s="310"/>
      <c r="K54" s="308"/>
    </row>
    <row r="55" spans="2:11" ht="15" customHeight="1">
      <c r="B55" s="306"/>
      <c r="C55" s="310" t="s">
        <v>912</v>
      </c>
      <c r="D55" s="310"/>
      <c r="E55" s="310"/>
      <c r="F55" s="310"/>
      <c r="G55" s="310"/>
      <c r="H55" s="310"/>
      <c r="I55" s="310"/>
      <c r="J55" s="310"/>
      <c r="K55" s="308"/>
    </row>
    <row r="56" spans="2:11" ht="15" customHeight="1">
      <c r="B56" s="306"/>
      <c r="C56" s="312"/>
      <c r="D56" s="310" t="s">
        <v>913</v>
      </c>
      <c r="E56" s="310"/>
      <c r="F56" s="310"/>
      <c r="G56" s="310"/>
      <c r="H56" s="310"/>
      <c r="I56" s="310"/>
      <c r="J56" s="310"/>
      <c r="K56" s="308"/>
    </row>
    <row r="57" spans="2:11" ht="15" customHeight="1">
      <c r="B57" s="306"/>
      <c r="C57" s="312"/>
      <c r="D57" s="310" t="s">
        <v>914</v>
      </c>
      <c r="E57" s="310"/>
      <c r="F57" s="310"/>
      <c r="G57" s="310"/>
      <c r="H57" s="310"/>
      <c r="I57" s="310"/>
      <c r="J57" s="310"/>
      <c r="K57" s="308"/>
    </row>
    <row r="58" spans="2:11" ht="15" customHeight="1">
      <c r="B58" s="306"/>
      <c r="C58" s="312"/>
      <c r="D58" s="310" t="s">
        <v>915</v>
      </c>
      <c r="E58" s="310"/>
      <c r="F58" s="310"/>
      <c r="G58" s="310"/>
      <c r="H58" s="310"/>
      <c r="I58" s="310"/>
      <c r="J58" s="310"/>
      <c r="K58" s="308"/>
    </row>
    <row r="59" spans="2:11" ht="15" customHeight="1">
      <c r="B59" s="306"/>
      <c r="C59" s="312"/>
      <c r="D59" s="310" t="s">
        <v>916</v>
      </c>
      <c r="E59" s="310"/>
      <c r="F59" s="310"/>
      <c r="G59" s="310"/>
      <c r="H59" s="310"/>
      <c r="I59" s="310"/>
      <c r="J59" s="310"/>
      <c r="K59" s="308"/>
    </row>
    <row r="60" spans="2:11" ht="15" customHeight="1">
      <c r="B60" s="306"/>
      <c r="C60" s="312"/>
      <c r="D60" s="315" t="s">
        <v>917</v>
      </c>
      <c r="E60" s="315"/>
      <c r="F60" s="315"/>
      <c r="G60" s="315"/>
      <c r="H60" s="315"/>
      <c r="I60" s="315"/>
      <c r="J60" s="315"/>
      <c r="K60" s="308"/>
    </row>
    <row r="61" spans="2:11" ht="15" customHeight="1">
      <c r="B61" s="306"/>
      <c r="C61" s="312"/>
      <c r="D61" s="310" t="s">
        <v>918</v>
      </c>
      <c r="E61" s="310"/>
      <c r="F61" s="310"/>
      <c r="G61" s="310"/>
      <c r="H61" s="310"/>
      <c r="I61" s="310"/>
      <c r="J61" s="310"/>
      <c r="K61" s="308"/>
    </row>
    <row r="62" spans="2:11" ht="12.75" customHeight="1">
      <c r="B62" s="306"/>
      <c r="C62" s="312"/>
      <c r="D62" s="312"/>
      <c r="E62" s="316"/>
      <c r="F62" s="312"/>
      <c r="G62" s="312"/>
      <c r="H62" s="312"/>
      <c r="I62" s="312"/>
      <c r="J62" s="312"/>
      <c r="K62" s="308"/>
    </row>
    <row r="63" spans="2:11" ht="15" customHeight="1">
      <c r="B63" s="306"/>
      <c r="C63" s="312"/>
      <c r="D63" s="310" t="s">
        <v>919</v>
      </c>
      <c r="E63" s="310"/>
      <c r="F63" s="310"/>
      <c r="G63" s="310"/>
      <c r="H63" s="310"/>
      <c r="I63" s="310"/>
      <c r="J63" s="310"/>
      <c r="K63" s="308"/>
    </row>
    <row r="64" spans="2:11" ht="15" customHeight="1">
      <c r="B64" s="306"/>
      <c r="C64" s="312"/>
      <c r="D64" s="315" t="s">
        <v>920</v>
      </c>
      <c r="E64" s="315"/>
      <c r="F64" s="315"/>
      <c r="G64" s="315"/>
      <c r="H64" s="315"/>
      <c r="I64" s="315"/>
      <c r="J64" s="315"/>
      <c r="K64" s="308"/>
    </row>
    <row r="65" spans="2:11" ht="15" customHeight="1">
      <c r="B65" s="306"/>
      <c r="C65" s="312"/>
      <c r="D65" s="310" t="s">
        <v>921</v>
      </c>
      <c r="E65" s="310"/>
      <c r="F65" s="310"/>
      <c r="G65" s="310"/>
      <c r="H65" s="310"/>
      <c r="I65" s="310"/>
      <c r="J65" s="310"/>
      <c r="K65" s="308"/>
    </row>
    <row r="66" spans="2:11" ht="15" customHeight="1">
      <c r="B66" s="306"/>
      <c r="C66" s="312"/>
      <c r="D66" s="310" t="s">
        <v>922</v>
      </c>
      <c r="E66" s="310"/>
      <c r="F66" s="310"/>
      <c r="G66" s="310"/>
      <c r="H66" s="310"/>
      <c r="I66" s="310"/>
      <c r="J66" s="310"/>
      <c r="K66" s="308"/>
    </row>
    <row r="67" spans="2:11" ht="15" customHeight="1">
      <c r="B67" s="306"/>
      <c r="C67" s="312"/>
      <c r="D67" s="310" t="s">
        <v>923</v>
      </c>
      <c r="E67" s="310"/>
      <c r="F67" s="310"/>
      <c r="G67" s="310"/>
      <c r="H67" s="310"/>
      <c r="I67" s="310"/>
      <c r="J67" s="310"/>
      <c r="K67" s="308"/>
    </row>
    <row r="68" spans="2:11" ht="15" customHeight="1">
      <c r="B68" s="306"/>
      <c r="C68" s="312"/>
      <c r="D68" s="310" t="s">
        <v>924</v>
      </c>
      <c r="E68" s="310"/>
      <c r="F68" s="310"/>
      <c r="G68" s="310"/>
      <c r="H68" s="310"/>
      <c r="I68" s="310"/>
      <c r="J68" s="310"/>
      <c r="K68" s="308"/>
    </row>
    <row r="69" spans="2:11" ht="12.75" customHeight="1">
      <c r="B69" s="317"/>
      <c r="C69" s="318"/>
      <c r="D69" s="318"/>
      <c r="E69" s="318"/>
      <c r="F69" s="318"/>
      <c r="G69" s="318"/>
      <c r="H69" s="318"/>
      <c r="I69" s="318"/>
      <c r="J69" s="318"/>
      <c r="K69" s="319"/>
    </row>
    <row r="70" spans="2:11" ht="18.75" customHeight="1">
      <c r="B70" s="320"/>
      <c r="C70" s="320"/>
      <c r="D70" s="320"/>
      <c r="E70" s="320"/>
      <c r="F70" s="320"/>
      <c r="G70" s="320"/>
      <c r="H70" s="320"/>
      <c r="I70" s="320"/>
      <c r="J70" s="320"/>
      <c r="K70" s="321"/>
    </row>
    <row r="71" spans="2:11" ht="18.75" customHeight="1">
      <c r="B71" s="321"/>
      <c r="C71" s="321"/>
      <c r="D71" s="321"/>
      <c r="E71" s="321"/>
      <c r="F71" s="321"/>
      <c r="G71" s="321"/>
      <c r="H71" s="321"/>
      <c r="I71" s="321"/>
      <c r="J71" s="321"/>
      <c r="K71" s="321"/>
    </row>
    <row r="72" spans="2:11" ht="7.5" customHeight="1">
      <c r="B72" s="322"/>
      <c r="C72" s="323"/>
      <c r="D72" s="323"/>
      <c r="E72" s="323"/>
      <c r="F72" s="323"/>
      <c r="G72" s="323"/>
      <c r="H72" s="323"/>
      <c r="I72" s="323"/>
      <c r="J72" s="323"/>
      <c r="K72" s="324"/>
    </row>
    <row r="73" spans="2:11" ht="45" customHeight="1">
      <c r="B73" s="325"/>
      <c r="C73" s="326" t="s">
        <v>114</v>
      </c>
      <c r="D73" s="326"/>
      <c r="E73" s="326"/>
      <c r="F73" s="326"/>
      <c r="G73" s="326"/>
      <c r="H73" s="326"/>
      <c r="I73" s="326"/>
      <c r="J73" s="326"/>
      <c r="K73" s="327"/>
    </row>
    <row r="74" spans="2:11" ht="17.25" customHeight="1">
      <c r="B74" s="325"/>
      <c r="C74" s="328" t="s">
        <v>925</v>
      </c>
      <c r="D74" s="328"/>
      <c r="E74" s="328"/>
      <c r="F74" s="328" t="s">
        <v>926</v>
      </c>
      <c r="G74" s="329"/>
      <c r="H74" s="328" t="s">
        <v>125</v>
      </c>
      <c r="I74" s="328" t="s">
        <v>61</v>
      </c>
      <c r="J74" s="328" t="s">
        <v>927</v>
      </c>
      <c r="K74" s="327"/>
    </row>
    <row r="75" spans="2:11" ht="17.25" customHeight="1">
      <c r="B75" s="325"/>
      <c r="C75" s="330" t="s">
        <v>928</v>
      </c>
      <c r="D75" s="330"/>
      <c r="E75" s="330"/>
      <c r="F75" s="331" t="s">
        <v>929</v>
      </c>
      <c r="G75" s="332"/>
      <c r="H75" s="330"/>
      <c r="I75" s="330"/>
      <c r="J75" s="330" t="s">
        <v>930</v>
      </c>
      <c r="K75" s="327"/>
    </row>
    <row r="76" spans="2:11" ht="5.25" customHeight="1">
      <c r="B76" s="325"/>
      <c r="C76" s="333"/>
      <c r="D76" s="333"/>
      <c r="E76" s="333"/>
      <c r="F76" s="333"/>
      <c r="G76" s="334"/>
      <c r="H76" s="333"/>
      <c r="I76" s="333"/>
      <c r="J76" s="333"/>
      <c r="K76" s="327"/>
    </row>
    <row r="77" spans="2:11" ht="15" customHeight="1">
      <c r="B77" s="325"/>
      <c r="C77" s="314" t="s">
        <v>57</v>
      </c>
      <c r="D77" s="333"/>
      <c r="E77" s="333"/>
      <c r="F77" s="335" t="s">
        <v>931</v>
      </c>
      <c r="G77" s="334"/>
      <c r="H77" s="314" t="s">
        <v>932</v>
      </c>
      <c r="I77" s="314" t="s">
        <v>933</v>
      </c>
      <c r="J77" s="314">
        <v>20</v>
      </c>
      <c r="K77" s="327"/>
    </row>
    <row r="78" spans="2:11" ht="15" customHeight="1">
      <c r="B78" s="325"/>
      <c r="C78" s="314" t="s">
        <v>934</v>
      </c>
      <c r="D78" s="314"/>
      <c r="E78" s="314"/>
      <c r="F78" s="335" t="s">
        <v>931</v>
      </c>
      <c r="G78" s="334"/>
      <c r="H78" s="314" t="s">
        <v>935</v>
      </c>
      <c r="I78" s="314" t="s">
        <v>933</v>
      </c>
      <c r="J78" s="314">
        <v>120</v>
      </c>
      <c r="K78" s="327"/>
    </row>
    <row r="79" spans="2:11" ht="15" customHeight="1">
      <c r="B79" s="336"/>
      <c r="C79" s="314" t="s">
        <v>936</v>
      </c>
      <c r="D79" s="314"/>
      <c r="E79" s="314"/>
      <c r="F79" s="335" t="s">
        <v>937</v>
      </c>
      <c r="G79" s="334"/>
      <c r="H79" s="314" t="s">
        <v>938</v>
      </c>
      <c r="I79" s="314" t="s">
        <v>933</v>
      </c>
      <c r="J79" s="314">
        <v>50</v>
      </c>
      <c r="K79" s="327"/>
    </row>
    <row r="80" spans="2:11" ht="15" customHeight="1">
      <c r="B80" s="336"/>
      <c r="C80" s="314" t="s">
        <v>939</v>
      </c>
      <c r="D80" s="314"/>
      <c r="E80" s="314"/>
      <c r="F80" s="335" t="s">
        <v>931</v>
      </c>
      <c r="G80" s="334"/>
      <c r="H80" s="314" t="s">
        <v>940</v>
      </c>
      <c r="I80" s="314" t="s">
        <v>941</v>
      </c>
      <c r="J80" s="314"/>
      <c r="K80" s="327"/>
    </row>
    <row r="81" spans="2:11" ht="15" customHeight="1">
      <c r="B81" s="336"/>
      <c r="C81" s="337" t="s">
        <v>942</v>
      </c>
      <c r="D81" s="337"/>
      <c r="E81" s="337"/>
      <c r="F81" s="338" t="s">
        <v>937</v>
      </c>
      <c r="G81" s="337"/>
      <c r="H81" s="337" t="s">
        <v>943</v>
      </c>
      <c r="I81" s="337" t="s">
        <v>933</v>
      </c>
      <c r="J81" s="337">
        <v>15</v>
      </c>
      <c r="K81" s="327"/>
    </row>
    <row r="82" spans="2:11" ht="15" customHeight="1">
      <c r="B82" s="336"/>
      <c r="C82" s="337" t="s">
        <v>944</v>
      </c>
      <c r="D82" s="337"/>
      <c r="E82" s="337"/>
      <c r="F82" s="338" t="s">
        <v>937</v>
      </c>
      <c r="G82" s="337"/>
      <c r="H82" s="337" t="s">
        <v>945</v>
      </c>
      <c r="I82" s="337" t="s">
        <v>933</v>
      </c>
      <c r="J82" s="337">
        <v>15</v>
      </c>
      <c r="K82" s="327"/>
    </row>
    <row r="83" spans="2:11" ht="15" customHeight="1">
      <c r="B83" s="336"/>
      <c r="C83" s="337" t="s">
        <v>946</v>
      </c>
      <c r="D83" s="337"/>
      <c r="E83" s="337"/>
      <c r="F83" s="338" t="s">
        <v>937</v>
      </c>
      <c r="G83" s="337"/>
      <c r="H83" s="337" t="s">
        <v>947</v>
      </c>
      <c r="I83" s="337" t="s">
        <v>933</v>
      </c>
      <c r="J83" s="337">
        <v>20</v>
      </c>
      <c r="K83" s="327"/>
    </row>
    <row r="84" spans="2:11" ht="15" customHeight="1">
      <c r="B84" s="336"/>
      <c r="C84" s="337" t="s">
        <v>948</v>
      </c>
      <c r="D84" s="337"/>
      <c r="E84" s="337"/>
      <c r="F84" s="338" t="s">
        <v>937</v>
      </c>
      <c r="G84" s="337"/>
      <c r="H84" s="337" t="s">
        <v>949</v>
      </c>
      <c r="I84" s="337" t="s">
        <v>933</v>
      </c>
      <c r="J84" s="337">
        <v>20</v>
      </c>
      <c r="K84" s="327"/>
    </row>
    <row r="85" spans="2:11" ht="15" customHeight="1">
      <c r="B85" s="336"/>
      <c r="C85" s="314" t="s">
        <v>950</v>
      </c>
      <c r="D85" s="314"/>
      <c r="E85" s="314"/>
      <c r="F85" s="335" t="s">
        <v>937</v>
      </c>
      <c r="G85" s="334"/>
      <c r="H85" s="314" t="s">
        <v>951</v>
      </c>
      <c r="I85" s="314" t="s">
        <v>933</v>
      </c>
      <c r="J85" s="314">
        <v>50</v>
      </c>
      <c r="K85" s="327"/>
    </row>
    <row r="86" spans="2:11" ht="15" customHeight="1">
      <c r="B86" s="336"/>
      <c r="C86" s="314" t="s">
        <v>952</v>
      </c>
      <c r="D86" s="314"/>
      <c r="E86" s="314"/>
      <c r="F86" s="335" t="s">
        <v>937</v>
      </c>
      <c r="G86" s="334"/>
      <c r="H86" s="314" t="s">
        <v>953</v>
      </c>
      <c r="I86" s="314" t="s">
        <v>933</v>
      </c>
      <c r="J86" s="314">
        <v>20</v>
      </c>
      <c r="K86" s="327"/>
    </row>
    <row r="87" spans="2:11" ht="15" customHeight="1">
      <c r="B87" s="336"/>
      <c r="C87" s="314" t="s">
        <v>954</v>
      </c>
      <c r="D87" s="314"/>
      <c r="E87" s="314"/>
      <c r="F87" s="335" t="s">
        <v>937</v>
      </c>
      <c r="G87" s="334"/>
      <c r="H87" s="314" t="s">
        <v>955</v>
      </c>
      <c r="I87" s="314" t="s">
        <v>933</v>
      </c>
      <c r="J87" s="314">
        <v>20</v>
      </c>
      <c r="K87" s="327"/>
    </row>
    <row r="88" spans="2:11" ht="15" customHeight="1">
      <c r="B88" s="336"/>
      <c r="C88" s="314" t="s">
        <v>956</v>
      </c>
      <c r="D88" s="314"/>
      <c r="E88" s="314"/>
      <c r="F88" s="335" t="s">
        <v>937</v>
      </c>
      <c r="G88" s="334"/>
      <c r="H88" s="314" t="s">
        <v>957</v>
      </c>
      <c r="I88" s="314" t="s">
        <v>933</v>
      </c>
      <c r="J88" s="314">
        <v>50</v>
      </c>
      <c r="K88" s="327"/>
    </row>
    <row r="89" spans="2:11" ht="15" customHeight="1">
      <c r="B89" s="336"/>
      <c r="C89" s="314" t="s">
        <v>958</v>
      </c>
      <c r="D89" s="314"/>
      <c r="E89" s="314"/>
      <c r="F89" s="335" t="s">
        <v>937</v>
      </c>
      <c r="G89" s="334"/>
      <c r="H89" s="314" t="s">
        <v>958</v>
      </c>
      <c r="I89" s="314" t="s">
        <v>933</v>
      </c>
      <c r="J89" s="314">
        <v>50</v>
      </c>
      <c r="K89" s="327"/>
    </row>
    <row r="90" spans="2:11" ht="15" customHeight="1">
      <c r="B90" s="336"/>
      <c r="C90" s="314" t="s">
        <v>130</v>
      </c>
      <c r="D90" s="314"/>
      <c r="E90" s="314"/>
      <c r="F90" s="335" t="s">
        <v>937</v>
      </c>
      <c r="G90" s="334"/>
      <c r="H90" s="314" t="s">
        <v>959</v>
      </c>
      <c r="I90" s="314" t="s">
        <v>933</v>
      </c>
      <c r="J90" s="314">
        <v>255</v>
      </c>
      <c r="K90" s="327"/>
    </row>
    <row r="91" spans="2:11" ht="15" customHeight="1">
      <c r="B91" s="336"/>
      <c r="C91" s="314" t="s">
        <v>960</v>
      </c>
      <c r="D91" s="314"/>
      <c r="E91" s="314"/>
      <c r="F91" s="335" t="s">
        <v>931</v>
      </c>
      <c r="G91" s="334"/>
      <c r="H91" s="314" t="s">
        <v>961</v>
      </c>
      <c r="I91" s="314" t="s">
        <v>962</v>
      </c>
      <c r="J91" s="314"/>
      <c r="K91" s="327"/>
    </row>
    <row r="92" spans="2:11" ht="15" customHeight="1">
      <c r="B92" s="336"/>
      <c r="C92" s="314" t="s">
        <v>963</v>
      </c>
      <c r="D92" s="314"/>
      <c r="E92" s="314"/>
      <c r="F92" s="335" t="s">
        <v>931</v>
      </c>
      <c r="G92" s="334"/>
      <c r="H92" s="314" t="s">
        <v>964</v>
      </c>
      <c r="I92" s="314" t="s">
        <v>965</v>
      </c>
      <c r="J92" s="314"/>
      <c r="K92" s="327"/>
    </row>
    <row r="93" spans="2:11" ht="15" customHeight="1">
      <c r="B93" s="336"/>
      <c r="C93" s="314" t="s">
        <v>966</v>
      </c>
      <c r="D93" s="314"/>
      <c r="E93" s="314"/>
      <c r="F93" s="335" t="s">
        <v>931</v>
      </c>
      <c r="G93" s="334"/>
      <c r="H93" s="314" t="s">
        <v>966</v>
      </c>
      <c r="I93" s="314" t="s">
        <v>965</v>
      </c>
      <c r="J93" s="314"/>
      <c r="K93" s="327"/>
    </row>
    <row r="94" spans="2:11" ht="15" customHeight="1">
      <c r="B94" s="336"/>
      <c r="C94" s="314" t="s">
        <v>42</v>
      </c>
      <c r="D94" s="314"/>
      <c r="E94" s="314"/>
      <c r="F94" s="335" t="s">
        <v>931</v>
      </c>
      <c r="G94" s="334"/>
      <c r="H94" s="314" t="s">
        <v>967</v>
      </c>
      <c r="I94" s="314" t="s">
        <v>965</v>
      </c>
      <c r="J94" s="314"/>
      <c r="K94" s="327"/>
    </row>
    <row r="95" spans="2:11" ht="15" customHeight="1">
      <c r="B95" s="336"/>
      <c r="C95" s="314" t="s">
        <v>52</v>
      </c>
      <c r="D95" s="314"/>
      <c r="E95" s="314"/>
      <c r="F95" s="335" t="s">
        <v>931</v>
      </c>
      <c r="G95" s="334"/>
      <c r="H95" s="314" t="s">
        <v>968</v>
      </c>
      <c r="I95" s="314" t="s">
        <v>965</v>
      </c>
      <c r="J95" s="314"/>
      <c r="K95" s="327"/>
    </row>
    <row r="96" spans="2:11" ht="15" customHeight="1">
      <c r="B96" s="339"/>
      <c r="C96" s="340"/>
      <c r="D96" s="340"/>
      <c r="E96" s="340"/>
      <c r="F96" s="340"/>
      <c r="G96" s="340"/>
      <c r="H96" s="340"/>
      <c r="I96" s="340"/>
      <c r="J96" s="340"/>
      <c r="K96" s="341"/>
    </row>
    <row r="97" spans="2:11" ht="18.75" customHeight="1">
      <c r="B97" s="342"/>
      <c r="C97" s="343"/>
      <c r="D97" s="343"/>
      <c r="E97" s="343"/>
      <c r="F97" s="343"/>
      <c r="G97" s="343"/>
      <c r="H97" s="343"/>
      <c r="I97" s="343"/>
      <c r="J97" s="343"/>
      <c r="K97" s="342"/>
    </row>
    <row r="98" spans="2:11" ht="18.75" customHeight="1">
      <c r="B98" s="321"/>
      <c r="C98" s="321"/>
      <c r="D98" s="321"/>
      <c r="E98" s="321"/>
      <c r="F98" s="321"/>
      <c r="G98" s="321"/>
      <c r="H98" s="321"/>
      <c r="I98" s="321"/>
      <c r="J98" s="321"/>
      <c r="K98" s="321"/>
    </row>
    <row r="99" spans="2:11" ht="7.5" customHeight="1">
      <c r="B99" s="322"/>
      <c r="C99" s="323"/>
      <c r="D99" s="323"/>
      <c r="E99" s="323"/>
      <c r="F99" s="323"/>
      <c r="G99" s="323"/>
      <c r="H99" s="323"/>
      <c r="I99" s="323"/>
      <c r="J99" s="323"/>
      <c r="K99" s="324"/>
    </row>
    <row r="100" spans="2:11" ht="45" customHeight="1">
      <c r="B100" s="325"/>
      <c r="C100" s="326" t="s">
        <v>969</v>
      </c>
      <c r="D100" s="326"/>
      <c r="E100" s="326"/>
      <c r="F100" s="326"/>
      <c r="G100" s="326"/>
      <c r="H100" s="326"/>
      <c r="I100" s="326"/>
      <c r="J100" s="326"/>
      <c r="K100" s="327"/>
    </row>
    <row r="101" spans="2:11" ht="17.25" customHeight="1">
      <c r="B101" s="325"/>
      <c r="C101" s="328" t="s">
        <v>925</v>
      </c>
      <c r="D101" s="328"/>
      <c r="E101" s="328"/>
      <c r="F101" s="328" t="s">
        <v>926</v>
      </c>
      <c r="G101" s="329"/>
      <c r="H101" s="328" t="s">
        <v>125</v>
      </c>
      <c r="I101" s="328" t="s">
        <v>61</v>
      </c>
      <c r="J101" s="328" t="s">
        <v>927</v>
      </c>
      <c r="K101" s="327"/>
    </row>
    <row r="102" spans="2:11" ht="17.25" customHeight="1">
      <c r="B102" s="325"/>
      <c r="C102" s="330" t="s">
        <v>928</v>
      </c>
      <c r="D102" s="330"/>
      <c r="E102" s="330"/>
      <c r="F102" s="331" t="s">
        <v>929</v>
      </c>
      <c r="G102" s="332"/>
      <c r="H102" s="330"/>
      <c r="I102" s="330"/>
      <c r="J102" s="330" t="s">
        <v>930</v>
      </c>
      <c r="K102" s="327"/>
    </row>
    <row r="103" spans="2:11" ht="5.25" customHeight="1">
      <c r="B103" s="325"/>
      <c r="C103" s="328"/>
      <c r="D103" s="328"/>
      <c r="E103" s="328"/>
      <c r="F103" s="328"/>
      <c r="G103" s="344"/>
      <c r="H103" s="328"/>
      <c r="I103" s="328"/>
      <c r="J103" s="328"/>
      <c r="K103" s="327"/>
    </row>
    <row r="104" spans="2:11" ht="15" customHeight="1">
      <c r="B104" s="325"/>
      <c r="C104" s="314" t="s">
        <v>57</v>
      </c>
      <c r="D104" s="333"/>
      <c r="E104" s="333"/>
      <c r="F104" s="335" t="s">
        <v>931</v>
      </c>
      <c r="G104" s="344"/>
      <c r="H104" s="314" t="s">
        <v>970</v>
      </c>
      <c r="I104" s="314" t="s">
        <v>933</v>
      </c>
      <c r="J104" s="314">
        <v>20</v>
      </c>
      <c r="K104" s="327"/>
    </row>
    <row r="105" spans="2:11" ht="15" customHeight="1">
      <c r="B105" s="325"/>
      <c r="C105" s="314" t="s">
        <v>934</v>
      </c>
      <c r="D105" s="314"/>
      <c r="E105" s="314"/>
      <c r="F105" s="335" t="s">
        <v>931</v>
      </c>
      <c r="G105" s="314"/>
      <c r="H105" s="314" t="s">
        <v>970</v>
      </c>
      <c r="I105" s="314" t="s">
        <v>933</v>
      </c>
      <c r="J105" s="314">
        <v>120</v>
      </c>
      <c r="K105" s="327"/>
    </row>
    <row r="106" spans="2:11" ht="15" customHeight="1">
      <c r="B106" s="336"/>
      <c r="C106" s="314" t="s">
        <v>936</v>
      </c>
      <c r="D106" s="314"/>
      <c r="E106" s="314"/>
      <c r="F106" s="335" t="s">
        <v>937</v>
      </c>
      <c r="G106" s="314"/>
      <c r="H106" s="314" t="s">
        <v>970</v>
      </c>
      <c r="I106" s="314" t="s">
        <v>933</v>
      </c>
      <c r="J106" s="314">
        <v>50</v>
      </c>
      <c r="K106" s="327"/>
    </row>
    <row r="107" spans="2:11" ht="15" customHeight="1">
      <c r="B107" s="336"/>
      <c r="C107" s="314" t="s">
        <v>939</v>
      </c>
      <c r="D107" s="314"/>
      <c r="E107" s="314"/>
      <c r="F107" s="335" t="s">
        <v>931</v>
      </c>
      <c r="G107" s="314"/>
      <c r="H107" s="314" t="s">
        <v>970</v>
      </c>
      <c r="I107" s="314" t="s">
        <v>941</v>
      </c>
      <c r="J107" s="314"/>
      <c r="K107" s="327"/>
    </row>
    <row r="108" spans="2:11" ht="15" customHeight="1">
      <c r="B108" s="336"/>
      <c r="C108" s="314" t="s">
        <v>950</v>
      </c>
      <c r="D108" s="314"/>
      <c r="E108" s="314"/>
      <c r="F108" s="335" t="s">
        <v>937</v>
      </c>
      <c r="G108" s="314"/>
      <c r="H108" s="314" t="s">
        <v>970</v>
      </c>
      <c r="I108" s="314" t="s">
        <v>933</v>
      </c>
      <c r="J108" s="314">
        <v>50</v>
      </c>
      <c r="K108" s="327"/>
    </row>
    <row r="109" spans="2:11" ht="15" customHeight="1">
      <c r="B109" s="336"/>
      <c r="C109" s="314" t="s">
        <v>958</v>
      </c>
      <c r="D109" s="314"/>
      <c r="E109" s="314"/>
      <c r="F109" s="335" t="s">
        <v>937</v>
      </c>
      <c r="G109" s="314"/>
      <c r="H109" s="314" t="s">
        <v>970</v>
      </c>
      <c r="I109" s="314" t="s">
        <v>933</v>
      </c>
      <c r="J109" s="314">
        <v>50</v>
      </c>
      <c r="K109" s="327"/>
    </row>
    <row r="110" spans="2:11" ht="15" customHeight="1">
      <c r="B110" s="336"/>
      <c r="C110" s="314" t="s">
        <v>956</v>
      </c>
      <c r="D110" s="314"/>
      <c r="E110" s="314"/>
      <c r="F110" s="335" t="s">
        <v>937</v>
      </c>
      <c r="G110" s="314"/>
      <c r="H110" s="314" t="s">
        <v>970</v>
      </c>
      <c r="I110" s="314" t="s">
        <v>933</v>
      </c>
      <c r="J110" s="314">
        <v>50</v>
      </c>
      <c r="K110" s="327"/>
    </row>
    <row r="111" spans="2:11" ht="15" customHeight="1">
      <c r="B111" s="336"/>
      <c r="C111" s="314" t="s">
        <v>57</v>
      </c>
      <c r="D111" s="314"/>
      <c r="E111" s="314"/>
      <c r="F111" s="335" t="s">
        <v>931</v>
      </c>
      <c r="G111" s="314"/>
      <c r="H111" s="314" t="s">
        <v>971</v>
      </c>
      <c r="I111" s="314" t="s">
        <v>933</v>
      </c>
      <c r="J111" s="314">
        <v>20</v>
      </c>
      <c r="K111" s="327"/>
    </row>
    <row r="112" spans="2:11" ht="15" customHeight="1">
      <c r="B112" s="336"/>
      <c r="C112" s="314" t="s">
        <v>972</v>
      </c>
      <c r="D112" s="314"/>
      <c r="E112" s="314"/>
      <c r="F112" s="335" t="s">
        <v>931</v>
      </c>
      <c r="G112" s="314"/>
      <c r="H112" s="314" t="s">
        <v>973</v>
      </c>
      <c r="I112" s="314" t="s">
        <v>933</v>
      </c>
      <c r="J112" s="314">
        <v>120</v>
      </c>
      <c r="K112" s="327"/>
    </row>
    <row r="113" spans="2:11" ht="15" customHeight="1">
      <c r="B113" s="336"/>
      <c r="C113" s="314" t="s">
        <v>42</v>
      </c>
      <c r="D113" s="314"/>
      <c r="E113" s="314"/>
      <c r="F113" s="335" t="s">
        <v>931</v>
      </c>
      <c r="G113" s="314"/>
      <c r="H113" s="314" t="s">
        <v>974</v>
      </c>
      <c r="I113" s="314" t="s">
        <v>965</v>
      </c>
      <c r="J113" s="314"/>
      <c r="K113" s="327"/>
    </row>
    <row r="114" spans="2:11" ht="15" customHeight="1">
      <c r="B114" s="336"/>
      <c r="C114" s="314" t="s">
        <v>52</v>
      </c>
      <c r="D114" s="314"/>
      <c r="E114" s="314"/>
      <c r="F114" s="335" t="s">
        <v>931</v>
      </c>
      <c r="G114" s="314"/>
      <c r="H114" s="314" t="s">
        <v>975</v>
      </c>
      <c r="I114" s="314" t="s">
        <v>965</v>
      </c>
      <c r="J114" s="314"/>
      <c r="K114" s="327"/>
    </row>
    <row r="115" spans="2:11" ht="15" customHeight="1">
      <c r="B115" s="336"/>
      <c r="C115" s="314" t="s">
        <v>61</v>
      </c>
      <c r="D115" s="314"/>
      <c r="E115" s="314"/>
      <c r="F115" s="335" t="s">
        <v>931</v>
      </c>
      <c r="G115" s="314"/>
      <c r="H115" s="314" t="s">
        <v>976</v>
      </c>
      <c r="I115" s="314" t="s">
        <v>977</v>
      </c>
      <c r="J115" s="314"/>
      <c r="K115" s="327"/>
    </row>
    <row r="116" spans="2:11" ht="15" customHeight="1">
      <c r="B116" s="339"/>
      <c r="C116" s="345"/>
      <c r="D116" s="345"/>
      <c r="E116" s="345"/>
      <c r="F116" s="345"/>
      <c r="G116" s="345"/>
      <c r="H116" s="345"/>
      <c r="I116" s="345"/>
      <c r="J116" s="345"/>
      <c r="K116" s="341"/>
    </row>
    <row r="117" spans="2:11" ht="18.75" customHeight="1">
      <c r="B117" s="346"/>
      <c r="C117" s="310"/>
      <c r="D117" s="310"/>
      <c r="E117" s="310"/>
      <c r="F117" s="347"/>
      <c r="G117" s="310"/>
      <c r="H117" s="310"/>
      <c r="I117" s="310"/>
      <c r="J117" s="310"/>
      <c r="K117" s="346"/>
    </row>
    <row r="118" spans="2:11" ht="18.75" customHeight="1">
      <c r="B118" s="321"/>
      <c r="C118" s="321"/>
      <c r="D118" s="321"/>
      <c r="E118" s="321"/>
      <c r="F118" s="321"/>
      <c r="G118" s="321"/>
      <c r="H118" s="321"/>
      <c r="I118" s="321"/>
      <c r="J118" s="321"/>
      <c r="K118" s="321"/>
    </row>
    <row r="119" spans="2:11" ht="7.5" customHeight="1">
      <c r="B119" s="348"/>
      <c r="C119" s="349"/>
      <c r="D119" s="349"/>
      <c r="E119" s="349"/>
      <c r="F119" s="349"/>
      <c r="G119" s="349"/>
      <c r="H119" s="349"/>
      <c r="I119" s="349"/>
      <c r="J119" s="349"/>
      <c r="K119" s="350"/>
    </row>
    <row r="120" spans="2:11" ht="45" customHeight="1">
      <c r="B120" s="351"/>
      <c r="C120" s="304" t="s">
        <v>978</v>
      </c>
      <c r="D120" s="304"/>
      <c r="E120" s="304"/>
      <c r="F120" s="304"/>
      <c r="G120" s="304"/>
      <c r="H120" s="304"/>
      <c r="I120" s="304"/>
      <c r="J120" s="304"/>
      <c r="K120" s="352"/>
    </row>
    <row r="121" spans="2:11" ht="17.25" customHeight="1">
      <c r="B121" s="353"/>
      <c r="C121" s="328" t="s">
        <v>925</v>
      </c>
      <c r="D121" s="328"/>
      <c r="E121" s="328"/>
      <c r="F121" s="328" t="s">
        <v>926</v>
      </c>
      <c r="G121" s="329"/>
      <c r="H121" s="328" t="s">
        <v>125</v>
      </c>
      <c r="I121" s="328" t="s">
        <v>61</v>
      </c>
      <c r="J121" s="328" t="s">
        <v>927</v>
      </c>
      <c r="K121" s="354"/>
    </row>
    <row r="122" spans="2:11" ht="17.25" customHeight="1">
      <c r="B122" s="353"/>
      <c r="C122" s="330" t="s">
        <v>928</v>
      </c>
      <c r="D122" s="330"/>
      <c r="E122" s="330"/>
      <c r="F122" s="331" t="s">
        <v>929</v>
      </c>
      <c r="G122" s="332"/>
      <c r="H122" s="330"/>
      <c r="I122" s="330"/>
      <c r="J122" s="330" t="s">
        <v>930</v>
      </c>
      <c r="K122" s="354"/>
    </row>
    <row r="123" spans="2:11" ht="5.25" customHeight="1">
      <c r="B123" s="355"/>
      <c r="C123" s="333"/>
      <c r="D123" s="333"/>
      <c r="E123" s="333"/>
      <c r="F123" s="333"/>
      <c r="G123" s="314"/>
      <c r="H123" s="333"/>
      <c r="I123" s="333"/>
      <c r="J123" s="333"/>
      <c r="K123" s="356"/>
    </row>
    <row r="124" spans="2:11" ht="15" customHeight="1">
      <c r="B124" s="355"/>
      <c r="C124" s="314" t="s">
        <v>934</v>
      </c>
      <c r="D124" s="333"/>
      <c r="E124" s="333"/>
      <c r="F124" s="335" t="s">
        <v>931</v>
      </c>
      <c r="G124" s="314"/>
      <c r="H124" s="314" t="s">
        <v>970</v>
      </c>
      <c r="I124" s="314" t="s">
        <v>933</v>
      </c>
      <c r="J124" s="314">
        <v>120</v>
      </c>
      <c r="K124" s="357"/>
    </row>
    <row r="125" spans="2:11" ht="15" customHeight="1">
      <c r="B125" s="355"/>
      <c r="C125" s="314" t="s">
        <v>979</v>
      </c>
      <c r="D125" s="314"/>
      <c r="E125" s="314"/>
      <c r="F125" s="335" t="s">
        <v>931</v>
      </c>
      <c r="G125" s="314"/>
      <c r="H125" s="314" t="s">
        <v>980</v>
      </c>
      <c r="I125" s="314" t="s">
        <v>933</v>
      </c>
      <c r="J125" s="314" t="s">
        <v>981</v>
      </c>
      <c r="K125" s="357"/>
    </row>
    <row r="126" spans="2:11" ht="15" customHeight="1">
      <c r="B126" s="355"/>
      <c r="C126" s="314" t="s">
        <v>107</v>
      </c>
      <c r="D126" s="314"/>
      <c r="E126" s="314"/>
      <c r="F126" s="335" t="s">
        <v>931</v>
      </c>
      <c r="G126" s="314"/>
      <c r="H126" s="314" t="s">
        <v>982</v>
      </c>
      <c r="I126" s="314" t="s">
        <v>933</v>
      </c>
      <c r="J126" s="314" t="s">
        <v>981</v>
      </c>
      <c r="K126" s="357"/>
    </row>
    <row r="127" spans="2:11" ht="15" customHeight="1">
      <c r="B127" s="355"/>
      <c r="C127" s="314" t="s">
        <v>942</v>
      </c>
      <c r="D127" s="314"/>
      <c r="E127" s="314"/>
      <c r="F127" s="335" t="s">
        <v>937</v>
      </c>
      <c r="G127" s="314"/>
      <c r="H127" s="314" t="s">
        <v>943</v>
      </c>
      <c r="I127" s="314" t="s">
        <v>933</v>
      </c>
      <c r="J127" s="314">
        <v>15</v>
      </c>
      <c r="K127" s="357"/>
    </row>
    <row r="128" spans="2:11" ht="15" customHeight="1">
      <c r="B128" s="355"/>
      <c r="C128" s="337" t="s">
        <v>944</v>
      </c>
      <c r="D128" s="337"/>
      <c r="E128" s="337"/>
      <c r="F128" s="338" t="s">
        <v>937</v>
      </c>
      <c r="G128" s="337"/>
      <c r="H128" s="337" t="s">
        <v>945</v>
      </c>
      <c r="I128" s="337" t="s">
        <v>933</v>
      </c>
      <c r="J128" s="337">
        <v>15</v>
      </c>
      <c r="K128" s="357"/>
    </row>
    <row r="129" spans="2:11" ht="15" customHeight="1">
      <c r="B129" s="355"/>
      <c r="C129" s="337" t="s">
        <v>946</v>
      </c>
      <c r="D129" s="337"/>
      <c r="E129" s="337"/>
      <c r="F129" s="338" t="s">
        <v>937</v>
      </c>
      <c r="G129" s="337"/>
      <c r="H129" s="337" t="s">
        <v>947</v>
      </c>
      <c r="I129" s="337" t="s">
        <v>933</v>
      </c>
      <c r="J129" s="337">
        <v>20</v>
      </c>
      <c r="K129" s="357"/>
    </row>
    <row r="130" spans="2:11" ht="15" customHeight="1">
      <c r="B130" s="355"/>
      <c r="C130" s="337" t="s">
        <v>948</v>
      </c>
      <c r="D130" s="337"/>
      <c r="E130" s="337"/>
      <c r="F130" s="338" t="s">
        <v>937</v>
      </c>
      <c r="G130" s="337"/>
      <c r="H130" s="337" t="s">
        <v>949</v>
      </c>
      <c r="I130" s="337" t="s">
        <v>933</v>
      </c>
      <c r="J130" s="337">
        <v>20</v>
      </c>
      <c r="K130" s="357"/>
    </row>
    <row r="131" spans="2:11" ht="15" customHeight="1">
      <c r="B131" s="355"/>
      <c r="C131" s="314" t="s">
        <v>936</v>
      </c>
      <c r="D131" s="314"/>
      <c r="E131" s="314"/>
      <c r="F131" s="335" t="s">
        <v>937</v>
      </c>
      <c r="G131" s="314"/>
      <c r="H131" s="314" t="s">
        <v>970</v>
      </c>
      <c r="I131" s="314" t="s">
        <v>933</v>
      </c>
      <c r="J131" s="314">
        <v>50</v>
      </c>
      <c r="K131" s="357"/>
    </row>
    <row r="132" spans="2:11" ht="15" customHeight="1">
      <c r="B132" s="355"/>
      <c r="C132" s="314" t="s">
        <v>950</v>
      </c>
      <c r="D132" s="314"/>
      <c r="E132" s="314"/>
      <c r="F132" s="335" t="s">
        <v>937</v>
      </c>
      <c r="G132" s="314"/>
      <c r="H132" s="314" t="s">
        <v>970</v>
      </c>
      <c r="I132" s="314" t="s">
        <v>933</v>
      </c>
      <c r="J132" s="314">
        <v>50</v>
      </c>
      <c r="K132" s="357"/>
    </row>
    <row r="133" spans="2:11" ht="15" customHeight="1">
      <c r="B133" s="355"/>
      <c r="C133" s="314" t="s">
        <v>956</v>
      </c>
      <c r="D133" s="314"/>
      <c r="E133" s="314"/>
      <c r="F133" s="335" t="s">
        <v>937</v>
      </c>
      <c r="G133" s="314"/>
      <c r="H133" s="314" t="s">
        <v>970</v>
      </c>
      <c r="I133" s="314" t="s">
        <v>933</v>
      </c>
      <c r="J133" s="314">
        <v>50</v>
      </c>
      <c r="K133" s="357"/>
    </row>
    <row r="134" spans="2:11" ht="15" customHeight="1">
      <c r="B134" s="355"/>
      <c r="C134" s="314" t="s">
        <v>958</v>
      </c>
      <c r="D134" s="314"/>
      <c r="E134" s="314"/>
      <c r="F134" s="335" t="s">
        <v>937</v>
      </c>
      <c r="G134" s="314"/>
      <c r="H134" s="314" t="s">
        <v>970</v>
      </c>
      <c r="I134" s="314" t="s">
        <v>933</v>
      </c>
      <c r="J134" s="314">
        <v>50</v>
      </c>
      <c r="K134" s="357"/>
    </row>
    <row r="135" spans="2:11" ht="15" customHeight="1">
      <c r="B135" s="355"/>
      <c r="C135" s="314" t="s">
        <v>130</v>
      </c>
      <c r="D135" s="314"/>
      <c r="E135" s="314"/>
      <c r="F135" s="335" t="s">
        <v>937</v>
      </c>
      <c r="G135" s="314"/>
      <c r="H135" s="314" t="s">
        <v>983</v>
      </c>
      <c r="I135" s="314" t="s">
        <v>933</v>
      </c>
      <c r="J135" s="314">
        <v>255</v>
      </c>
      <c r="K135" s="357"/>
    </row>
    <row r="136" spans="2:11" ht="15" customHeight="1">
      <c r="B136" s="355"/>
      <c r="C136" s="314" t="s">
        <v>960</v>
      </c>
      <c r="D136" s="314"/>
      <c r="E136" s="314"/>
      <c r="F136" s="335" t="s">
        <v>931</v>
      </c>
      <c r="G136" s="314"/>
      <c r="H136" s="314" t="s">
        <v>984</v>
      </c>
      <c r="I136" s="314" t="s">
        <v>962</v>
      </c>
      <c r="J136" s="314"/>
      <c r="K136" s="357"/>
    </row>
    <row r="137" spans="2:11" ht="15" customHeight="1">
      <c r="B137" s="355"/>
      <c r="C137" s="314" t="s">
        <v>963</v>
      </c>
      <c r="D137" s="314"/>
      <c r="E137" s="314"/>
      <c r="F137" s="335" t="s">
        <v>931</v>
      </c>
      <c r="G137" s="314"/>
      <c r="H137" s="314" t="s">
        <v>985</v>
      </c>
      <c r="I137" s="314" t="s">
        <v>965</v>
      </c>
      <c r="J137" s="314"/>
      <c r="K137" s="357"/>
    </row>
    <row r="138" spans="2:11" ht="15" customHeight="1">
      <c r="B138" s="355"/>
      <c r="C138" s="314" t="s">
        <v>966</v>
      </c>
      <c r="D138" s="314"/>
      <c r="E138" s="314"/>
      <c r="F138" s="335" t="s">
        <v>931</v>
      </c>
      <c r="G138" s="314"/>
      <c r="H138" s="314" t="s">
        <v>966</v>
      </c>
      <c r="I138" s="314" t="s">
        <v>965</v>
      </c>
      <c r="J138" s="314"/>
      <c r="K138" s="357"/>
    </row>
    <row r="139" spans="2:11" ht="15" customHeight="1">
      <c r="B139" s="355"/>
      <c r="C139" s="314" t="s">
        <v>42</v>
      </c>
      <c r="D139" s="314"/>
      <c r="E139" s="314"/>
      <c r="F139" s="335" t="s">
        <v>931</v>
      </c>
      <c r="G139" s="314"/>
      <c r="H139" s="314" t="s">
        <v>986</v>
      </c>
      <c r="I139" s="314" t="s">
        <v>965</v>
      </c>
      <c r="J139" s="314"/>
      <c r="K139" s="357"/>
    </row>
    <row r="140" spans="2:11" ht="15" customHeight="1">
      <c r="B140" s="355"/>
      <c r="C140" s="314" t="s">
        <v>987</v>
      </c>
      <c r="D140" s="314"/>
      <c r="E140" s="314"/>
      <c r="F140" s="335" t="s">
        <v>931</v>
      </c>
      <c r="G140" s="314"/>
      <c r="H140" s="314" t="s">
        <v>988</v>
      </c>
      <c r="I140" s="314" t="s">
        <v>965</v>
      </c>
      <c r="J140" s="314"/>
      <c r="K140" s="357"/>
    </row>
    <row r="141" spans="2:11" ht="15" customHeight="1">
      <c r="B141" s="358"/>
      <c r="C141" s="359"/>
      <c r="D141" s="359"/>
      <c r="E141" s="359"/>
      <c r="F141" s="359"/>
      <c r="G141" s="359"/>
      <c r="H141" s="359"/>
      <c r="I141" s="359"/>
      <c r="J141" s="359"/>
      <c r="K141" s="360"/>
    </row>
    <row r="142" spans="2:11" ht="18.75" customHeight="1">
      <c r="B142" s="310"/>
      <c r="C142" s="310"/>
      <c r="D142" s="310"/>
      <c r="E142" s="310"/>
      <c r="F142" s="347"/>
      <c r="G142" s="310"/>
      <c r="H142" s="310"/>
      <c r="I142" s="310"/>
      <c r="J142" s="310"/>
      <c r="K142" s="310"/>
    </row>
    <row r="143" spans="2:11" ht="18.75" customHeight="1">
      <c r="B143" s="321"/>
      <c r="C143" s="321"/>
      <c r="D143" s="321"/>
      <c r="E143" s="321"/>
      <c r="F143" s="321"/>
      <c r="G143" s="321"/>
      <c r="H143" s="321"/>
      <c r="I143" s="321"/>
      <c r="J143" s="321"/>
      <c r="K143" s="321"/>
    </row>
    <row r="144" spans="2:11" ht="7.5" customHeight="1">
      <c r="B144" s="322"/>
      <c r="C144" s="323"/>
      <c r="D144" s="323"/>
      <c r="E144" s="323"/>
      <c r="F144" s="323"/>
      <c r="G144" s="323"/>
      <c r="H144" s="323"/>
      <c r="I144" s="323"/>
      <c r="J144" s="323"/>
      <c r="K144" s="324"/>
    </row>
    <row r="145" spans="2:11" ht="45" customHeight="1">
      <c r="B145" s="325"/>
      <c r="C145" s="326" t="s">
        <v>989</v>
      </c>
      <c r="D145" s="326"/>
      <c r="E145" s="326"/>
      <c r="F145" s="326"/>
      <c r="G145" s="326"/>
      <c r="H145" s="326"/>
      <c r="I145" s="326"/>
      <c r="J145" s="326"/>
      <c r="K145" s="327"/>
    </row>
    <row r="146" spans="2:11" ht="17.25" customHeight="1">
      <c r="B146" s="325"/>
      <c r="C146" s="328" t="s">
        <v>925</v>
      </c>
      <c r="D146" s="328"/>
      <c r="E146" s="328"/>
      <c r="F146" s="328" t="s">
        <v>926</v>
      </c>
      <c r="G146" s="329"/>
      <c r="H146" s="328" t="s">
        <v>125</v>
      </c>
      <c r="I146" s="328" t="s">
        <v>61</v>
      </c>
      <c r="J146" s="328" t="s">
        <v>927</v>
      </c>
      <c r="K146" s="327"/>
    </row>
    <row r="147" spans="2:11" ht="17.25" customHeight="1">
      <c r="B147" s="325"/>
      <c r="C147" s="330" t="s">
        <v>928</v>
      </c>
      <c r="D147" s="330"/>
      <c r="E147" s="330"/>
      <c r="F147" s="331" t="s">
        <v>929</v>
      </c>
      <c r="G147" s="332"/>
      <c r="H147" s="330"/>
      <c r="I147" s="330"/>
      <c r="J147" s="330" t="s">
        <v>930</v>
      </c>
      <c r="K147" s="327"/>
    </row>
    <row r="148" spans="2:11" ht="5.25" customHeight="1">
      <c r="B148" s="336"/>
      <c r="C148" s="333"/>
      <c r="D148" s="333"/>
      <c r="E148" s="333"/>
      <c r="F148" s="333"/>
      <c r="G148" s="334"/>
      <c r="H148" s="333"/>
      <c r="I148" s="333"/>
      <c r="J148" s="333"/>
      <c r="K148" s="357"/>
    </row>
    <row r="149" spans="2:11" ht="15" customHeight="1">
      <c r="B149" s="336"/>
      <c r="C149" s="361" t="s">
        <v>934</v>
      </c>
      <c r="D149" s="314"/>
      <c r="E149" s="314"/>
      <c r="F149" s="362" t="s">
        <v>931</v>
      </c>
      <c r="G149" s="314"/>
      <c r="H149" s="361" t="s">
        <v>970</v>
      </c>
      <c r="I149" s="361" t="s">
        <v>933</v>
      </c>
      <c r="J149" s="361">
        <v>120</v>
      </c>
      <c r="K149" s="357"/>
    </row>
    <row r="150" spans="2:11" ht="15" customHeight="1">
      <c r="B150" s="336"/>
      <c r="C150" s="361" t="s">
        <v>979</v>
      </c>
      <c r="D150" s="314"/>
      <c r="E150" s="314"/>
      <c r="F150" s="362" t="s">
        <v>931</v>
      </c>
      <c r="G150" s="314"/>
      <c r="H150" s="361" t="s">
        <v>990</v>
      </c>
      <c r="I150" s="361" t="s">
        <v>933</v>
      </c>
      <c r="J150" s="361" t="s">
        <v>981</v>
      </c>
      <c r="K150" s="357"/>
    </row>
    <row r="151" spans="2:11" ht="15" customHeight="1">
      <c r="B151" s="336"/>
      <c r="C151" s="361" t="s">
        <v>107</v>
      </c>
      <c r="D151" s="314"/>
      <c r="E151" s="314"/>
      <c r="F151" s="362" t="s">
        <v>931</v>
      </c>
      <c r="G151" s="314"/>
      <c r="H151" s="361" t="s">
        <v>991</v>
      </c>
      <c r="I151" s="361" t="s">
        <v>933</v>
      </c>
      <c r="J151" s="361" t="s">
        <v>981</v>
      </c>
      <c r="K151" s="357"/>
    </row>
    <row r="152" spans="2:11" ht="15" customHeight="1">
      <c r="B152" s="336"/>
      <c r="C152" s="361" t="s">
        <v>936</v>
      </c>
      <c r="D152" s="314"/>
      <c r="E152" s="314"/>
      <c r="F152" s="362" t="s">
        <v>937</v>
      </c>
      <c r="G152" s="314"/>
      <c r="H152" s="361" t="s">
        <v>970</v>
      </c>
      <c r="I152" s="361" t="s">
        <v>933</v>
      </c>
      <c r="J152" s="361">
        <v>50</v>
      </c>
      <c r="K152" s="357"/>
    </row>
    <row r="153" spans="2:11" ht="15" customHeight="1">
      <c r="B153" s="336"/>
      <c r="C153" s="361" t="s">
        <v>939</v>
      </c>
      <c r="D153" s="314"/>
      <c r="E153" s="314"/>
      <c r="F153" s="362" t="s">
        <v>931</v>
      </c>
      <c r="G153" s="314"/>
      <c r="H153" s="361" t="s">
        <v>970</v>
      </c>
      <c r="I153" s="361" t="s">
        <v>941</v>
      </c>
      <c r="J153" s="361"/>
      <c r="K153" s="357"/>
    </row>
    <row r="154" spans="2:11" ht="15" customHeight="1">
      <c r="B154" s="336"/>
      <c r="C154" s="361" t="s">
        <v>950</v>
      </c>
      <c r="D154" s="314"/>
      <c r="E154" s="314"/>
      <c r="F154" s="362" t="s">
        <v>937</v>
      </c>
      <c r="G154" s="314"/>
      <c r="H154" s="361" t="s">
        <v>970</v>
      </c>
      <c r="I154" s="361" t="s">
        <v>933</v>
      </c>
      <c r="J154" s="361">
        <v>50</v>
      </c>
      <c r="K154" s="357"/>
    </row>
    <row r="155" spans="2:11" ht="15" customHeight="1">
      <c r="B155" s="336"/>
      <c r="C155" s="361" t="s">
        <v>958</v>
      </c>
      <c r="D155" s="314"/>
      <c r="E155" s="314"/>
      <c r="F155" s="362" t="s">
        <v>937</v>
      </c>
      <c r="G155" s="314"/>
      <c r="H155" s="361" t="s">
        <v>970</v>
      </c>
      <c r="I155" s="361" t="s">
        <v>933</v>
      </c>
      <c r="J155" s="361">
        <v>50</v>
      </c>
      <c r="K155" s="357"/>
    </row>
    <row r="156" spans="2:11" ht="15" customHeight="1">
      <c r="B156" s="336"/>
      <c r="C156" s="361" t="s">
        <v>956</v>
      </c>
      <c r="D156" s="314"/>
      <c r="E156" s="314"/>
      <c r="F156" s="362" t="s">
        <v>937</v>
      </c>
      <c r="G156" s="314"/>
      <c r="H156" s="361" t="s">
        <v>970</v>
      </c>
      <c r="I156" s="361" t="s">
        <v>933</v>
      </c>
      <c r="J156" s="361">
        <v>50</v>
      </c>
      <c r="K156" s="357"/>
    </row>
    <row r="157" spans="2:11" ht="15" customHeight="1">
      <c r="B157" s="336"/>
      <c r="C157" s="361" t="s">
        <v>119</v>
      </c>
      <c r="D157" s="314"/>
      <c r="E157" s="314"/>
      <c r="F157" s="362" t="s">
        <v>931</v>
      </c>
      <c r="G157" s="314"/>
      <c r="H157" s="361" t="s">
        <v>992</v>
      </c>
      <c r="I157" s="361" t="s">
        <v>933</v>
      </c>
      <c r="J157" s="361" t="s">
        <v>993</v>
      </c>
      <c r="K157" s="357"/>
    </row>
    <row r="158" spans="2:11" ht="15" customHeight="1">
      <c r="B158" s="336"/>
      <c r="C158" s="361" t="s">
        <v>994</v>
      </c>
      <c r="D158" s="314"/>
      <c r="E158" s="314"/>
      <c r="F158" s="362" t="s">
        <v>931</v>
      </c>
      <c r="G158" s="314"/>
      <c r="H158" s="361" t="s">
        <v>995</v>
      </c>
      <c r="I158" s="361" t="s">
        <v>965</v>
      </c>
      <c r="J158" s="361"/>
      <c r="K158" s="357"/>
    </row>
    <row r="159" spans="2:11" ht="15" customHeight="1">
      <c r="B159" s="363"/>
      <c r="C159" s="345"/>
      <c r="D159" s="345"/>
      <c r="E159" s="345"/>
      <c r="F159" s="345"/>
      <c r="G159" s="345"/>
      <c r="H159" s="345"/>
      <c r="I159" s="345"/>
      <c r="J159" s="345"/>
      <c r="K159" s="364"/>
    </row>
    <row r="160" spans="2:11" ht="18.75" customHeight="1">
      <c r="B160" s="310"/>
      <c r="C160" s="314"/>
      <c r="D160" s="314"/>
      <c r="E160" s="314"/>
      <c r="F160" s="335"/>
      <c r="G160" s="314"/>
      <c r="H160" s="314"/>
      <c r="I160" s="314"/>
      <c r="J160" s="314"/>
      <c r="K160" s="310"/>
    </row>
    <row r="161" spans="2:11" ht="18.75" customHeight="1">
      <c r="B161" s="321"/>
      <c r="C161" s="321"/>
      <c r="D161" s="321"/>
      <c r="E161" s="321"/>
      <c r="F161" s="321"/>
      <c r="G161" s="321"/>
      <c r="H161" s="321"/>
      <c r="I161" s="321"/>
      <c r="J161" s="321"/>
      <c r="K161" s="321"/>
    </row>
    <row r="162" spans="2:11" ht="7.5" customHeight="1">
      <c r="B162" s="300"/>
      <c r="C162" s="301"/>
      <c r="D162" s="301"/>
      <c r="E162" s="301"/>
      <c r="F162" s="301"/>
      <c r="G162" s="301"/>
      <c r="H162" s="301"/>
      <c r="I162" s="301"/>
      <c r="J162" s="301"/>
      <c r="K162" s="302"/>
    </row>
    <row r="163" spans="2:11" ht="45" customHeight="1">
      <c r="B163" s="303"/>
      <c r="C163" s="304" t="s">
        <v>996</v>
      </c>
      <c r="D163" s="304"/>
      <c r="E163" s="304"/>
      <c r="F163" s="304"/>
      <c r="G163" s="304"/>
      <c r="H163" s="304"/>
      <c r="I163" s="304"/>
      <c r="J163" s="304"/>
      <c r="K163" s="305"/>
    </row>
    <row r="164" spans="2:11" ht="17.25" customHeight="1">
      <c r="B164" s="303"/>
      <c r="C164" s="328" t="s">
        <v>925</v>
      </c>
      <c r="D164" s="328"/>
      <c r="E164" s="328"/>
      <c r="F164" s="328" t="s">
        <v>926</v>
      </c>
      <c r="G164" s="365"/>
      <c r="H164" s="366" t="s">
        <v>125</v>
      </c>
      <c r="I164" s="366" t="s">
        <v>61</v>
      </c>
      <c r="J164" s="328" t="s">
        <v>927</v>
      </c>
      <c r="K164" s="305"/>
    </row>
    <row r="165" spans="2:11" ht="17.25" customHeight="1">
      <c r="B165" s="306"/>
      <c r="C165" s="330" t="s">
        <v>928</v>
      </c>
      <c r="D165" s="330"/>
      <c r="E165" s="330"/>
      <c r="F165" s="331" t="s">
        <v>929</v>
      </c>
      <c r="G165" s="367"/>
      <c r="H165" s="368"/>
      <c r="I165" s="368"/>
      <c r="J165" s="330" t="s">
        <v>930</v>
      </c>
      <c r="K165" s="308"/>
    </row>
    <row r="166" spans="2:11" ht="5.25" customHeight="1">
      <c r="B166" s="336"/>
      <c r="C166" s="333"/>
      <c r="D166" s="333"/>
      <c r="E166" s="333"/>
      <c r="F166" s="333"/>
      <c r="G166" s="334"/>
      <c r="H166" s="333"/>
      <c r="I166" s="333"/>
      <c r="J166" s="333"/>
      <c r="K166" s="357"/>
    </row>
    <row r="167" spans="2:11" ht="15" customHeight="1">
      <c r="B167" s="336"/>
      <c r="C167" s="314" t="s">
        <v>934</v>
      </c>
      <c r="D167" s="314"/>
      <c r="E167" s="314"/>
      <c r="F167" s="335" t="s">
        <v>931</v>
      </c>
      <c r="G167" s="314"/>
      <c r="H167" s="314" t="s">
        <v>970</v>
      </c>
      <c r="I167" s="314" t="s">
        <v>933</v>
      </c>
      <c r="J167" s="314">
        <v>120</v>
      </c>
      <c r="K167" s="357"/>
    </row>
    <row r="168" spans="2:11" ht="15" customHeight="1">
      <c r="B168" s="336"/>
      <c r="C168" s="314" t="s">
        <v>979</v>
      </c>
      <c r="D168" s="314"/>
      <c r="E168" s="314"/>
      <c r="F168" s="335" t="s">
        <v>931</v>
      </c>
      <c r="G168" s="314"/>
      <c r="H168" s="314" t="s">
        <v>980</v>
      </c>
      <c r="I168" s="314" t="s">
        <v>933</v>
      </c>
      <c r="J168" s="314" t="s">
        <v>981</v>
      </c>
      <c r="K168" s="357"/>
    </row>
    <row r="169" spans="2:11" ht="15" customHeight="1">
      <c r="B169" s="336"/>
      <c r="C169" s="314" t="s">
        <v>107</v>
      </c>
      <c r="D169" s="314"/>
      <c r="E169" s="314"/>
      <c r="F169" s="335" t="s">
        <v>931</v>
      </c>
      <c r="G169" s="314"/>
      <c r="H169" s="314" t="s">
        <v>997</v>
      </c>
      <c r="I169" s="314" t="s">
        <v>933</v>
      </c>
      <c r="J169" s="314" t="s">
        <v>981</v>
      </c>
      <c r="K169" s="357"/>
    </row>
    <row r="170" spans="2:11" ht="15" customHeight="1">
      <c r="B170" s="336"/>
      <c r="C170" s="314" t="s">
        <v>936</v>
      </c>
      <c r="D170" s="314"/>
      <c r="E170" s="314"/>
      <c r="F170" s="335" t="s">
        <v>937</v>
      </c>
      <c r="G170" s="314"/>
      <c r="H170" s="314" t="s">
        <v>997</v>
      </c>
      <c r="I170" s="314" t="s">
        <v>933</v>
      </c>
      <c r="J170" s="314">
        <v>50</v>
      </c>
      <c r="K170" s="357"/>
    </row>
    <row r="171" spans="2:11" ht="15" customHeight="1">
      <c r="B171" s="336"/>
      <c r="C171" s="314" t="s">
        <v>939</v>
      </c>
      <c r="D171" s="314"/>
      <c r="E171" s="314"/>
      <c r="F171" s="335" t="s">
        <v>931</v>
      </c>
      <c r="G171" s="314"/>
      <c r="H171" s="314" t="s">
        <v>997</v>
      </c>
      <c r="I171" s="314" t="s">
        <v>941</v>
      </c>
      <c r="J171" s="314"/>
      <c r="K171" s="357"/>
    </row>
    <row r="172" spans="2:11" ht="15" customHeight="1">
      <c r="B172" s="336"/>
      <c r="C172" s="314" t="s">
        <v>950</v>
      </c>
      <c r="D172" s="314"/>
      <c r="E172" s="314"/>
      <c r="F172" s="335" t="s">
        <v>937</v>
      </c>
      <c r="G172" s="314"/>
      <c r="H172" s="314" t="s">
        <v>997</v>
      </c>
      <c r="I172" s="314" t="s">
        <v>933</v>
      </c>
      <c r="J172" s="314">
        <v>50</v>
      </c>
      <c r="K172" s="357"/>
    </row>
    <row r="173" spans="2:11" ht="15" customHeight="1">
      <c r="B173" s="336"/>
      <c r="C173" s="314" t="s">
        <v>958</v>
      </c>
      <c r="D173" s="314"/>
      <c r="E173" s="314"/>
      <c r="F173" s="335" t="s">
        <v>937</v>
      </c>
      <c r="G173" s="314"/>
      <c r="H173" s="314" t="s">
        <v>997</v>
      </c>
      <c r="I173" s="314" t="s">
        <v>933</v>
      </c>
      <c r="J173" s="314">
        <v>50</v>
      </c>
      <c r="K173" s="357"/>
    </row>
    <row r="174" spans="2:11" ht="15" customHeight="1">
      <c r="B174" s="336"/>
      <c r="C174" s="314" t="s">
        <v>956</v>
      </c>
      <c r="D174" s="314"/>
      <c r="E174" s="314"/>
      <c r="F174" s="335" t="s">
        <v>937</v>
      </c>
      <c r="G174" s="314"/>
      <c r="H174" s="314" t="s">
        <v>997</v>
      </c>
      <c r="I174" s="314" t="s">
        <v>933</v>
      </c>
      <c r="J174" s="314">
        <v>50</v>
      </c>
      <c r="K174" s="357"/>
    </row>
    <row r="175" spans="2:11" ht="15" customHeight="1">
      <c r="B175" s="336"/>
      <c r="C175" s="314" t="s">
        <v>124</v>
      </c>
      <c r="D175" s="314"/>
      <c r="E175" s="314"/>
      <c r="F175" s="335" t="s">
        <v>931</v>
      </c>
      <c r="G175" s="314"/>
      <c r="H175" s="314" t="s">
        <v>998</v>
      </c>
      <c r="I175" s="314" t="s">
        <v>999</v>
      </c>
      <c r="J175" s="314"/>
      <c r="K175" s="357"/>
    </row>
    <row r="176" spans="2:11" ht="15" customHeight="1">
      <c r="B176" s="336"/>
      <c r="C176" s="314" t="s">
        <v>61</v>
      </c>
      <c r="D176" s="314"/>
      <c r="E176" s="314"/>
      <c r="F176" s="335" t="s">
        <v>931</v>
      </c>
      <c r="G176" s="314"/>
      <c r="H176" s="314" t="s">
        <v>1000</v>
      </c>
      <c r="I176" s="314" t="s">
        <v>1001</v>
      </c>
      <c r="J176" s="314">
        <v>1</v>
      </c>
      <c r="K176" s="357"/>
    </row>
    <row r="177" spans="2:11" ht="15" customHeight="1">
      <c r="B177" s="336"/>
      <c r="C177" s="314" t="s">
        <v>57</v>
      </c>
      <c r="D177" s="314"/>
      <c r="E177" s="314"/>
      <c r="F177" s="335" t="s">
        <v>931</v>
      </c>
      <c r="G177" s="314"/>
      <c r="H177" s="314" t="s">
        <v>1002</v>
      </c>
      <c r="I177" s="314" t="s">
        <v>933</v>
      </c>
      <c r="J177" s="314">
        <v>20</v>
      </c>
      <c r="K177" s="357"/>
    </row>
    <row r="178" spans="2:11" ht="15" customHeight="1">
      <c r="B178" s="336"/>
      <c r="C178" s="314" t="s">
        <v>125</v>
      </c>
      <c r="D178" s="314"/>
      <c r="E178" s="314"/>
      <c r="F178" s="335" t="s">
        <v>931</v>
      </c>
      <c r="G178" s="314"/>
      <c r="H178" s="314" t="s">
        <v>1003</v>
      </c>
      <c r="I178" s="314" t="s">
        <v>933</v>
      </c>
      <c r="J178" s="314">
        <v>255</v>
      </c>
      <c r="K178" s="357"/>
    </row>
    <row r="179" spans="2:11" ht="15" customHeight="1">
      <c r="B179" s="336"/>
      <c r="C179" s="314" t="s">
        <v>126</v>
      </c>
      <c r="D179" s="314"/>
      <c r="E179" s="314"/>
      <c r="F179" s="335" t="s">
        <v>931</v>
      </c>
      <c r="G179" s="314"/>
      <c r="H179" s="314" t="s">
        <v>896</v>
      </c>
      <c r="I179" s="314" t="s">
        <v>933</v>
      </c>
      <c r="J179" s="314">
        <v>10</v>
      </c>
      <c r="K179" s="357"/>
    </row>
    <row r="180" spans="2:11" ht="15" customHeight="1">
      <c r="B180" s="336"/>
      <c r="C180" s="314" t="s">
        <v>127</v>
      </c>
      <c r="D180" s="314"/>
      <c r="E180" s="314"/>
      <c r="F180" s="335" t="s">
        <v>931</v>
      </c>
      <c r="G180" s="314"/>
      <c r="H180" s="314" t="s">
        <v>1004</v>
      </c>
      <c r="I180" s="314" t="s">
        <v>965</v>
      </c>
      <c r="J180" s="314"/>
      <c r="K180" s="357"/>
    </row>
    <row r="181" spans="2:11" ht="15" customHeight="1">
      <c r="B181" s="336"/>
      <c r="C181" s="314" t="s">
        <v>1005</v>
      </c>
      <c r="D181" s="314"/>
      <c r="E181" s="314"/>
      <c r="F181" s="335" t="s">
        <v>931</v>
      </c>
      <c r="G181" s="314"/>
      <c r="H181" s="314" t="s">
        <v>1006</v>
      </c>
      <c r="I181" s="314" t="s">
        <v>965</v>
      </c>
      <c r="J181" s="314"/>
      <c r="K181" s="357"/>
    </row>
    <row r="182" spans="2:11" ht="15" customHeight="1">
      <c r="B182" s="336"/>
      <c r="C182" s="314" t="s">
        <v>994</v>
      </c>
      <c r="D182" s="314"/>
      <c r="E182" s="314"/>
      <c r="F182" s="335" t="s">
        <v>931</v>
      </c>
      <c r="G182" s="314"/>
      <c r="H182" s="314" t="s">
        <v>1007</v>
      </c>
      <c r="I182" s="314" t="s">
        <v>965</v>
      </c>
      <c r="J182" s="314"/>
      <c r="K182" s="357"/>
    </row>
    <row r="183" spans="2:11" ht="15" customHeight="1">
      <c r="B183" s="336"/>
      <c r="C183" s="314" t="s">
        <v>129</v>
      </c>
      <c r="D183" s="314"/>
      <c r="E183" s="314"/>
      <c r="F183" s="335" t="s">
        <v>937</v>
      </c>
      <c r="G183" s="314"/>
      <c r="H183" s="314" t="s">
        <v>1008</v>
      </c>
      <c r="I183" s="314" t="s">
        <v>933</v>
      </c>
      <c r="J183" s="314">
        <v>50</v>
      </c>
      <c r="K183" s="357"/>
    </row>
    <row r="184" spans="2:11" ht="15" customHeight="1">
      <c r="B184" s="336"/>
      <c r="C184" s="314" t="s">
        <v>1009</v>
      </c>
      <c r="D184" s="314"/>
      <c r="E184" s="314"/>
      <c r="F184" s="335" t="s">
        <v>937</v>
      </c>
      <c r="G184" s="314"/>
      <c r="H184" s="314" t="s">
        <v>1010</v>
      </c>
      <c r="I184" s="314" t="s">
        <v>1011</v>
      </c>
      <c r="J184" s="314"/>
      <c r="K184" s="357"/>
    </row>
    <row r="185" spans="2:11" ht="15" customHeight="1">
      <c r="B185" s="336"/>
      <c r="C185" s="314" t="s">
        <v>1012</v>
      </c>
      <c r="D185" s="314"/>
      <c r="E185" s="314"/>
      <c r="F185" s="335" t="s">
        <v>937</v>
      </c>
      <c r="G185" s="314"/>
      <c r="H185" s="314" t="s">
        <v>1013</v>
      </c>
      <c r="I185" s="314" t="s">
        <v>1011</v>
      </c>
      <c r="J185" s="314"/>
      <c r="K185" s="357"/>
    </row>
    <row r="186" spans="2:11" ht="15" customHeight="1">
      <c r="B186" s="336"/>
      <c r="C186" s="314" t="s">
        <v>1014</v>
      </c>
      <c r="D186" s="314"/>
      <c r="E186" s="314"/>
      <c r="F186" s="335" t="s">
        <v>937</v>
      </c>
      <c r="G186" s="314"/>
      <c r="H186" s="314" t="s">
        <v>1015</v>
      </c>
      <c r="I186" s="314" t="s">
        <v>1011</v>
      </c>
      <c r="J186" s="314"/>
      <c r="K186" s="357"/>
    </row>
    <row r="187" spans="2:11" ht="15" customHeight="1">
      <c r="B187" s="336"/>
      <c r="C187" s="369" t="s">
        <v>1016</v>
      </c>
      <c r="D187" s="314"/>
      <c r="E187" s="314"/>
      <c r="F187" s="335" t="s">
        <v>937</v>
      </c>
      <c r="G187" s="314"/>
      <c r="H187" s="314" t="s">
        <v>1017</v>
      </c>
      <c r="I187" s="314" t="s">
        <v>1018</v>
      </c>
      <c r="J187" s="370" t="s">
        <v>1019</v>
      </c>
      <c r="K187" s="357"/>
    </row>
    <row r="188" spans="2:11" ht="15" customHeight="1">
      <c r="B188" s="336"/>
      <c r="C188" s="320" t="s">
        <v>46</v>
      </c>
      <c r="D188" s="314"/>
      <c r="E188" s="314"/>
      <c r="F188" s="335" t="s">
        <v>931</v>
      </c>
      <c r="G188" s="314"/>
      <c r="H188" s="310" t="s">
        <v>1020</v>
      </c>
      <c r="I188" s="314" t="s">
        <v>1021</v>
      </c>
      <c r="J188" s="314"/>
      <c r="K188" s="357"/>
    </row>
    <row r="189" spans="2:11" ht="15" customHeight="1">
      <c r="B189" s="336"/>
      <c r="C189" s="320" t="s">
        <v>1022</v>
      </c>
      <c r="D189" s="314"/>
      <c r="E189" s="314"/>
      <c r="F189" s="335" t="s">
        <v>931</v>
      </c>
      <c r="G189" s="314"/>
      <c r="H189" s="314" t="s">
        <v>1023</v>
      </c>
      <c r="I189" s="314" t="s">
        <v>965</v>
      </c>
      <c r="J189" s="314"/>
      <c r="K189" s="357"/>
    </row>
    <row r="190" spans="2:11" ht="15" customHeight="1">
      <c r="B190" s="336"/>
      <c r="C190" s="320" t="s">
        <v>1024</v>
      </c>
      <c r="D190" s="314"/>
      <c r="E190" s="314"/>
      <c r="F190" s="335" t="s">
        <v>931</v>
      </c>
      <c r="G190" s="314"/>
      <c r="H190" s="314" t="s">
        <v>1025</v>
      </c>
      <c r="I190" s="314" t="s">
        <v>965</v>
      </c>
      <c r="J190" s="314"/>
      <c r="K190" s="357"/>
    </row>
    <row r="191" spans="2:11" ht="15" customHeight="1">
      <c r="B191" s="336"/>
      <c r="C191" s="320" t="s">
        <v>1026</v>
      </c>
      <c r="D191" s="314"/>
      <c r="E191" s="314"/>
      <c r="F191" s="335" t="s">
        <v>937</v>
      </c>
      <c r="G191" s="314"/>
      <c r="H191" s="314" t="s">
        <v>1027</v>
      </c>
      <c r="I191" s="314" t="s">
        <v>965</v>
      </c>
      <c r="J191" s="314"/>
      <c r="K191" s="357"/>
    </row>
    <row r="192" spans="2:11" ht="15" customHeight="1">
      <c r="B192" s="363"/>
      <c r="C192" s="371"/>
      <c r="D192" s="345"/>
      <c r="E192" s="345"/>
      <c r="F192" s="345"/>
      <c r="G192" s="345"/>
      <c r="H192" s="345"/>
      <c r="I192" s="345"/>
      <c r="J192" s="345"/>
      <c r="K192" s="364"/>
    </row>
    <row r="193" spans="2:11" ht="18.75" customHeight="1">
      <c r="B193" s="310"/>
      <c r="C193" s="314"/>
      <c r="D193" s="314"/>
      <c r="E193" s="314"/>
      <c r="F193" s="335"/>
      <c r="G193" s="314"/>
      <c r="H193" s="314"/>
      <c r="I193" s="314"/>
      <c r="J193" s="314"/>
      <c r="K193" s="310"/>
    </row>
    <row r="194" spans="2:11" ht="18.75" customHeight="1">
      <c r="B194" s="310"/>
      <c r="C194" s="314"/>
      <c r="D194" s="314"/>
      <c r="E194" s="314"/>
      <c r="F194" s="335"/>
      <c r="G194" s="314"/>
      <c r="H194" s="314"/>
      <c r="I194" s="314"/>
      <c r="J194" s="314"/>
      <c r="K194" s="310"/>
    </row>
    <row r="195" spans="2:11" ht="18.75" customHeight="1">
      <c r="B195" s="321"/>
      <c r="C195" s="321"/>
      <c r="D195" s="321"/>
      <c r="E195" s="321"/>
      <c r="F195" s="321"/>
      <c r="G195" s="321"/>
      <c r="H195" s="321"/>
      <c r="I195" s="321"/>
      <c r="J195" s="321"/>
      <c r="K195" s="321"/>
    </row>
    <row r="196" spans="2:11" ht="13.5">
      <c r="B196" s="300"/>
      <c r="C196" s="301"/>
      <c r="D196" s="301"/>
      <c r="E196" s="301"/>
      <c r="F196" s="301"/>
      <c r="G196" s="301"/>
      <c r="H196" s="301"/>
      <c r="I196" s="301"/>
      <c r="J196" s="301"/>
      <c r="K196" s="302"/>
    </row>
    <row r="197" spans="2:11" ht="21">
      <c r="B197" s="303"/>
      <c r="C197" s="304" t="s">
        <v>1028</v>
      </c>
      <c r="D197" s="304"/>
      <c r="E197" s="304"/>
      <c r="F197" s="304"/>
      <c r="G197" s="304"/>
      <c r="H197" s="304"/>
      <c r="I197" s="304"/>
      <c r="J197" s="304"/>
      <c r="K197" s="305"/>
    </row>
    <row r="198" spans="2:11" ht="25.5" customHeight="1">
      <c r="B198" s="303"/>
      <c r="C198" s="372" t="s">
        <v>1029</v>
      </c>
      <c r="D198" s="372"/>
      <c r="E198" s="372"/>
      <c r="F198" s="372" t="s">
        <v>1030</v>
      </c>
      <c r="G198" s="373"/>
      <c r="H198" s="372" t="s">
        <v>1031</v>
      </c>
      <c r="I198" s="372"/>
      <c r="J198" s="372"/>
      <c r="K198" s="305"/>
    </row>
    <row r="199" spans="2:11" ht="5.25" customHeight="1">
      <c r="B199" s="336"/>
      <c r="C199" s="333"/>
      <c r="D199" s="333"/>
      <c r="E199" s="333"/>
      <c r="F199" s="333"/>
      <c r="G199" s="314"/>
      <c r="H199" s="333"/>
      <c r="I199" s="333"/>
      <c r="J199" s="333"/>
      <c r="K199" s="357"/>
    </row>
    <row r="200" spans="2:11" ht="15" customHeight="1">
      <c r="B200" s="336"/>
      <c r="C200" s="314" t="s">
        <v>1021</v>
      </c>
      <c r="D200" s="314"/>
      <c r="E200" s="314"/>
      <c r="F200" s="335" t="s">
        <v>47</v>
      </c>
      <c r="G200" s="314"/>
      <c r="H200" s="314" t="s">
        <v>1032</v>
      </c>
      <c r="I200" s="314"/>
      <c r="J200" s="314"/>
      <c r="K200" s="357"/>
    </row>
    <row r="201" spans="2:11" ht="15" customHeight="1">
      <c r="B201" s="336"/>
      <c r="C201" s="342"/>
      <c r="D201" s="314"/>
      <c r="E201" s="314"/>
      <c r="F201" s="335" t="s">
        <v>48</v>
      </c>
      <c r="G201" s="314"/>
      <c r="H201" s="314" t="s">
        <v>1033</v>
      </c>
      <c r="I201" s="314"/>
      <c r="J201" s="314"/>
      <c r="K201" s="357"/>
    </row>
    <row r="202" spans="2:11" ht="15" customHeight="1">
      <c r="B202" s="336"/>
      <c r="C202" s="342"/>
      <c r="D202" s="314"/>
      <c r="E202" s="314"/>
      <c r="F202" s="335" t="s">
        <v>51</v>
      </c>
      <c r="G202" s="314"/>
      <c r="H202" s="314" t="s">
        <v>1034</v>
      </c>
      <c r="I202" s="314"/>
      <c r="J202" s="314"/>
      <c r="K202" s="357"/>
    </row>
    <row r="203" spans="2:11" ht="15" customHeight="1">
      <c r="B203" s="336"/>
      <c r="C203" s="314"/>
      <c r="D203" s="314"/>
      <c r="E203" s="314"/>
      <c r="F203" s="335" t="s">
        <v>49</v>
      </c>
      <c r="G203" s="314"/>
      <c r="H203" s="314" t="s">
        <v>1035</v>
      </c>
      <c r="I203" s="314"/>
      <c r="J203" s="314"/>
      <c r="K203" s="357"/>
    </row>
    <row r="204" spans="2:11" ht="15" customHeight="1">
      <c r="B204" s="336"/>
      <c r="C204" s="314"/>
      <c r="D204" s="314"/>
      <c r="E204" s="314"/>
      <c r="F204" s="335" t="s">
        <v>50</v>
      </c>
      <c r="G204" s="314"/>
      <c r="H204" s="314" t="s">
        <v>1036</v>
      </c>
      <c r="I204" s="314"/>
      <c r="J204" s="314"/>
      <c r="K204" s="357"/>
    </row>
    <row r="205" spans="2:11" ht="15" customHeight="1">
      <c r="B205" s="336"/>
      <c r="C205" s="314"/>
      <c r="D205" s="314"/>
      <c r="E205" s="314"/>
      <c r="F205" s="335"/>
      <c r="G205" s="314"/>
      <c r="H205" s="314"/>
      <c r="I205" s="314"/>
      <c r="J205" s="314"/>
      <c r="K205" s="357"/>
    </row>
    <row r="206" spans="2:11" ht="15" customHeight="1">
      <c r="B206" s="336"/>
      <c r="C206" s="314" t="s">
        <v>977</v>
      </c>
      <c r="D206" s="314"/>
      <c r="E206" s="314"/>
      <c r="F206" s="335" t="s">
        <v>83</v>
      </c>
      <c r="G206" s="314"/>
      <c r="H206" s="314" t="s">
        <v>1037</v>
      </c>
      <c r="I206" s="314"/>
      <c r="J206" s="314"/>
      <c r="K206" s="357"/>
    </row>
    <row r="207" spans="2:11" ht="15" customHeight="1">
      <c r="B207" s="336"/>
      <c r="C207" s="342"/>
      <c r="D207" s="314"/>
      <c r="E207" s="314"/>
      <c r="F207" s="335" t="s">
        <v>875</v>
      </c>
      <c r="G207" s="314"/>
      <c r="H207" s="314" t="s">
        <v>876</v>
      </c>
      <c r="I207" s="314"/>
      <c r="J207" s="314"/>
      <c r="K207" s="357"/>
    </row>
    <row r="208" spans="2:11" ht="15" customHeight="1">
      <c r="B208" s="336"/>
      <c r="C208" s="314"/>
      <c r="D208" s="314"/>
      <c r="E208" s="314"/>
      <c r="F208" s="335" t="s">
        <v>873</v>
      </c>
      <c r="G208" s="314"/>
      <c r="H208" s="314" t="s">
        <v>1038</v>
      </c>
      <c r="I208" s="314"/>
      <c r="J208" s="314"/>
      <c r="K208" s="357"/>
    </row>
    <row r="209" spans="2:11" ht="15" customHeight="1">
      <c r="B209" s="374"/>
      <c r="C209" s="342"/>
      <c r="D209" s="342"/>
      <c r="E209" s="342"/>
      <c r="F209" s="335" t="s">
        <v>877</v>
      </c>
      <c r="G209" s="320"/>
      <c r="H209" s="361" t="s">
        <v>878</v>
      </c>
      <c r="I209" s="361"/>
      <c r="J209" s="361"/>
      <c r="K209" s="375"/>
    </row>
    <row r="210" spans="2:11" ht="15" customHeight="1">
      <c r="B210" s="374"/>
      <c r="C210" s="342"/>
      <c r="D210" s="342"/>
      <c r="E210" s="342"/>
      <c r="F210" s="335" t="s">
        <v>879</v>
      </c>
      <c r="G210" s="320"/>
      <c r="H210" s="361" t="s">
        <v>1039</v>
      </c>
      <c r="I210" s="361"/>
      <c r="J210" s="361"/>
      <c r="K210" s="375"/>
    </row>
    <row r="211" spans="2:11" ht="15" customHeight="1">
      <c r="B211" s="374"/>
      <c r="C211" s="342"/>
      <c r="D211" s="342"/>
      <c r="E211" s="342"/>
      <c r="F211" s="376"/>
      <c r="G211" s="320"/>
      <c r="H211" s="377"/>
      <c r="I211" s="377"/>
      <c r="J211" s="377"/>
      <c r="K211" s="375"/>
    </row>
    <row r="212" spans="2:11" ht="15" customHeight="1">
      <c r="B212" s="374"/>
      <c r="C212" s="314" t="s">
        <v>1001</v>
      </c>
      <c r="D212" s="342"/>
      <c r="E212" s="342"/>
      <c r="F212" s="335">
        <v>1</v>
      </c>
      <c r="G212" s="320"/>
      <c r="H212" s="361" t="s">
        <v>1040</v>
      </c>
      <c r="I212" s="361"/>
      <c r="J212" s="361"/>
      <c r="K212" s="375"/>
    </row>
    <row r="213" spans="2:11" ht="15" customHeight="1">
      <c r="B213" s="374"/>
      <c r="C213" s="342"/>
      <c r="D213" s="342"/>
      <c r="E213" s="342"/>
      <c r="F213" s="335">
        <v>2</v>
      </c>
      <c r="G213" s="320"/>
      <c r="H213" s="361" t="s">
        <v>1041</v>
      </c>
      <c r="I213" s="361"/>
      <c r="J213" s="361"/>
      <c r="K213" s="375"/>
    </row>
    <row r="214" spans="2:11" ht="15" customHeight="1">
      <c r="B214" s="374"/>
      <c r="C214" s="342"/>
      <c r="D214" s="342"/>
      <c r="E214" s="342"/>
      <c r="F214" s="335">
        <v>3</v>
      </c>
      <c r="G214" s="320"/>
      <c r="H214" s="361" t="s">
        <v>1042</v>
      </c>
      <c r="I214" s="361"/>
      <c r="J214" s="361"/>
      <c r="K214" s="375"/>
    </row>
    <row r="215" spans="2:11" ht="15" customHeight="1">
      <c r="B215" s="374"/>
      <c r="C215" s="342"/>
      <c r="D215" s="342"/>
      <c r="E215" s="342"/>
      <c r="F215" s="335">
        <v>4</v>
      </c>
      <c r="G215" s="320"/>
      <c r="H215" s="361" t="s">
        <v>1043</v>
      </c>
      <c r="I215" s="361"/>
      <c r="J215" s="361"/>
      <c r="K215" s="375"/>
    </row>
    <row r="216" spans="2:11" ht="12.75" customHeight="1">
      <c r="B216" s="378"/>
      <c r="C216" s="379"/>
      <c r="D216" s="379"/>
      <c r="E216" s="379"/>
      <c r="F216" s="379"/>
      <c r="G216" s="379"/>
      <c r="H216" s="379"/>
      <c r="I216" s="379"/>
      <c r="J216" s="379"/>
      <c r="K216" s="380"/>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DESKTOP-423RRKU\Jitule</dc:creator>
  <cp:keywords/>
  <dc:description/>
  <cp:lastModifiedBy>DESKTOP-423RRKU\Jitule</cp:lastModifiedBy>
  <dcterms:created xsi:type="dcterms:W3CDTF">2018-11-19T11:05:53Z</dcterms:created>
  <dcterms:modified xsi:type="dcterms:W3CDTF">2018-11-19T11:06:04Z</dcterms:modified>
  <cp:category/>
  <cp:version/>
  <cp:contentType/>
  <cp:contentStatus/>
</cp:coreProperties>
</file>