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 01 - Stavební část" sheetId="2" r:id="rId2"/>
    <sheet name="SO 02 - ZTI" sheetId="3" r:id="rId3"/>
    <sheet name="SO 03 - Elektroinstalace" sheetId="4" r:id="rId4"/>
    <sheet name="SO 04 - Vytápění" sheetId="5" r:id="rId5"/>
    <sheet name="SO 05 - VZT" sheetId="6" r:id="rId6"/>
    <sheet name="Pokyny pro vyplnění" sheetId="7" r:id="rId7"/>
  </sheets>
  <definedNames>
    <definedName name="_xlnm.Print_Area" localSheetId="0">'Rekapitulace stavby'!$D$4:$AO$33,'Rekapitulace stavby'!$C$39:$AQ$57</definedName>
    <definedName name="_xlnm._FilterDatabase" localSheetId="1" hidden="1">'So 01 - Stavební část'!$C$101:$K$959</definedName>
    <definedName name="_xlnm.Print_Area" localSheetId="1">'So 01 - Stavební část'!$C$4:$J$36,'So 01 - Stavební část'!$C$42:$J$83,'So 01 - Stavební část'!$C$89:$K$959</definedName>
    <definedName name="_xlnm._FilterDatabase" localSheetId="2" hidden="1">'SO 02 - ZTI'!$C$77:$K$81</definedName>
    <definedName name="_xlnm.Print_Area" localSheetId="2">'SO 02 - ZTI'!$C$4:$J$36,'SO 02 - ZTI'!$C$42:$J$59,'SO 02 - ZTI'!$C$65:$K$81</definedName>
    <definedName name="_xlnm._FilterDatabase" localSheetId="3" hidden="1">'SO 03 - Elektroinstalace'!$C$77:$K$81</definedName>
    <definedName name="_xlnm.Print_Area" localSheetId="3">'SO 03 - Elektroinstalace'!$C$4:$J$36,'SO 03 - Elektroinstalace'!$C$42:$J$59,'SO 03 - Elektroinstalace'!$C$65:$K$81</definedName>
    <definedName name="_xlnm._FilterDatabase" localSheetId="4" hidden="1">'SO 04 - Vytápění'!$C$77:$K$81</definedName>
    <definedName name="_xlnm.Print_Area" localSheetId="4">'SO 04 - Vytápění'!$C$4:$J$36,'SO 04 - Vytápění'!$C$42:$J$59,'SO 04 - Vytápění'!$C$65:$K$81</definedName>
    <definedName name="_xlnm._FilterDatabase" localSheetId="5" hidden="1">'SO 05 - VZT'!$C$77:$K$81</definedName>
    <definedName name="_xlnm.Print_Area" localSheetId="5">'SO 05 - VZT'!$C$4:$J$36,'SO 05 - VZT'!$C$42:$J$59,'SO 05 - VZT'!$C$65:$K$81</definedName>
    <definedName name="_xlnm.Print_Area" localSheetId="6">'Pokyny pro vyplnění'!$B$2:$K$69,'Pokyny pro vyplnění'!$B$72:$K$116,'Pokyny pro vyplnění'!$B$119:$K$188,'Pokyny pro vyplnění'!$B$196:$K$216</definedName>
    <definedName name="_xlnm.Print_Titles" localSheetId="0">'Rekapitulace stavby'!$49:$49</definedName>
    <definedName name="_xlnm.Print_Titles" localSheetId="1">'So 01 - Stavební část'!$101:$101</definedName>
    <definedName name="_xlnm.Print_Titles" localSheetId="2">'SO 02 - ZTI'!$77:$77</definedName>
    <definedName name="_xlnm.Print_Titles" localSheetId="3">'SO 03 - Elektroinstalace'!$77:$77</definedName>
    <definedName name="_xlnm.Print_Titles" localSheetId="4">'SO 04 - Vytápění'!$77:$77</definedName>
    <definedName name="_xlnm.Print_Titles" localSheetId="5">'SO 05 - VZT'!$77:$77</definedName>
  </definedNames>
  <calcPr fullCalcOnLoad="1"/>
</workbook>
</file>

<file path=xl/sharedStrings.xml><?xml version="1.0" encoding="utf-8"?>
<sst xmlns="http://schemas.openxmlformats.org/spreadsheetml/2006/main" count="9593" uniqueCount="1458">
  <si>
    <t>Export VZ</t>
  </si>
  <si>
    <t>List obsahuje:</t>
  </si>
  <si>
    <t>1) Rekapitulace stavby</t>
  </si>
  <si>
    <t>2) Rekapitulace objektů stavby a soupisů prací</t>
  </si>
  <si>
    <t>3.0</t>
  </si>
  <si>
    <t>ZAMOK</t>
  </si>
  <si>
    <t>False</t>
  </si>
  <si>
    <t>{c1e6aeec-efb8-4c80-bffb-589f515d4f81}</t>
  </si>
  <si>
    <t>0,01</t>
  </si>
  <si>
    <t>21</t>
  </si>
  <si>
    <t>15</t>
  </si>
  <si>
    <t>REKAPITULACE STAVBY</t>
  </si>
  <si>
    <t>v ---  níže se nacházejí doplnkové a pomocné údaje k sestavám  --- v</t>
  </si>
  <si>
    <t>Návod na vyplnění</t>
  </si>
  <si>
    <t>0,001</t>
  </si>
  <si>
    <t>Kód:</t>
  </si>
  <si>
    <t>06/2018</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</si>
  <si>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</si>
  <si>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</si>
  <si>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I.etapa-Stavební úpravy vnitřních prostor MŠ Ladova Litvínov a úprava stávající komunikace k altánku</t>
  </si>
  <si>
    <t>KSO:</t>
  </si>
  <si>
    <t/>
  </si>
  <si>
    <t>CC-CZ:</t>
  </si>
  <si>
    <t>Místo:</t>
  </si>
  <si>
    <t xml:space="preserve"> </t>
  </si>
  <si>
    <t>Datum:</t>
  </si>
  <si>
    <t>24. 4. 2018</t>
  </si>
  <si>
    <t>Zadavatel:</t>
  </si>
  <si>
    <t>IČ:</t>
  </si>
  <si>
    <t>Město Litvínov</t>
  </si>
  <si>
    <t>DIČ:</t>
  </si>
  <si>
    <t>Uchazeč:</t>
  </si>
  <si>
    <t>Vyplň údaj</t>
  </si>
  <si>
    <t>Projektant:</t>
  </si>
  <si>
    <t>Ing. Antonín Wachtel</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</si>
  <si>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</si>
  <si>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</si>
  <si>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</si>
  <si>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</si>
  <si>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</si>
  <si>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</si>
  <si>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</si>
  <si>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</si>
  <si>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</si>
  <si>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</si>
  <si>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</si>
  <si>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</si>
  <si>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</si>
  <si>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</si>
  <si>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</si>
  <si>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</si>
  <si>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</si>
  <si>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</si>
  <si>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</si>
  <si>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</si>
  <si>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</si>
  <si>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</si>
  <si>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</si>
  <si>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</si>
  <si>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</si>
  <si>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</si>
  <si>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</si>
  <si>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</si>
  <si>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</si>
  <si>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</si>
  <si>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</si>
  <si>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</si>
  <si>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</si>
  <si>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</si>
  <si>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</si>
  <si>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</si>
  <si>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</si>
  <si>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</si>
  <si>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</si>
  <si>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</si>
  <si>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</si>
  <si>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</si>
  <si>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Stavební část</t>
  </si>
  <si>
    <t>STA</t>
  </si>
  <si>
    <t>1</t>
  </si>
  <si>
    <t>{7f2ba729-65fc-45bc-850a-b71e5c03a303}</t>
  </si>
  <si>
    <t>2</t>
  </si>
  <si>
    <t>SO 02</t>
  </si>
  <si>
    <t>ZTI</t>
  </si>
  <si>
    <t>{095e51d7-ca56-4b12-b8ea-d293862c83e0}</t>
  </si>
  <si>
    <t>SO 03</t>
  </si>
  <si>
    <t>Elektroinstalace</t>
  </si>
  <si>
    <t>{0507ccd4-4f5c-488c-aabc-d9618767f19f}</t>
  </si>
  <si>
    <t>SO 04</t>
  </si>
  <si>
    <t>Vytápění</t>
  </si>
  <si>
    <t>{48290848-d65f-4907-a15a-963a8005b484}</t>
  </si>
  <si>
    <t>SO 05</t>
  </si>
  <si>
    <t>VZT</t>
  </si>
  <si>
    <t>{052b68d8-1eb3-4098-bcc5-cdc7b6115fff}</t>
  </si>
  <si>
    <t>1) Krycí list soupisu</t>
  </si>
  <si>
    <t>2) Rekapitulace</t>
  </si>
  <si>
    <t>3) Soupis prací</t>
  </si>
  <si>
    <t>Zpět na list:</t>
  </si>
  <si>
    <t>Rekapitulace stavby</t>
  </si>
  <si>
    <t>KRYCÍ LIST SOUPISU</t>
  </si>
  <si>
    <t>Objekt:</t>
  </si>
  <si>
    <t>So 01 - Stavební část</t>
  </si>
  <si>
    <t>REKAPITULACE ČLENĚNÍ SOUPISU PRACÍ</t>
  </si>
  <si>
    <t>Kód dílu - Popis</t>
  </si>
  <si>
    <t>Cena celkem [CZK]</t>
  </si>
  <si>
    <t>Náklady soupisu celkem</t>
  </si>
  <si>
    <t>-1</t>
  </si>
  <si>
    <t>HSV - Práce a dodávky HSV</t>
  </si>
  <si>
    <t xml:space="preserve">    1 - Zemní práce</t>
  </si>
  <si>
    <t xml:space="preserve">    3 - Svislé a kompletní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</si>
  <si>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</si>
  <si>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</si>
  <si>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</si>
  <si>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</si>
  <si>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</si>
  <si>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</si>
  <si>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</si>
  <si>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</si>
  <si>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725 - Zdravotechnika - zařizovací předměty</t>
  </si>
  <si>
    <t xml:space="preserve">    764 - Konstrukce klempířské</t>
  </si>
  <si>
    <t xml:space="preserve">    766 - Konstrukce truhlářské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</si>
  <si>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</si>
  <si>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</si>
  <si>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</si>
  <si>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</si>
  <si>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</si>
  <si>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M - Práce a dodávky M</t>
  </si>
  <si>
    <t xml:space="preserve">    24-M - Montáže vzduchotechnických zařízení</t>
  </si>
  <si>
    <t>HZS - Hodinové zúčtovací sazby</t>
  </si>
  <si>
    <t>VRN - Vedlejší rozpočtové náklady</t>
  </si>
  <si>
    <t xml:space="preserve">    VRN1 - Průzkumné, geodetické a projektové práce</t>
  </si>
  <si>
    <t xml:space="preserve">    VRN3 - Zařízení staveniště</t>
  </si>
  <si>
    <t xml:space="preserve">    VRN4 - Inženýrská činnost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</si>
  <si>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</si>
  <si>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</si>
  <si>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</si>
  <si>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</si>
  <si>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</si>
  <si>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</si>
  <si>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</si>
  <si>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</si>
  <si>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</si>
  <si>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</si>
  <si>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</si>
  <si>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</si>
  <si>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</si>
  <si>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</si>
  <si>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</si>
  <si>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</si>
  <si>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</si>
  <si>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</si>
  <si>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</si>
  <si>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113106121</t>
  </si>
  <si>
    <t>Rozebrání dlažeb z betonových nebo kamenných dlaždic komunikací pro pěší ručně</t>
  </si>
  <si>
    <t>m2</t>
  </si>
  <si>
    <t>CS ÚRS 2018 01</t>
  </si>
  <si>
    <t>4</t>
  </si>
  <si>
    <t>-1137679301</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</si>
  <si>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</si>
  <si>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</si>
  <si>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</si>
  <si>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"odstranění z okap. chodníku, D.1.1-20" 3,2</t>
  </si>
  <si>
    <t>"u nového chodníku" 11,7</t>
  </si>
  <si>
    <t>Součet</t>
  </si>
  <si>
    <t>113107142</t>
  </si>
  <si>
    <t>Odstranění podkladu živičného tl 100 mm ručně</t>
  </si>
  <si>
    <t>-567177186</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</si>
  <si>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</si>
  <si>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"D.1.1-20" 9</t>
  </si>
  <si>
    <t>3</t>
  </si>
  <si>
    <t>113202111</t>
  </si>
  <si>
    <t>Vytrhání obrub krajníků obrubníků stojatých</t>
  </si>
  <si>
    <t>m</t>
  </si>
  <si>
    <t>1036685839</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</si>
  <si>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</si>
  <si>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"D.1.1-20" 8</t>
  </si>
  <si>
    <t>"D.1.1-21 nový chodník"1,84+3,02</t>
  </si>
  <si>
    <t>122201101</t>
  </si>
  <si>
    <t>Odkopávky a prokopávky nezapažené v hornině tř. 3 objem do 100 m3</t>
  </si>
  <si>
    <t>m3</t>
  </si>
  <si>
    <t>1273203115</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</si>
  <si>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</si>
  <si>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"nový chodník" 91,3*0,25</t>
  </si>
  <si>
    <t>"plocha u zachradní školy" 8,68*0,25</t>
  </si>
  <si>
    <t>5</t>
  </si>
  <si>
    <t>122201109</t>
  </si>
  <si>
    <t>Příplatek za lepivost u odkopávek v hornině tř. 1 až 3</t>
  </si>
  <si>
    <t>-1858465111</t>
  </si>
  <si>
    <t>24,995+5,25</t>
  </si>
  <si>
    <t>6</t>
  </si>
  <si>
    <t>132212101</t>
  </si>
  <si>
    <t>Hloubení rýh š do 600 mm ručním nebo pneum nářadím v soudržných horninách tř. 3</t>
  </si>
  <si>
    <t>-566502131</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</si>
  <si>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</si>
  <si>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"výkop rýhy pod obrubníky nového chodníku" 55*0,3*0,15*2+1,25*0,3*0,15*2+2,17*0,3*0,15+2*0,3*0,15</t>
  </si>
  <si>
    <t>7</t>
  </si>
  <si>
    <t>162701105</t>
  </si>
  <si>
    <t>Vodorovné přemístění do 10000 m výkopku/sypaniny z horniny tř. 1 až 4</t>
  </si>
  <si>
    <t>-1604669850</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</si>
  <si>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</si>
  <si>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8</t>
  </si>
  <si>
    <t>167101101</t>
  </si>
  <si>
    <t>Nakládání výkopku z hornin tř. 1 až 4 do 100 m3</t>
  </si>
  <si>
    <t>2049363919</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</si>
  <si>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</si>
  <si>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9</t>
  </si>
  <si>
    <t>171201201</t>
  </si>
  <si>
    <t>Uložení sypaniny na skládky</t>
  </si>
  <si>
    <t>-1692853946</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</si>
  <si>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</si>
  <si>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10</t>
  </si>
  <si>
    <t>171201211</t>
  </si>
  <si>
    <t>Poplatek za uložení stavebního odpadu - zeminy a kameniva na skládce</t>
  </si>
  <si>
    <t>t</t>
  </si>
  <si>
    <t>518492397</t>
  </si>
  <si>
    <t xml:space="preserve">Poznámka k souboru cen:
1. Ceny uvedené v souboru cen lze po dohodě upravit podle místních podmínek. </t>
  </si>
  <si>
    <t>30,245*1,4</t>
  </si>
  <si>
    <t>11</t>
  </si>
  <si>
    <t>181111111</t>
  </si>
  <si>
    <t>Plošná úprava terénu do 500 m2 zemina tř 1 až 4 nerovnosti do 100 mm v rovinně a svahu do 1:5</t>
  </si>
  <si>
    <t>-580276749</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</si>
  <si>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</si>
  <si>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"podél nového chodníku š. do 1m" (55*2+1,25*2+2+2,175)*1</t>
  </si>
  <si>
    <t>12</t>
  </si>
  <si>
    <t>M</t>
  </si>
  <si>
    <t>5853017R</t>
  </si>
  <si>
    <t>Zemina</t>
  </si>
  <si>
    <t>-276845940</t>
  </si>
  <si>
    <t>116,675*0,1*0,9</t>
  </si>
  <si>
    <t>13</t>
  </si>
  <si>
    <t>181411131</t>
  </si>
  <si>
    <t>Založení parkového trávníku výsevem plochy do 1000 m2 v rovině a ve svahu do 1:5</t>
  </si>
  <si>
    <t>2099478165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</si>
  <si>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</si>
  <si>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14</t>
  </si>
  <si>
    <t>00572410</t>
  </si>
  <si>
    <t>osivo směs travní parková</t>
  </si>
  <si>
    <t>kg</t>
  </si>
  <si>
    <t>-1490458680</t>
  </si>
  <si>
    <t>116,675*0,015 'Přepočtené koeficientem množství</t>
  </si>
  <si>
    <t>181951102</t>
  </si>
  <si>
    <t>Úprava pláně v hornině tř. 1 až 4 se zhutněním</t>
  </si>
  <si>
    <t>366330118</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</si>
  <si>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</si>
  <si>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"D.1.1-20" 3,2</t>
  </si>
  <si>
    <t>"D.1.1-21" 82,5+8,68</t>
  </si>
  <si>
    <t>Svislé a kompletní konstrukce</t>
  </si>
  <si>
    <t>16</t>
  </si>
  <si>
    <t>311272211</t>
  </si>
  <si>
    <t>Zdivo z pórobetonových tvárnic hladkých do P2 do 450 kg/m3 na tenkovrstvou maltu tl 300 mm</t>
  </si>
  <si>
    <t>-1750826190</t>
  </si>
  <si>
    <t>"WC/OOSP/" 0,8*2,4+0,6*1,2*2</t>
  </si>
  <si>
    <t>17</t>
  </si>
  <si>
    <t>340271021</t>
  </si>
  <si>
    <t>Zazdívka otvorů v příčkách nebo stěnách plochy do 1 m2  tvárnicemi pórobetonovými tl 100 mm</t>
  </si>
  <si>
    <t>1254731908</t>
  </si>
  <si>
    <t>"2.20" 0,4*0,4</t>
  </si>
  <si>
    <t>18</t>
  </si>
  <si>
    <t>342272225</t>
  </si>
  <si>
    <t>Příčka z pórobetonových hladkých tvárnic na tenkovrstvou maltu tl 100 mm</t>
  </si>
  <si>
    <t>-1888856190</t>
  </si>
  <si>
    <t>"WC /OOSP/" 3,25*3,05+1,75*3,05-2*0,8</t>
  </si>
  <si>
    <t>"1.06  podezdívka sprcha" 0,9*0,15*2+0,8*0,15*2</t>
  </si>
  <si>
    <t>"1.19 podezdívka sprcha" 0,9*0,15*2+0,8*0,15*2</t>
  </si>
  <si>
    <t>"1.13" 0,9*0,15*2</t>
  </si>
  <si>
    <t>"přizdění zárubní 1.27, 1.28, 1.29" 0,2*2*3+0,6*0,2*3</t>
  </si>
  <si>
    <t>"přizdění zárubní 1.21, 1.22" 0,2*2*2+0,6*0,2*2+"přizdění sprch. kout" 0,05*2*2</t>
  </si>
  <si>
    <t>"2.21 podezdívka sprcha" 0,9*0,15*2+0,75*0,15*2</t>
  </si>
  <si>
    <t>"dozdívka mezi 2.25 a 2.26" 0,42*2,15+0,2*0,9</t>
  </si>
  <si>
    <t>"podezdívka sprcha 2.26" 0,9*0,15*2+0,75*0,15*2</t>
  </si>
  <si>
    <t>19</t>
  </si>
  <si>
    <t>342272245</t>
  </si>
  <si>
    <t>Příčka z pórobetonových hladkých tvárnic na tenkovrstvou maltu tl 150 mm</t>
  </si>
  <si>
    <t>-380106006</t>
  </si>
  <si>
    <t>"přizdění sloupu m.č.1.22" 3,36</t>
  </si>
  <si>
    <t>"přizdívka m.č.1.06" 1,1*3</t>
  </si>
  <si>
    <t>"přizdívka m.č.1.20" 1,1*3</t>
  </si>
  <si>
    <t>"přizdívka 1.12" 3*1,1</t>
  </si>
  <si>
    <t>"přizdívka 2.26" 1,92*1,1</t>
  </si>
  <si>
    <t>20</t>
  </si>
  <si>
    <t>342291111</t>
  </si>
  <si>
    <t>Ukotvení příček montážní polyuretanovou pěnou tl příčky do 100 mm</t>
  </si>
  <si>
    <t>891536903</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</si>
  <si>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</si>
  <si>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"WC /OOSP/ u stropu" 3,25+1,75</t>
  </si>
  <si>
    <t>"podezdívka pod sprch vaničky" 0,9*0,15</t>
  </si>
  <si>
    <t>342291121</t>
  </si>
  <si>
    <t>Ukotvení příček k cihelným konstrukcím plochými kotvami</t>
  </si>
  <si>
    <t>1055509581</t>
  </si>
  <si>
    <t>3,05*2</t>
  </si>
  <si>
    <t>"2.21 přizdění sprch. kout" 2*2</t>
  </si>
  <si>
    <t>Komunikace pozemní</t>
  </si>
  <si>
    <t>22</t>
  </si>
  <si>
    <t>564811111</t>
  </si>
  <si>
    <t>Podklad ze štěrkodrtě ŠD tl 50 mm</t>
  </si>
  <si>
    <t>-1250904095</t>
  </si>
  <si>
    <t>23</t>
  </si>
  <si>
    <t>564851111</t>
  </si>
  <si>
    <t>Podklad ze štěrkodrtě ŠD tl 150 mm</t>
  </si>
  <si>
    <t>654230886</t>
  </si>
  <si>
    <t>24</t>
  </si>
  <si>
    <t>564861111</t>
  </si>
  <si>
    <t>Podklad ze štěrkodrtě ŠD tl 200 mm</t>
  </si>
  <si>
    <t>-2092951288</t>
  </si>
  <si>
    <t>25</t>
  </si>
  <si>
    <t>571908111</t>
  </si>
  <si>
    <t>Kryt vymývaným dekoračním kamenivem (kačírkem) tl 200 mm</t>
  </si>
  <si>
    <t>835848473</t>
  </si>
  <si>
    <t>26</t>
  </si>
  <si>
    <t>596211110</t>
  </si>
  <si>
    <t>Kladení zámkové dlažby komunikací pro pěší tl 60 mm skupiny A pl do 50 m2</t>
  </si>
  <si>
    <t>527050103</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</si>
  <si>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</si>
  <si>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27</t>
  </si>
  <si>
    <t>59245018</t>
  </si>
  <si>
    <t>dlažba skladebná betonová 20x10x6 cm přírodní</t>
  </si>
  <si>
    <t>-1922997779</t>
  </si>
  <si>
    <t>91,18*1,05 'Přepočtené koeficientem množství</t>
  </si>
  <si>
    <t>28</t>
  </si>
  <si>
    <t>596212210</t>
  </si>
  <si>
    <t>Kladení zámkové dlažby pozemních komunikací tl 80 mm skupiny A pl do 50 m2</t>
  </si>
  <si>
    <t>159585416</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</si>
  <si>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</si>
  <si>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"hlavní vstup do MŠ" 9</t>
  </si>
  <si>
    <t>29</t>
  </si>
  <si>
    <t>59245020</t>
  </si>
  <si>
    <t>dlažba skladebná betonová 20x10x8 cm přírodní</t>
  </si>
  <si>
    <t>-752716261</t>
  </si>
  <si>
    <t>9*1,05 'Přepočtené koeficientem množství</t>
  </si>
  <si>
    <t>Úpravy povrchů, podlahy a osazování výplní</t>
  </si>
  <si>
    <t>30</t>
  </si>
  <si>
    <t>611311131</t>
  </si>
  <si>
    <t>Potažení vnitřních rovných stropů vápenným štukem tloušťky do 3 mm</t>
  </si>
  <si>
    <t>1656656448</t>
  </si>
  <si>
    <t>"m.č. 1.22" 5,2</t>
  </si>
  <si>
    <t>"m.č. 1.06 a 1.07"  5,55+7,61</t>
  </si>
  <si>
    <t>"1.19 + 1.20" 7,65+5,55</t>
  </si>
  <si>
    <t>"1.12 a 1.13" 6,69+5,4</t>
  </si>
  <si>
    <t>"1.26" 7,14</t>
  </si>
  <si>
    <t>"1.27 a 1.28 a 1.29" 0,88+0,88+2,29</t>
  </si>
  <si>
    <t>"1.32"4,9+"1.36"0,84+"1.37"1,25</t>
  </si>
  <si>
    <t>"2.23"0,98+"2.21"2,55+"2.22"1,36</t>
  </si>
  <si>
    <t>"2.32;2.33;2.34" 1,3+1,3+2,75</t>
  </si>
  <si>
    <t>"2.25;2.26;2.27;2.28" 5,87+4,3+4,08+5,87</t>
  </si>
  <si>
    <t>31</t>
  </si>
  <si>
    <t>612135001</t>
  </si>
  <si>
    <t>Vyrovnání podkladu vnitřních stěn maltou vápenocementovou tl do 10 mm</t>
  </si>
  <si>
    <t>-712811757</t>
  </si>
  <si>
    <t xml:space="preserve">Poznámka k souboru cen:
1. V cenách nejsou započteny náklady na případné vkládání výztuže do vyrovnávací vrstvy; tyto se ocení cenami souboru cen 61.-14-10.. Potažení vnitřních ploch pletivem v části A04, katalogu 801-1 Budovy a haly - zděné a monolitické. 2. Ceny -5011 nelze použít, je-li předepsáno vkládání výztužné tkaniny; náklady se ocení cenami 61.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</si>
  <si>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po vybourání obkladů a osazení potrubí ZTI</t>
  </si>
  <si>
    <t>"m.č.1.06 a 1.07" 1,55*(2+3*4+2+2,55*2-0,8*2+0,85*4)</t>
  </si>
  <si>
    <t>"1.19 a 1.20" 1,5*(2*2+3*2)+0,3*0,24*2+1,2*0,24-0,8*1,5+1,5*(2,55*2+2*3)-1,05*0,5*2-0,8*1,5*2+0,85*1,5*4+0,1*1,5*2+1,2*0,24*2+0,24*0,5*4</t>
  </si>
  <si>
    <t>"1.12 a 1.13"4,365*1,5-0,8*1,5+0,3*1,5*2+2,4*0,5+1,765*1,5+0,85*2+1,65*1,5+1*1,5+0,45*1,5+1,275*1,5*2+0,1*1,5+0,35*1,5+0,1*2+0,85*2+0,9*2+3*1,5</t>
  </si>
  <si>
    <t>"ostění 1.13" 0,24*1*2+"parapet"2,4*0,24</t>
  </si>
  <si>
    <t>"1.27" 1,35*1,5*2+1,7*1,5*2-0,6*1,5*3+"1.28" 1,1*1,5*2+0,8*1,5*2-0,6*1,5+"1.29"1,1*1,5*2+0,8*1,5*2-0,6*1,5-0,3*0,6</t>
  </si>
  <si>
    <t>"ostění 1.29" 0,15*0,24*2+"parapet" 0,6*0,24</t>
  </si>
  <si>
    <t>"1.32"1*1,05*2+0,9*1,05+2,97*1,55*2-0,8*0,5-2,1*1,5+0,24*1,5*2+0,24*2,1+0,45*1,55+"1.36"0,825*1,55*2+1,05*1,55-0,65*0,5*2</t>
  </si>
  <si>
    <t>"1.37" 1,475*1,55*2+0,85*1,55*2-0,65*0,5-0,6*1,5+0,24*1,5*2+0,6*0,24</t>
  </si>
  <si>
    <t>"2.21" 1,7*1,5+1,5*1,5-0,3*0,6+0,7*1,5+0,7*2*2+0,9*2+"2.22"1,7*1,5*2+0,8*1,5*2-0,6*1,5-0,3*0,6</t>
  </si>
  <si>
    <t>"2.21 ostění" 0,24*0,3*2+"parapet"0,24*0,6+"2.22 ostění"0,24*0,3*2+"parapet" 0,24*0,6</t>
  </si>
  <si>
    <t>"2.32" 0,9*1,5*2+1,45*1,5*2-0,65*1,5+"2.33"0,9*1,5*2+1,45*1,5*2-0,65*1,5+"2.34"1,9*1,5*2+1,45*1,5*2-0,65*1,5-0,8*1,5</t>
  </si>
  <si>
    <t>"2.27" 1,7*1,45*2-0,8*1,45+2,4*1,45*2-0,97*1,45+"2.26"2,7*1,45+1,7*1,45-0,6*0,55+1,92*1,45+0,85*1,45+0,1*2+0,85*2*2+0,7*2+0,85*1,45-0,8*1,45</t>
  </si>
  <si>
    <t>"2.27 parapet" 0,24*0,6*2+"ostění"0,55*0,24+"2.25"1,4*0,24</t>
  </si>
  <si>
    <t>32</t>
  </si>
  <si>
    <t>612142001</t>
  </si>
  <si>
    <t>Potažení vnitřních stěn sklovláknitým pletivem vtlačeným do tenkovrstvé hmoty</t>
  </si>
  <si>
    <t>1656331637</t>
  </si>
  <si>
    <t xml:space="preserve">Poznámka k souboru cen:
1. V cenách -2001 jsou započteny i náklady na tmel. </t>
  </si>
  <si>
    <t>"WC /OOSP/" (3,25*3,05+1,75*3,05-2*0,8)*2</t>
  </si>
  <si>
    <t>"dozdívka mezi 2.25 a 2.26" (0,42*2,15+0,2*0,9)*2</t>
  </si>
  <si>
    <t>"přizdívka m.č.1.06" 1,1*3+3*0,15</t>
  </si>
  <si>
    <t>"přizdívka m.č.1.20" 1,1*3+3*0,15</t>
  </si>
  <si>
    <t>"přizdívka 1.12" 3*1,1+0,15*3</t>
  </si>
  <si>
    <t>"přizdívka 2.26" 1,92*1,1+0,15*1,92</t>
  </si>
  <si>
    <t>33</t>
  </si>
  <si>
    <t>612311131</t>
  </si>
  <si>
    <t>Potažení vnitřních stěn vápenným štukem tloušťky do 3 mm</t>
  </si>
  <si>
    <t>379483052</t>
  </si>
  <si>
    <t>"WC /OOSP/" (3,15*1,05+1,65*1,05+3,15*1,05+1,65*1,05)</t>
  </si>
  <si>
    <t>3,25*3,05-2*0,8+1,75*3,05</t>
  </si>
  <si>
    <t>"m.č.1.06 a 1.07" 1,55*(2*2+2,55*2+3*4)-0,8*0,5*3-1,05*1,4*3+0,24*1,2*3</t>
  </si>
  <si>
    <t>"1.19 a 1.20" 1,5*(2*2+3*2)+0,3*0,24*6+1,2*0,24*3-0,8*0,5*3+1,5*(2,55*2+2*3)-1,05*1,4*3</t>
  </si>
  <si>
    <t>"1.12 a 1.13" 6,69+5,4+4,365*1,55-0,8*0,5+0,3*1,55*2+3*0,15+1,765*1,55+0,85*1,05+1,65*1,55+3*1,55+1,4*0,24*2+2,4*0,24</t>
  </si>
  <si>
    <t>"1.27" 1,35*1,55*2+1,7*1,55*2-0,6*0,5+"1.28" 1,1*1,55*2+0,8*1,55*2-0,6*1,5*2+"1.29"1,1*1,55*2+0,8*1,55*2-0,6*1,5*2+0,24*1,05*2+0,6*0,24</t>
  </si>
  <si>
    <t>"1.26" 2,55*3,05*2+2,8*3,05-2*0,8-1,8*1,65+0,24*1,8+0,24*1,65*2</t>
  </si>
  <si>
    <t>"2.21"1,7*1,55+1,5*1,55+0,7*1,55+0,9*1,05+0,75*1,05-0,6*1,35+0,75*1,55-0,6*0,5+"2.22"1,7*1,55*2+0,8*1,55*2-0,6*0,5-0,6*1,35</t>
  </si>
  <si>
    <t>"2.32" 0,9*1,55*2+1,45*1,55*2-0,65*0,5+"2.33"0,9*1,55*2+1,45*1,55*2-0,65*0,5+"2.34"1,9*1,55*2+1,45*1,55*2-0,65*0,5-0,8*0,5</t>
  </si>
  <si>
    <t>"2.25 stěny" 2,7*3,05*2+2,175*3,05-1,4*1,65-0,8*2+"2.28" 2,175*1,85*2+2,4*1,85*2-0,8*0,8*3-0,97*0,8+0,25*1*2+0,2*1*2</t>
  </si>
  <si>
    <t>"2.27" 1,7*1,55*2-0,8*0,5+2,4*1,55*2-0,97*0,5+"2.26"2,7*1,55+1,7*1,55-1,05*0,55+1,92*1,55+0,85*0,55+0,7*1,05-0,8*0,5</t>
  </si>
  <si>
    <t>"ostění"1,1*0,24*2+"2.25"1,65*0,24*2</t>
  </si>
  <si>
    <t>34</t>
  </si>
  <si>
    <t>619995001</t>
  </si>
  <si>
    <t>Začištění omítek kolem oken, dveří, podlah nebo obkladů</t>
  </si>
  <si>
    <t>-1333301866</t>
  </si>
  <si>
    <t xml:space="preserve">Poznámka k souboru cen:
1. Cenu -5001 lze použít pouze v případě provádění opravy nebo osazování nových oken, dveří, obkladů, podlah apod.; nelze ji použít v případech provádění opravy omítek nebo nové omítky v celé ploše. </t>
  </si>
  <si>
    <t>"1.27 a 1.28 a 1.29" 3*(2+2+0,6)*2</t>
  </si>
  <si>
    <t>"2.21"1*(2+2+0,6)*2+"2.22"1*(2+2+0,6)*2</t>
  </si>
  <si>
    <t>35</t>
  </si>
  <si>
    <t>632452411</t>
  </si>
  <si>
    <t>Doplnění cementového potěru hlazeného pl do 4 m2 tl do 10 mm</t>
  </si>
  <si>
    <t>739298380</t>
  </si>
  <si>
    <t>"1.01" 2,96</t>
  </si>
  <si>
    <t>36</t>
  </si>
  <si>
    <t>642942111</t>
  </si>
  <si>
    <t>Osazování zárubní nebo rámů dveřních kovových do 2,5 m2 na MC</t>
  </si>
  <si>
    <t>kus</t>
  </si>
  <si>
    <t>-1098895555</t>
  </si>
  <si>
    <t xml:space="preserve">Poznámka k souboru cen:
1. Ceny lze použít i pro osazování zárubní a rámů do stěn z prefadílců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</si>
  <si>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"WC/OOSP" 1</t>
  </si>
  <si>
    <t>"1.27 a 1.28 a 1.29" 3</t>
  </si>
  <si>
    <t>"2.21"1+"2.22"1</t>
  </si>
  <si>
    <t>37</t>
  </si>
  <si>
    <t>55331410</t>
  </si>
  <si>
    <t>zárubeň ocelová pro porobeton s drážkou 125 800 L/P</t>
  </si>
  <si>
    <t>-1365830458</t>
  </si>
  <si>
    <t>38</t>
  </si>
  <si>
    <t>55331197</t>
  </si>
  <si>
    <t>zárubeň ocelová pro běžné zdění hranatý profil s drážkou 110 600 L/P</t>
  </si>
  <si>
    <t>-1089301591</t>
  </si>
  <si>
    <t>Trubní vedení</t>
  </si>
  <si>
    <t>39</t>
  </si>
  <si>
    <t>899231111</t>
  </si>
  <si>
    <t>Výšková úprava uličního vstupu nebo vpusti do 200 mm zvýšením mříže</t>
  </si>
  <si>
    <t>-1408014253</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</si>
  <si>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</si>
  <si>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"D.1.1-20" 1</t>
  </si>
  <si>
    <t>40</t>
  </si>
  <si>
    <t>89923111R</t>
  </si>
  <si>
    <t>Repase mříže uliční vpusti (očištění, nátěr)</t>
  </si>
  <si>
    <t>-683314782</t>
  </si>
  <si>
    <t>Ostatní konstrukce a práce, bourání</t>
  </si>
  <si>
    <t>41</t>
  </si>
  <si>
    <t>916231213</t>
  </si>
  <si>
    <t>Osazení chodníkového obrubníku betonového stojatého s boční opěrou do lože z betonu prostého</t>
  </si>
  <si>
    <t>275357233</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</si>
  <si>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</si>
  <si>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"u vstupu" 8</t>
  </si>
  <si>
    <t>"nový chodník" 55*2+1,25*2+2+2,175</t>
  </si>
  <si>
    <t>42</t>
  </si>
  <si>
    <t>5921703R.BET</t>
  </si>
  <si>
    <t>obrubník univerzální 50x8x25 cm, přírodní</t>
  </si>
  <si>
    <t>ks</t>
  </si>
  <si>
    <t>-1445856266</t>
  </si>
  <si>
    <t>(2+234)*1,05+0,2</t>
  </si>
  <si>
    <t>43</t>
  </si>
  <si>
    <t>59217001.BET</t>
  </si>
  <si>
    <t>obrubník univerzální 100x8x25 cm, přírodní</t>
  </si>
  <si>
    <t>-1789060933</t>
  </si>
  <si>
    <t>44</t>
  </si>
  <si>
    <t>59217002.BET</t>
  </si>
  <si>
    <t>obrubník univerzální  R1 vnější přírodní</t>
  </si>
  <si>
    <t>277677644</t>
  </si>
  <si>
    <t>45</t>
  </si>
  <si>
    <t>59217003.BET</t>
  </si>
  <si>
    <t>obrubník univerzální  rohová 90 vnější přírodní</t>
  </si>
  <si>
    <t>2065920799</t>
  </si>
  <si>
    <t>46</t>
  </si>
  <si>
    <t>916991121</t>
  </si>
  <si>
    <t>Lože pod obrubníky, krajníky nebo obruby z dlažebních kostek z betonu prostého</t>
  </si>
  <si>
    <t>-863780396</t>
  </si>
  <si>
    <t>"u vstupu" 8*0,3*0,15</t>
  </si>
  <si>
    <t>"nový chodník" (55*2+1,25*2+2+2,175)*0,3*0,15</t>
  </si>
  <si>
    <t>47</t>
  </si>
  <si>
    <t>919726121</t>
  </si>
  <si>
    <t>Geotextilie pro ochranu, separaci a filtraci netkaná měrná hmotnost do 200 g/m2</t>
  </si>
  <si>
    <t>1940159421</t>
  </si>
  <si>
    <t xml:space="preserve">Poznámka k souboru cen:
1. V cenách jsou započteny i náklady na položení a dodání geotextilie včetně přesahů. </t>
  </si>
  <si>
    <t>48</t>
  </si>
  <si>
    <t>919735112</t>
  </si>
  <si>
    <t>Řezání stávajícího živičného krytu hl do 100 mm</t>
  </si>
  <si>
    <t>-1597429062</t>
  </si>
  <si>
    <t xml:space="preserve">Poznámka k souboru cen:
1. V cenách jsou započteny i náklady na spotřebu vody. </t>
  </si>
  <si>
    <t>"úprava hlavního vstupu do MŠ" 4,24</t>
  </si>
  <si>
    <t>49</t>
  </si>
  <si>
    <t>949101111</t>
  </si>
  <si>
    <t>Lešení pomocné pro objekty pozemních staveb s lešeňovou podlahou v do 1,9 m zatížení do 150 kg/m2</t>
  </si>
  <si>
    <t>1795431934</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</si>
  <si>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</si>
  <si>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50</t>
  </si>
  <si>
    <t>968072455</t>
  </si>
  <si>
    <t>Vybourání kovových dveřních zárubní pl do 2 m2</t>
  </si>
  <si>
    <t>2007827284</t>
  </si>
  <si>
    <t xml:space="preserve">Poznámka k souboru cen:
1. V cenách -2244 až -2559 jsou započteny i náklady na vyvěšení křídel. 2. Cenou -2641 se oceňuje i vybourání nosné ocelové konstrukce pro sádrokartonové příčky. </t>
  </si>
  <si>
    <t>"1.28 a 1.29 a 1.27" 0,65*2*3</t>
  </si>
  <si>
    <t>"2.21"0,65*2+"2.22"0,65*2</t>
  </si>
  <si>
    <t>51</t>
  </si>
  <si>
    <t>968082017</t>
  </si>
  <si>
    <t>Vybourání plastových rámů oken včetně křídel plochy přes 2 do 4 m2</t>
  </si>
  <si>
    <t>1195767952</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</si>
  <si>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</si>
  <si>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"WC /OOSP/" 2*(1,2*2,4)</t>
  </si>
  <si>
    <t>52</t>
  </si>
  <si>
    <t>977151125</t>
  </si>
  <si>
    <t>Jádrové vrty diamantovými korunkami do D 200 mm do stavebních materiálů</t>
  </si>
  <si>
    <t>2000139415</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</si>
  <si>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</si>
  <si>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"WC /OOSP/" 0,45</t>
  </si>
  <si>
    <t>"1.28" 0,45</t>
  </si>
  <si>
    <t>"1.37" 0,45+"1.36" 0,1</t>
  </si>
  <si>
    <t>"2.26 do 2.25"0,1+"2.25 do2.28"0,1</t>
  </si>
  <si>
    <t>53</t>
  </si>
  <si>
    <t>965046111</t>
  </si>
  <si>
    <t>Broušení stávajících betonových podlah úběr do 3 mm</t>
  </si>
  <si>
    <t>511635048</t>
  </si>
  <si>
    <t xml:space="preserve">Poznámka k souboru cen:
1. Ceny jsou určeny pro zbroušení podlah před pokládkou zpevňovacích nátěrů, odfrézování zaolejovaných vrstev, odstranění starých nátěrů, lepidel dlažby, vyrovnání povrchu – odstranění nerovností, zarovnání nerovností v okolí dilatačních spar. </t>
  </si>
  <si>
    <t>zarovnání po vybouraných dlažbách</t>
  </si>
  <si>
    <t>"1.06 a 1.07"  5,55+7,61</t>
  </si>
  <si>
    <t>"1.27 a 1.26 a 1.29" 0,88+0,88+2,29</t>
  </si>
  <si>
    <t>"1.32 +1.36+1.37" 4,9+0,84+1,25</t>
  </si>
  <si>
    <t>"2.23"0,98+"2.22"1,36+"2.21"2,55</t>
  </si>
  <si>
    <t>"2.25"5,87+"2.26"4,3+"2.27"4,08</t>
  </si>
  <si>
    <t>"2.32; 2.33"1,3+1,3</t>
  </si>
  <si>
    <t>54</t>
  </si>
  <si>
    <t>977151127</t>
  </si>
  <si>
    <t>Jádrové vrty diamantovými korunkami do D 250 mm do stavebních materiálů</t>
  </si>
  <si>
    <t>1419733578</t>
  </si>
  <si>
    <t>"1.06 a 1.07" 0,1</t>
  </si>
  <si>
    <t>"1.20" 0,1</t>
  </si>
  <si>
    <t>"1.32" 0,45</t>
  </si>
  <si>
    <t>"2.26 do2.27"0,1</t>
  </si>
  <si>
    <t>55</t>
  </si>
  <si>
    <t>977151128</t>
  </si>
  <si>
    <t>Jádrové vrty diamantovými korunkami do D 300 mm do stavebních materiálů</t>
  </si>
  <si>
    <t>-1035269160</t>
  </si>
  <si>
    <t>"1.07" 0,15</t>
  </si>
  <si>
    <t>"1.19" 0,15</t>
  </si>
  <si>
    <t>"1.13" 0,45</t>
  </si>
  <si>
    <t>"2.26"0,45</t>
  </si>
  <si>
    <t>56</t>
  </si>
  <si>
    <t>977151911</t>
  </si>
  <si>
    <t>Příplatek k jádrovým vrtům za práci ve stísněném prostoru</t>
  </si>
  <si>
    <t>-1137165082</t>
  </si>
  <si>
    <t>1,65+0,75+1,2</t>
  </si>
  <si>
    <t>997</t>
  </si>
  <si>
    <t>Přesun sutě</t>
  </si>
  <si>
    <t>57</t>
  </si>
  <si>
    <t>997013152</t>
  </si>
  <si>
    <t>Vnitrostaveništní doprava suti a vybouraných hmot pro budovy v do 9 m s omezením mechanizace</t>
  </si>
  <si>
    <t>-1100298758</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</si>
  <si>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</si>
  <si>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58</t>
  </si>
  <si>
    <t>997013501</t>
  </si>
  <si>
    <t>Odvoz suti a vybouraných hmot na skládku nebo meziskládku do 1 km se složením</t>
  </si>
  <si>
    <t>-338795250</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</si>
  <si>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</si>
  <si>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59</t>
  </si>
  <si>
    <t>997013509</t>
  </si>
  <si>
    <t>Příplatek k odvozu suti a vybouraných hmot na skládku ZKD 1 km přes 1 km</t>
  </si>
  <si>
    <t>492713032</t>
  </si>
  <si>
    <t>18,26*11 'Přepočtené koeficientem množství</t>
  </si>
  <si>
    <t>60</t>
  </si>
  <si>
    <t>997013801</t>
  </si>
  <si>
    <t>Poplatek za uložení na skládce (skládkovné) stavebního odpadu betonového kód odpadu 170 101</t>
  </si>
  <si>
    <t>1309943553</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</si>
  <si>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</si>
  <si>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3,8+2,636</t>
  </si>
  <si>
    <t>61</t>
  </si>
  <si>
    <t>997013831</t>
  </si>
  <si>
    <t>Poplatek za uložení na skládce (skládkovné) stavebního odpadu směsného kód odpadu 170 904</t>
  </si>
  <si>
    <t>522027153</t>
  </si>
  <si>
    <t>0,494+0,294+0,208+0,147+0,34+8,362</t>
  </si>
  <si>
    <t>62</t>
  </si>
  <si>
    <t>997223845</t>
  </si>
  <si>
    <t>Poplatek za uložení na skládce (skládkovné) odpadu asfaltového bez dehtu kód odpadu 170 302</t>
  </si>
  <si>
    <t>1109306998</t>
  </si>
  <si>
    <t>1,98</t>
  </si>
  <si>
    <t>998</t>
  </si>
  <si>
    <t>Přesun hmot</t>
  </si>
  <si>
    <t>63</t>
  </si>
  <si>
    <t>998011002</t>
  </si>
  <si>
    <t>Přesun hmot pro budovy zděné v do 12 m</t>
  </si>
  <si>
    <t>1289719103</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</si>
  <si>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</si>
  <si>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</si>
  <si>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</si>
  <si>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</si>
  <si>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</si>
  <si>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64</t>
  </si>
  <si>
    <t>711113117</t>
  </si>
  <si>
    <t>Izolace proti zemní vlhkosti vodorovná za studena těsnicí stěrkou nepružnou</t>
  </si>
  <si>
    <t>206765398</t>
  </si>
  <si>
    <t>"WC/OOSP/ m.č. 1.22" 5,2</t>
  </si>
  <si>
    <t>"1.06 a 1.07" 5,55+7,61</t>
  </si>
  <si>
    <t>"1.12a 1.13" 6,69+5,4</t>
  </si>
  <si>
    <t>"2.21"2,55+"2.22"1,36</t>
  </si>
  <si>
    <t>"2.32; 2.33"1,3+1,3+"2.34"2,75</t>
  </si>
  <si>
    <t>"2.26 a 2.27" 4,3+4,08</t>
  </si>
  <si>
    <t>65</t>
  </si>
  <si>
    <t>711113127</t>
  </si>
  <si>
    <t>Izolace proti zemní vlhkosti svislá za studena těsnicí stěrkou nepružnou</t>
  </si>
  <si>
    <t>1988261933</t>
  </si>
  <si>
    <t>"WC /OOSP/" (3,25*2+1,75*2-2*0,8)+3,15*2+1,65*2-1,2*1,8</t>
  </si>
  <si>
    <t>"1.06 a1.07" (3*4+2*2+2,55*2)*0,5-0,8*0,5*3+0,85*0,5*2+0,8*1,35*2+0,1*0,5+3*1</t>
  </si>
  <si>
    <t>"1.19 a 1.20" 0,5*(2*2+3*2)-0,65*0,5+0,5*(2,55*2+2*3)-0,8*0,5-0,65*0,5+0,85*1,35*2+0,85*0,5*2+0,1*0,5*2+3*1</t>
  </si>
  <si>
    <t>"1.12 a 1.13" 4,365*0,5-0,8*0,5+3,6*0,5+1,765*0,5+1,65*0,5+1*0,5+0,45*0,5+1,275*0,5*2+0,1*0,5+3*0,5+0,85*2*2+0,9*2+0,1*2+0,5*0,9*2+1,765*1</t>
  </si>
  <si>
    <t>"1.27" 1,35*0,5*2+1,7*0,5*2-0,6*0,5*3+"1.28" 1,1*1,5*2+0,8*1,5*2-0,6*0,5+"1.29"1,1*0,5*2+0,8*0,5*2-0,6*0,5</t>
  </si>
  <si>
    <t>"1.32"1*2*2+0,9*2+2,97*0,5*2-0,8*0,5+0,45*0,5+1*1+"1.36"0,825*0,5*2+1,05*0,5-0,65*0,5*2+0,85*1</t>
  </si>
  <si>
    <t>"1.37" 1,475*0,5*2+0,85*0,5*2-0,65*0,5</t>
  </si>
  <si>
    <t>"2.21" 1,7*0,5+1,5*0,5+0,7*0,5+0,7*2*2+0,9*2+0,75*1+"2.22"1,7*0,5*2+0,8*0,5*2-0,6*0,5</t>
  </si>
  <si>
    <t>"2.32" 0,9*1,5+0,9*0,5+1,45*0,5*2-0,65*0,5+"2.33"0,9*0,5*2+1,45*0,5*2-0,65*0,5+"2.34"1,9*0,5*2+1,45*0,5*2-0,65*0,5-0,8*0,5+1*1</t>
  </si>
  <si>
    <t>"2.27" 1,7*0,5*2-0,8*0,5+2,4*0,5*2-0,97*0,5+2,4*1+"2.26"2,7*0,5+1,7*0,5+1,92*0,5+0,85*0,5+0,1*2+0,85*2*2+0,7*2-0,8*0,5+0,2*0,5</t>
  </si>
  <si>
    <t>66</t>
  </si>
  <si>
    <t>998711102</t>
  </si>
  <si>
    <t>Přesun hmot tonážní pro izolace proti vodě, vlhkosti a plynům v objektech výšky do 12 m</t>
  </si>
  <si>
    <t>-2066499095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</si>
  <si>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</si>
  <si>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67</t>
  </si>
  <si>
    <t>998711181</t>
  </si>
  <si>
    <t>Příplatek k přesunu hmot tonážní 711 prováděný bez použití mechanizace</t>
  </si>
  <si>
    <t>1549595967</t>
  </si>
  <si>
    <t>725</t>
  </si>
  <si>
    <t>Zdravotechnika - zařizovací předměty</t>
  </si>
  <si>
    <t>68</t>
  </si>
  <si>
    <t>725291020R</t>
  </si>
  <si>
    <t>Demontáž - zásobník papírových ručníků</t>
  </si>
  <si>
    <t>soubor</t>
  </si>
  <si>
    <t>-1952407537</t>
  </si>
  <si>
    <t>"1.27" 1</t>
  </si>
  <si>
    <t>"1.19" 2</t>
  </si>
  <si>
    <t>69</t>
  </si>
  <si>
    <t>725291021R</t>
  </si>
  <si>
    <t>Zpětná montáž - zásobník papírových ručníků</t>
  </si>
  <si>
    <t>1034316870</t>
  </si>
  <si>
    <t>70</t>
  </si>
  <si>
    <t>72529150R</t>
  </si>
  <si>
    <t xml:space="preserve">Zpětná montáž dávkovače tekutého mýdla </t>
  </si>
  <si>
    <t>-1903857606</t>
  </si>
  <si>
    <t>"1.07 " 2</t>
  </si>
  <si>
    <t>"1.19" 1</t>
  </si>
  <si>
    <t>"1.13" 1</t>
  </si>
  <si>
    <t>"1.27"1</t>
  </si>
  <si>
    <t>"2.34"1</t>
  </si>
  <si>
    <t>71</t>
  </si>
  <si>
    <t>725291010R</t>
  </si>
  <si>
    <t>Doplňky zařízení koupelen a záchodů bezdotykový dávkovač tekutého mýdla na 1000 ml</t>
  </si>
  <si>
    <t>-1515997676</t>
  </si>
  <si>
    <t>"1.07" 1</t>
  </si>
  <si>
    <t>"1.20"2</t>
  </si>
  <si>
    <t>"1.13" 2</t>
  </si>
  <si>
    <t>"1.32"2+"1.36"1</t>
  </si>
  <si>
    <t>"2.21" 1</t>
  </si>
  <si>
    <t>"2.26"1+"2.27"2</t>
  </si>
  <si>
    <t>72</t>
  </si>
  <si>
    <t>72529151R</t>
  </si>
  <si>
    <t xml:space="preserve">Demontáž dávkovače tekutého mýdla </t>
  </si>
  <si>
    <t>1583049102</t>
  </si>
  <si>
    <t>"1.07" 2</t>
  </si>
  <si>
    <t>"1.20"1</t>
  </si>
  <si>
    <t>73</t>
  </si>
  <si>
    <t>725291521</t>
  </si>
  <si>
    <t>Doplňky zařízení koupelen a záchodů plastové zásobník toaletních papírů</t>
  </si>
  <si>
    <t>-527413016</t>
  </si>
  <si>
    <t>"1.06" 2</t>
  </si>
  <si>
    <t>"1.20" 2</t>
  </si>
  <si>
    <t>"1.12" 2</t>
  </si>
  <si>
    <t>"2.21"1</t>
  </si>
  <si>
    <t>74</t>
  </si>
  <si>
    <t>72529152R</t>
  </si>
  <si>
    <t>Osvěžovač vzduchu</t>
  </si>
  <si>
    <t>-1083692837</t>
  </si>
  <si>
    <t>"1.37"1</t>
  </si>
  <si>
    <t>"2.22"1</t>
  </si>
  <si>
    <t>"2.33"1</t>
  </si>
  <si>
    <t>"2.26"1</t>
  </si>
  <si>
    <t>75</t>
  </si>
  <si>
    <t>725291623R</t>
  </si>
  <si>
    <t>Doplňky zařízení koupelen a záchodů nerezové držák toaletních papírů</t>
  </si>
  <si>
    <t>-1438529015</t>
  </si>
  <si>
    <t>"1.37" 1</t>
  </si>
  <si>
    <t>"2.22" 1</t>
  </si>
  <si>
    <t>76</t>
  </si>
  <si>
    <t>725291631</t>
  </si>
  <si>
    <t>Doplňky zařízení koupelen a záchodů nerezové zásobník papírových ručníků</t>
  </si>
  <si>
    <t>48148099</t>
  </si>
  <si>
    <t>"1.36" 1+"1.32" 1</t>
  </si>
  <si>
    <t>"2.27"1</t>
  </si>
  <si>
    <t>77</t>
  </si>
  <si>
    <t>72529164R</t>
  </si>
  <si>
    <t xml:space="preserve">Zpětná montáž madla sprchového boxu </t>
  </si>
  <si>
    <t>-642974544</t>
  </si>
  <si>
    <t>78</t>
  </si>
  <si>
    <t>72529165R</t>
  </si>
  <si>
    <t xml:space="preserve">Demontáž madla sprchového boxu </t>
  </si>
  <si>
    <t>518424521</t>
  </si>
  <si>
    <t>79</t>
  </si>
  <si>
    <t>725291712</t>
  </si>
  <si>
    <t>Doplňky zařízení koupelen a záchodů smaltované madlo krakorcové dl 834 mm</t>
  </si>
  <si>
    <t>890485140</t>
  </si>
  <si>
    <t>"ozn 06" 1</t>
  </si>
  <si>
    <t>80</t>
  </si>
  <si>
    <t>725291722</t>
  </si>
  <si>
    <t>Doplňky zařízení koupelen a záchodů smaltované madlo krakorcové sklopné dl 834 mm</t>
  </si>
  <si>
    <t>-525023661</t>
  </si>
  <si>
    <t>"ozn 07"1</t>
  </si>
  <si>
    <t>81</t>
  </si>
  <si>
    <t>72529172R</t>
  </si>
  <si>
    <t>Doplňky zařízení koupelen a záchodů smaltované madlo L 600x500</t>
  </si>
  <si>
    <t>913584171</t>
  </si>
  <si>
    <t>"ozn08"1</t>
  </si>
  <si>
    <t>764</t>
  </si>
  <si>
    <t>Konstrukce klempířské</t>
  </si>
  <si>
    <t>82</t>
  </si>
  <si>
    <t>764002851</t>
  </si>
  <si>
    <t>Demontáž oplechování parapetů do suti</t>
  </si>
  <si>
    <t>868209122</t>
  </si>
  <si>
    <t>"m.č.1.21" 2,4</t>
  </si>
  <si>
    <t>83</t>
  </si>
  <si>
    <t>764226442</t>
  </si>
  <si>
    <t xml:space="preserve">Oplechování parapetů rovných celoplošně lepené z Al plechu rš 200 mm vč. PVC krytek </t>
  </si>
  <si>
    <t>1433387340</t>
  </si>
  <si>
    <t>"m.č.1.22 a 1.21" 0,8*2</t>
  </si>
  <si>
    <t>766</t>
  </si>
  <si>
    <t>Konstrukce truhlářské</t>
  </si>
  <si>
    <t>84</t>
  </si>
  <si>
    <t>766411821</t>
  </si>
  <si>
    <t>Demontáž truhlářského obložení stěn z palubek</t>
  </si>
  <si>
    <t>1089756227</t>
  </si>
  <si>
    <t xml:space="preserve">Poznámka k souboru cen:
1. Cenami nelze oceňovat demontáž obložení stěn výšky přes 2,5 m; tyto práce se oceňují cenami souboru cen 766 42-18 Demontáž obložení podhledů. </t>
  </si>
  <si>
    <t>"WC, OOSP" 1,32*5,32</t>
  </si>
  <si>
    <t>85</t>
  </si>
  <si>
    <t>766411822</t>
  </si>
  <si>
    <t>Demontáž truhlářského obložení stěn podkladových roštů</t>
  </si>
  <si>
    <t>-1998423283</t>
  </si>
  <si>
    <t>86</t>
  </si>
  <si>
    <t>766412213</t>
  </si>
  <si>
    <t>Montáž obložení stěn plochy přes 1 m2 palubkami z měkkého dřeva š do 100 mm</t>
  </si>
  <si>
    <t>755937166</t>
  </si>
  <si>
    <t xml:space="preserve">Poznámka k souboru cen:
1. V cenách -1212 až -6243 jsou započteny i náklady na přišroubování soklu. 2. V cenách -1212 až -6243 nejsou započteny náklady na montáž podkladového roštu, tato montáž se oceňuje cenou -7211. 3. V ceně -7211 nejsou započteny náklady na montáž a dodávku nosných prvků (např. konzol, trnů) pro zavěšený rošt; tato montáž a dodávka se oceňuje individuálně. 4. Cenami -1212 až -6243 nelze oceňovat obložení sloupů zakřiveného průřezu; toto obložení se oceňuje individuálně. </t>
  </si>
  <si>
    <t>87</t>
  </si>
  <si>
    <t>61191120</t>
  </si>
  <si>
    <t>palubky obkladové SM profil klasický 12,5x96mm A/B</t>
  </si>
  <si>
    <t>1350872477</t>
  </si>
  <si>
    <t>88</t>
  </si>
  <si>
    <t>766622132</t>
  </si>
  <si>
    <t>Montáž plastových oken plochy přes 1 m2 otevíravých výšky do 2,5 m s rámem do zdiva</t>
  </si>
  <si>
    <t>36137012</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</si>
  <si>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</si>
  <si>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0,8*1,8*2</t>
  </si>
  <si>
    <t>89</t>
  </si>
  <si>
    <t>61144106</t>
  </si>
  <si>
    <t>okno plastové jednokřídlové otvíravé a sklápěcí 80x120 cm</t>
  </si>
  <si>
    <t>1538677072</t>
  </si>
  <si>
    <t>90</t>
  </si>
  <si>
    <t>766660001</t>
  </si>
  <si>
    <t>Montáž dveřních křídel otvíravých 1křídlových š do 0,8 m do ocelové zárubně</t>
  </si>
  <si>
    <t>-309710230</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</si>
  <si>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</si>
  <si>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"m.č.1.22" 1</t>
  </si>
  <si>
    <t>91</t>
  </si>
  <si>
    <t>6116019R</t>
  </si>
  <si>
    <t>dveře dřevěné vnitřní hladké plné 1křídlové bílé 80x197 cm Dýhované vč. zámku, stavební vložky , kování</t>
  </si>
  <si>
    <t>-1755744043</t>
  </si>
  <si>
    <t>92</t>
  </si>
  <si>
    <t>-1871427267</t>
  </si>
  <si>
    <t>"1.26;1.27;1.28"3</t>
  </si>
  <si>
    <t>"2.21;2.22"2</t>
  </si>
  <si>
    <t>93</t>
  </si>
  <si>
    <t>6116013R</t>
  </si>
  <si>
    <t>dveře dřevěné vnitřní hladké plné 1křídlové 60x197 cm dýhované vč. zámku, stavební vložky , kování</t>
  </si>
  <si>
    <t>-1159485085</t>
  </si>
  <si>
    <t>94</t>
  </si>
  <si>
    <t>6116014R</t>
  </si>
  <si>
    <t>dveře dřevěné vnitřní hladké plné 1křídlové 60x197 cm dýhované vč. zámku dózického, kování</t>
  </si>
  <si>
    <t>-689428078</t>
  </si>
  <si>
    <t>"1.28;1.29"2</t>
  </si>
  <si>
    <t>95</t>
  </si>
  <si>
    <t>766662811</t>
  </si>
  <si>
    <t>Demontáž truhlářských prahů dveří jednokřídlových</t>
  </si>
  <si>
    <t>-701811188</t>
  </si>
  <si>
    <t>"m.č.1.06" 2</t>
  </si>
  <si>
    <t>"m.č.1.20" 2</t>
  </si>
  <si>
    <t>"mezi 1.14 a 1.13"1</t>
  </si>
  <si>
    <t>"1.27" 3</t>
  </si>
  <si>
    <t>"1.37 a 1.36" 2+"1.32" 1</t>
  </si>
  <si>
    <t>"2.28 a 2.29" 1</t>
  </si>
  <si>
    <t>"2.32 a 2.33 a 2.34" 3</t>
  </si>
  <si>
    <t>96</t>
  </si>
  <si>
    <t>766691914</t>
  </si>
  <si>
    <t>Vyvěšení nebo zavěšení dřevěných křídel dveří pl do 2 m2</t>
  </si>
  <si>
    <t>-984307777</t>
  </si>
  <si>
    <t xml:space="preserve">Poznámka k souboru cen:
1. Ceny -1931 a -1932 lze užít jen pro křídlo mající současně obě jmenované funkce. </t>
  </si>
  <si>
    <t>Vysazení + opětovné osazení</t>
  </si>
  <si>
    <t>"1.06 a 1.07" 2+2</t>
  </si>
  <si>
    <t>"1.20" 1+1</t>
  </si>
  <si>
    <t>"1.13" 1+1</t>
  </si>
  <si>
    <t>"1.27 a1.28 a 1.29" 3</t>
  </si>
  <si>
    <t>"1.37 a 1.36" 2+1+"1.32" 1</t>
  </si>
  <si>
    <t>"2.28 a 2.29" 3+3</t>
  </si>
  <si>
    <t>"2.32 a 2.33 a 2.34" 1+1</t>
  </si>
  <si>
    <t>97</t>
  </si>
  <si>
    <t>766694111</t>
  </si>
  <si>
    <t>Montáž parapetních desek dřevěných nebo plastových šířky do 30 cm délky do 1,0 m</t>
  </si>
  <si>
    <t>-1458949698</t>
  </si>
  <si>
    <t xml:space="preserve">Poznámka k souboru cen:
1. Cenami -8111 a -8112 se oceňuje montáž vrat oboru JKPOV 611. 2. Cenami -97 . . nelze oceňovat venkovní krycí lišty balkónových dveří; tato montáž se oceňuje cenou -1610. </t>
  </si>
  <si>
    <t>"m.č.1.21" 1</t>
  </si>
  <si>
    <t>98</t>
  </si>
  <si>
    <t>72529100R</t>
  </si>
  <si>
    <t>Osazení smaltované madlo rovné dl 800 mm na dveře</t>
  </si>
  <si>
    <t>-409064612</t>
  </si>
  <si>
    <t>"WC OOSP" 1</t>
  </si>
  <si>
    <t>99</t>
  </si>
  <si>
    <t>60794102</t>
  </si>
  <si>
    <t>deska parapetní dřevotřísková vnitřní 0,26 x 1 m</t>
  </si>
  <si>
    <t>1791797118</t>
  </si>
  <si>
    <t>"m.č.1.21" 0,8</t>
  </si>
  <si>
    <t>100</t>
  </si>
  <si>
    <t>766695212</t>
  </si>
  <si>
    <t>Montáž truhlářských prahů dveří 1křídlových šířky do 10 cm</t>
  </si>
  <si>
    <t>46824682</t>
  </si>
  <si>
    <t>"m.č.1.27 až 1.29" 3</t>
  </si>
  <si>
    <t>"1.32; 1.36; 1.37" 3</t>
  </si>
  <si>
    <t>"2.21;2.22" 2+"2.23"1</t>
  </si>
  <si>
    <t>"2.32;2.33;2.34 do2.02"3+"2.34 do 2.35"1</t>
  </si>
  <si>
    <t>101</t>
  </si>
  <si>
    <t>61187356</t>
  </si>
  <si>
    <t>práh dveřní dřevěný bukový tl 2cm dl 62cm š 10cm</t>
  </si>
  <si>
    <t>826982658</t>
  </si>
  <si>
    <t>"1.36; 1.37" 2</t>
  </si>
  <si>
    <t>"2.21;2.22" 2</t>
  </si>
  <si>
    <t>102</t>
  </si>
  <si>
    <t>61187376</t>
  </si>
  <si>
    <t>práh dveřní dřevěný bukový tl 2cm dl 72cm š 10cm</t>
  </si>
  <si>
    <t>-1717337027</t>
  </si>
  <si>
    <t>"2.32;2.33;2.34 do2.02"3</t>
  </si>
  <si>
    <t>103</t>
  </si>
  <si>
    <t>61187396</t>
  </si>
  <si>
    <t>práh dveřní dřevěný bukový tl 2cm dl 82cm š 10cm</t>
  </si>
  <si>
    <t>1658871470</t>
  </si>
  <si>
    <t>"1.32"1</t>
  </si>
  <si>
    <t>"2.23"1</t>
  </si>
  <si>
    <t>"2.34 do 2.35"1</t>
  </si>
  <si>
    <t>104</t>
  </si>
  <si>
    <t>76669900R</t>
  </si>
  <si>
    <t>Demontáž krytů topného tělesa dřevěných povrchově upravených</t>
  </si>
  <si>
    <t>2074010799</t>
  </si>
  <si>
    <t>"1.06 a 1.07" 2</t>
  </si>
  <si>
    <t>"1.19 a 1.20" 2</t>
  </si>
  <si>
    <t>"2.26;2.27" 2</t>
  </si>
  <si>
    <t>105</t>
  </si>
  <si>
    <t>76669961R</t>
  </si>
  <si>
    <t xml:space="preserve">Výroba a montáž nových krytů topného tělesa dřevěných povrchově upravených </t>
  </si>
  <si>
    <t>1509098602</t>
  </si>
  <si>
    <t>"1.06 a 1.07" 1,72*1,02+0,875*1,02</t>
  </si>
  <si>
    <t>"1.19 a 1.20" 1,175*1,02+0,975*1,02</t>
  </si>
  <si>
    <t>"1.13" 2,115*0,5</t>
  </si>
  <si>
    <t>106</t>
  </si>
  <si>
    <t>76669962R</t>
  </si>
  <si>
    <t xml:space="preserve">Výroba a montáž nových věšáků ručníků dřevěných povrchově upravených </t>
  </si>
  <si>
    <t>1439282173</t>
  </si>
  <si>
    <t>"1.06 a 1.07" 0,88+0,78+0,88</t>
  </si>
  <si>
    <t>"1.19 a 1.20" 2*0,48+0,78+0,88</t>
  </si>
  <si>
    <t>107</t>
  </si>
  <si>
    <t>76682101R</t>
  </si>
  <si>
    <t>Montáž mezistěny oddělovací WC</t>
  </si>
  <si>
    <t>-819033834</t>
  </si>
  <si>
    <t xml:space="preserve">Poznámka k souboru cen:
1. V ceně 766 82-1141 jsou započteny náklady i na osazení a seřízení pojezdů a kování. 2. Položky souboru cen lze použít skladebně. </t>
  </si>
  <si>
    <t>"1.06" 4</t>
  </si>
  <si>
    <t>"1.20" 4</t>
  </si>
  <si>
    <t>"1.12" 4</t>
  </si>
  <si>
    <t>"2.26"2</t>
  </si>
  <si>
    <t>108</t>
  </si>
  <si>
    <t>6072220R</t>
  </si>
  <si>
    <t>Mezistěna mezi WC 600x800 mm DTD laminovaná + nerez nožička + spoj. materiál</t>
  </si>
  <si>
    <t>335914430</t>
  </si>
  <si>
    <t>109</t>
  </si>
  <si>
    <t>76682110R</t>
  </si>
  <si>
    <t xml:space="preserve">Demontáž záchodových mezistěn </t>
  </si>
  <si>
    <t>510633123</t>
  </si>
  <si>
    <t>"m.č. 1.06" 4</t>
  </si>
  <si>
    <t>"m.č.1.20" 4</t>
  </si>
  <si>
    <t>"2.26" 2</t>
  </si>
  <si>
    <t>110</t>
  </si>
  <si>
    <t>998766102</t>
  </si>
  <si>
    <t>Přesun hmot tonážní pro konstrukce truhlářské v objektech v do 12 m</t>
  </si>
  <si>
    <t>2015240273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</si>
  <si>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</si>
  <si>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111</t>
  </si>
  <si>
    <t>998766181</t>
  </si>
  <si>
    <t>Příplatek k přesunu hmot tonážní 766 prováděný bez použití mechanizace</t>
  </si>
  <si>
    <t>2050856923</t>
  </si>
  <si>
    <t>771</t>
  </si>
  <si>
    <t>Podlahy z dlaždic</t>
  </si>
  <si>
    <t>112</t>
  </si>
  <si>
    <t>771474112</t>
  </si>
  <si>
    <t>Montáž soklíků z dlaždic keramických rovných flexibilní lepidlo v do 90 mm</t>
  </si>
  <si>
    <t>-1694611506</t>
  </si>
  <si>
    <t>"2.25"2,7*2+2,175*2-0,8</t>
  </si>
  <si>
    <t>113</t>
  </si>
  <si>
    <t>5976100R</t>
  </si>
  <si>
    <t>sokl - podlahy 20 x 8 x 0,8 cm I. j.</t>
  </si>
  <si>
    <t>1931744353</t>
  </si>
  <si>
    <t>8,95*5</t>
  </si>
  <si>
    <t>44,75*1,1 'Přepočtené koeficientem množství</t>
  </si>
  <si>
    <t>114</t>
  </si>
  <si>
    <t>771573810</t>
  </si>
  <si>
    <t>Demontáž podlah z dlaždic keramických lepených</t>
  </si>
  <si>
    <t>-1406178297</t>
  </si>
  <si>
    <t>115</t>
  </si>
  <si>
    <t>771574116</t>
  </si>
  <si>
    <t>Montáž podlah keramických režných hladkých lepených flexibilním lepidlem do 25 ks/m2</t>
  </si>
  <si>
    <t>903537613</t>
  </si>
  <si>
    <t>"WC /OOSP" 5,2"</t>
  </si>
  <si>
    <t>"2.32; 2.33"1,3+1,3+"2.34" 2,75</t>
  </si>
  <si>
    <t>116</t>
  </si>
  <si>
    <t>59761406</t>
  </si>
  <si>
    <t>dlaždice keramické slinuté neglazované mrazuvzdorné přes 19 do 25 ks/m2</t>
  </si>
  <si>
    <t>406644039</t>
  </si>
  <si>
    <t>78,2*1,1 'Přepočtené koeficientem množství</t>
  </si>
  <si>
    <t>117</t>
  </si>
  <si>
    <t>771579192</t>
  </si>
  <si>
    <t>Příplatek k montáž podlah keramických za omezený prostor</t>
  </si>
  <si>
    <t>413357943</t>
  </si>
  <si>
    <t>118</t>
  </si>
  <si>
    <t>771591111</t>
  </si>
  <si>
    <t>Podlahy penetrace podkladu</t>
  </si>
  <si>
    <t>-1760884722</t>
  </si>
  <si>
    <t xml:space="preserve">Poznámka k souboru cen:
1. Množství měrných jednotek u ceny -1185 se stanoví podle počtu řezaných dlaždic, nezávisle na jejich velikosti. 2. Položkou -1185 lze ocenit provádění více řezů na jednom kusu dlažby. </t>
  </si>
  <si>
    <t>119</t>
  </si>
  <si>
    <t>771591171</t>
  </si>
  <si>
    <t>Montáž profilu ukončujícího pro plynulý přechod (dlažby s kobercem apod.)</t>
  </si>
  <si>
    <t>-248520473</t>
  </si>
  <si>
    <t>"1.06 a 1.10" 0,8</t>
  </si>
  <si>
    <t>"1.19 a 1.16" 0,8</t>
  </si>
  <si>
    <t>"1.13" 0,8</t>
  </si>
  <si>
    <t>"mezi 2.28 a 2.29" 0,8</t>
  </si>
  <si>
    <t>120</t>
  </si>
  <si>
    <t>55343120</t>
  </si>
  <si>
    <t>profil přechodový Al vrtaný 30 mm stříbro</t>
  </si>
  <si>
    <t>1773435469</t>
  </si>
  <si>
    <t>121</t>
  </si>
  <si>
    <t>998771102</t>
  </si>
  <si>
    <t>Přesun hmot tonážní pro podlahy z dlaždic v objektech v do 12 m</t>
  </si>
  <si>
    <t>-14848055</t>
  </si>
  <si>
    <t>122</t>
  </si>
  <si>
    <t>998771181</t>
  </si>
  <si>
    <t>Příplatek k přesunu hmot tonážní 771 prováděný bez použití mechanizace</t>
  </si>
  <si>
    <t>-175441635</t>
  </si>
  <si>
    <t>776</t>
  </si>
  <si>
    <t>Podlahy povlakové</t>
  </si>
  <si>
    <t>123</t>
  </si>
  <si>
    <t>776111311</t>
  </si>
  <si>
    <t>Vysátí podkladu povlakových podlah</t>
  </si>
  <si>
    <t>-1857991821</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</si>
  <si>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</si>
  <si>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"WC /OOSP/" 3,25*1,75</t>
  </si>
  <si>
    <t>"2.20"5,22+"2.23"10,66</t>
  </si>
  <si>
    <t>"2.28"5,87</t>
  </si>
  <si>
    <t>"2.34"2,75</t>
  </si>
  <si>
    <t>124</t>
  </si>
  <si>
    <t>776121111</t>
  </si>
  <si>
    <t>Vodou ředitelná penetrace savého podkladu povlakových podlah ředěná v poměru 1:3</t>
  </si>
  <si>
    <t>41160778</t>
  </si>
  <si>
    <t>"2.23"10,66+"2.20"5,22</t>
  </si>
  <si>
    <t>125</t>
  </si>
  <si>
    <t>776141111</t>
  </si>
  <si>
    <t>Vyrovnání podkladu povlakových podlah stěrkou pevnosti 20 MPa tl 3 mm</t>
  </si>
  <si>
    <t>720097661</t>
  </si>
  <si>
    <t>126</t>
  </si>
  <si>
    <t>776201811</t>
  </si>
  <si>
    <t>Demontáž lepených povlakových podlah bez podložky ručně</t>
  </si>
  <si>
    <t>-397656786</t>
  </si>
  <si>
    <t>"2.20"5,22+"2.23"10,66-0,98</t>
  </si>
  <si>
    <t>"2.34" 2,75</t>
  </si>
  <si>
    <t>127</t>
  </si>
  <si>
    <t>776221111</t>
  </si>
  <si>
    <t>Lepení pásů z PVC standardním lepidlem</t>
  </si>
  <si>
    <t>-1763012054</t>
  </si>
  <si>
    <t>128</t>
  </si>
  <si>
    <t>28411000</t>
  </si>
  <si>
    <t>PVC heterogenní zátěžové antibakteriální nášlapná vrstva 0,90mm R 10 zátěž 34/43 otlak do 0,03mm hořlavost Bfl S1</t>
  </si>
  <si>
    <t>-759394716</t>
  </si>
  <si>
    <t>28,89*1,1 'Přepočtené koeficientem množství</t>
  </si>
  <si>
    <t>129</t>
  </si>
  <si>
    <t>776223111</t>
  </si>
  <si>
    <t>Spoj povlakových podlahovin z PVC svařováním za tepla</t>
  </si>
  <si>
    <t>799580158</t>
  </si>
  <si>
    <t>"1.26"3*2,55</t>
  </si>
  <si>
    <t>"2.23"2*2,7+"2.20"2,4</t>
  </si>
  <si>
    <t>"2.28" 2,7</t>
  </si>
  <si>
    <t>130</t>
  </si>
  <si>
    <t>776410811</t>
  </si>
  <si>
    <t>Odstranění soklíků a lišt pryžových nebo plastových</t>
  </si>
  <si>
    <t>199968015</t>
  </si>
  <si>
    <t>"WC /OOSP/" 3,25+1,75</t>
  </si>
  <si>
    <t>"1.26" 2,55*2+2,8*2-0,8</t>
  </si>
  <si>
    <t>"2.23"3,975*2-0,8+0,15*2+"2.20"2,4*2+2,175*2-0,8*2-0,6*2+0,2*2+0,075*2</t>
  </si>
  <si>
    <t>"2.28"2,175*2+2,4*2-0,8*3-0,97+0,2*2+0,25*2</t>
  </si>
  <si>
    <t>131</t>
  </si>
  <si>
    <t>776411111</t>
  </si>
  <si>
    <t>Montáž obvodových soklíků výšky do 80 mm</t>
  </si>
  <si>
    <t>1029694512</t>
  </si>
  <si>
    <t>"1.26"2,55*2+2,8*2-0,8</t>
  </si>
  <si>
    <t>"2.28" 2,4*2+2,175*2+0,2*2+0,25*2-0,8*3-0,97</t>
  </si>
  <si>
    <t>132</t>
  </si>
  <si>
    <t>28411003</t>
  </si>
  <si>
    <t>lišta soklová PVC 30 x 30 mm</t>
  </si>
  <si>
    <t>-1184424470</t>
  </si>
  <si>
    <t>30,93*1,02 'Přepočtené koeficientem množství</t>
  </si>
  <si>
    <t>133</t>
  </si>
  <si>
    <t>776991821</t>
  </si>
  <si>
    <t>Odstranění lepidla ručně z podlah</t>
  </si>
  <si>
    <t>-646049811</t>
  </si>
  <si>
    <t>134</t>
  </si>
  <si>
    <t>998776102</t>
  </si>
  <si>
    <t>Přesun hmot tonážní pro podlahy povlakové v objektech v do 12 m</t>
  </si>
  <si>
    <t>-435580401</t>
  </si>
  <si>
    <t>135</t>
  </si>
  <si>
    <t>998776181</t>
  </si>
  <si>
    <t>Příplatek k přesunu hmot tonážní 776 prováděný bez použití mechanizace</t>
  </si>
  <si>
    <t>-191671967</t>
  </si>
  <si>
    <t>781</t>
  </si>
  <si>
    <t>Dokončovací práce - obklady</t>
  </si>
  <si>
    <t>136</t>
  </si>
  <si>
    <t>781473810</t>
  </si>
  <si>
    <t>Demontáž obkladů z obkladaček keramických lepených</t>
  </si>
  <si>
    <t>-1892949957</t>
  </si>
  <si>
    <t>"m.č.1.06 a 1.07" 1,55*(2+3*4+2+2,55*2-0,8*2+0,85*2)+(0,85*2)+0,45*0,9*2+1,05*0,24*3</t>
  </si>
  <si>
    <t>"1.19 a 1.20" 1,35*(2*2+3*2)+0,3*0,24*2+1,2*0,24-0,8*1,35+1,5*(2,55*2+2*3)-1,05*0,5*2-0,8*1,55*2+0,85*1,55*4+0,1*1,55*2+1,2*0,24*2+0,24*0,5*4</t>
  </si>
  <si>
    <t>"1.37"1,475*1,5*2-0,65*2+0,85*1,5*2-0,15*0,6+"1.36"0,83*1,5*2+1,025*1,5-0,65*2*2+"1.32"2,975*1,5-0,3*2,1+2,975*1,5-0,8*2+0,45*1,5+1*2*2+0,9*2+1,35*1,5</t>
  </si>
  <si>
    <t>"1.32"2,1*0,24+"ostění 1.32" 0,24*0,3*2</t>
  </si>
  <si>
    <t>137</t>
  </si>
  <si>
    <t>781474115</t>
  </si>
  <si>
    <t>Montáž obkladů vnitřních keramických hladkých do 25 ks/m2 lepených flexibilním lepidlem</t>
  </si>
  <si>
    <t>1095167125</t>
  </si>
  <si>
    <t>"m.č.1.06 a 1.07" 1,5*(2+3*4+2+2,55*2-0,8*3+0,85*2)+0,85*2*1,5+0,1*1,5-1,05*0,4*3+3*0,15</t>
  </si>
  <si>
    <t>"1.19 a 1.20" 1,5*(2*2+3*2)-0,65*1,5+1,5*(2,55*2+2*3)-1,05*0,4*3-0,8*1,5-0,65*1,5+0,85*1,5*4+0,1*1,5*2+0,15*3</t>
  </si>
  <si>
    <t>"1.27" 1,35*1,5*2+1,7*1,5*2-0,6*1,5*3+"1.28" 1,1*1,5*2+0,8*1,5*2-0,6*1,5+"1.29"1,1*1,5*2+0,8*1,5*2-0,6*1,5</t>
  </si>
  <si>
    <t>"2.27" 1,7*1,5*2-0,8*1,5+2,4*1,5*2-0,97*1,5+"2.26"2,7*1,5+1,7*1,5-0,6*0,55+1,92*1,5+0,85*1,5+0,1*2+0,85*2*2+0,7*2-0,8*1,5</t>
  </si>
  <si>
    <t>"přizdívka m.č.1.06" 0,15*3</t>
  </si>
  <si>
    <t>"přizdívka m.č.1.20" 0,15*3</t>
  </si>
  <si>
    <t>"přizdívka 1.12" 3*0,15</t>
  </si>
  <si>
    <t>"přizdívka 2.26" 1,92*0,15</t>
  </si>
  <si>
    <t>138</t>
  </si>
  <si>
    <t>59761039</t>
  </si>
  <si>
    <t>obkládačky keramické koupelnové (bílé i barevné) přes 22 do 25 ks/m2</t>
  </si>
  <si>
    <t>-1466108927</t>
  </si>
  <si>
    <t>211,046*1,1 'Přepočtené koeficientem množství</t>
  </si>
  <si>
    <t>139</t>
  </si>
  <si>
    <t>78149101R</t>
  </si>
  <si>
    <t>Montáž zrcadel plochy do 1 m2 lepených silikonovým tmelem na podkladní omítku</t>
  </si>
  <si>
    <t>1507413436</t>
  </si>
  <si>
    <t>"1.07" 5</t>
  </si>
  <si>
    <t>"1.19" 5</t>
  </si>
  <si>
    <t>"2.27" 4</t>
  </si>
  <si>
    <t>140</t>
  </si>
  <si>
    <t>6346512R</t>
  </si>
  <si>
    <t>zrcadlo 400x300 mm</t>
  </si>
  <si>
    <t>-1107788618</t>
  </si>
  <si>
    <t>141</t>
  </si>
  <si>
    <t>6346513R</t>
  </si>
  <si>
    <t>zrcadlo sklopné dodávka a montáž</t>
  </si>
  <si>
    <t>-570530397</t>
  </si>
  <si>
    <t>"WC bezbariové" 1</t>
  </si>
  <si>
    <t>142</t>
  </si>
  <si>
    <t>781491100R</t>
  </si>
  <si>
    <t xml:space="preserve">Demontáž zrcadel plochy do 1 m2 </t>
  </si>
  <si>
    <t>-646678389</t>
  </si>
  <si>
    <t>143</t>
  </si>
  <si>
    <t>781494511</t>
  </si>
  <si>
    <t>Plastové profily ukončovací lepené flexibilním lepidlem</t>
  </si>
  <si>
    <t>1445389736</t>
  </si>
  <si>
    <t xml:space="preserve">Poznámka k souboru cen:
1. Množství měrných jednotek u ceny -5185 se stanoví podle počtu řezaných obkladaček, nezávisle na jejich velikosti. 2. Položkou -5185 lze ocenit provádění více řezů na jednom kusu obkladu. </t>
  </si>
  <si>
    <t>"WC/OOSP/" 2*2+0,8+1,2*2</t>
  </si>
  <si>
    <t>"1.19 a 1.20" 1,5*4+2*6+0,8+0,65*2+0,4*5</t>
  </si>
  <si>
    <t>"1.06 a 1.07" 1,5*4+2*6+0,8*6+0,4*5</t>
  </si>
  <si>
    <t>"1.12 a 1.13" 1,5*2+2*4+0,8+1*2</t>
  </si>
  <si>
    <t>"1.37"1,5*2+"1.36"1,5*4+"1.32"2+2</t>
  </si>
  <si>
    <t>"2.21"1,5*2+2*2+"2.22"1,5*2</t>
  </si>
  <si>
    <t>"2.32"1,5*2+"2.33"1,5*2+1.34"1,5*4</t>
  </si>
  <si>
    <t>"2.27"1,5+0,15*4+"2.26"2*3+1,5+0,6</t>
  </si>
  <si>
    <t>144</t>
  </si>
  <si>
    <t>781495111</t>
  </si>
  <si>
    <t>Penetrace podkladu vnitřních obkladů</t>
  </si>
  <si>
    <t>1233379054</t>
  </si>
  <si>
    <t>211,046+4,896+4,1</t>
  </si>
  <si>
    <t>145</t>
  </si>
  <si>
    <t>781495142</t>
  </si>
  <si>
    <t>Průnik obkladem kruhový do DN 90 bez izolace</t>
  </si>
  <si>
    <t>-611961435</t>
  </si>
  <si>
    <t>146</t>
  </si>
  <si>
    <t>781544230</t>
  </si>
  <si>
    <t>Montáž obkladů ostění rámovkami 200x200 mm lepenými flexibilním lepidlem</t>
  </si>
  <si>
    <t>-2103862039</t>
  </si>
  <si>
    <t>1,2*2</t>
  </si>
  <si>
    <t>"1.06 a 1.07" 0,4*0,24*6</t>
  </si>
  <si>
    <t>"1.19 a 1.20" 0,4*0,24*6</t>
  </si>
  <si>
    <t>"ostění 1.13" 0,24*1*2</t>
  </si>
  <si>
    <t>"1.32"0,3*0,24*2</t>
  </si>
  <si>
    <t>"2.21 ostění" 0,24*0,3*2+"2.22 ostění"0,24*0,3*2</t>
  </si>
  <si>
    <t>"2.27"0,24*0,15*4+"2.26"0,24*0,6*2</t>
  </si>
  <si>
    <t>147</t>
  </si>
  <si>
    <t>-1496431935</t>
  </si>
  <si>
    <t>4,896*1,1 'Přepočtené koeficientem množství</t>
  </si>
  <si>
    <t>148</t>
  </si>
  <si>
    <t>781674113</t>
  </si>
  <si>
    <t>Montáž obkladů parapetů šířky do 200 mm z dlaždic keramických lepených flexibilním lepidlem</t>
  </si>
  <si>
    <t>-1187544271</t>
  </si>
  <si>
    <t>"Okno 1.22" 0,8</t>
  </si>
  <si>
    <t>"1.06 a 1.07" 1,05*0,24*3</t>
  </si>
  <si>
    <t>"1.19 a 1.20" 1,05*0,24*3</t>
  </si>
  <si>
    <t>"parapet"2,4*0,24</t>
  </si>
  <si>
    <t>"1.32"2,1*0,24</t>
  </si>
  <si>
    <t>"parapet"0,24*0,6+"parapet" 0,24*0,6</t>
  </si>
  <si>
    <t>"2.27" 0,6*0,24*2+"2.26"0,55*0,24+"2.25"1,4*0,24</t>
  </si>
  <si>
    <t>149</t>
  </si>
  <si>
    <t>-898702524</t>
  </si>
  <si>
    <t>"2.27" 0,6*0,24*2+"2.26"0,55*0,24+"2.25"0,24*1,4</t>
  </si>
  <si>
    <t>4,436*1,1 'Přepočtené koeficientem množství</t>
  </si>
  <si>
    <t>150</t>
  </si>
  <si>
    <t>998781102</t>
  </si>
  <si>
    <t>Přesun hmot tonážní pro obklady keramické v objektech v do 12 m</t>
  </si>
  <si>
    <t>1809288727</t>
  </si>
  <si>
    <t>151</t>
  </si>
  <si>
    <t>998781181</t>
  </si>
  <si>
    <t>Příplatek k přesunu hmot tonážní 781 prováděný bez použití mechanizace</t>
  </si>
  <si>
    <t>1036786301</t>
  </si>
  <si>
    <t>783</t>
  </si>
  <si>
    <t>Dokončovací práce - nátěry</t>
  </si>
  <si>
    <t>152</t>
  </si>
  <si>
    <t>783118101</t>
  </si>
  <si>
    <t>Lazurovací jednonásobný syntetický nátěr truhlářských konstrukcí</t>
  </si>
  <si>
    <t>256205119</t>
  </si>
  <si>
    <t>7,022*2</t>
  </si>
  <si>
    <t>153</t>
  </si>
  <si>
    <t>783301311</t>
  </si>
  <si>
    <t>Odmaštění zámečnických konstrukcí vodou ředitelným odmašťovačem</t>
  </si>
  <si>
    <t>614649690</t>
  </si>
  <si>
    <t>zárubní</t>
  </si>
  <si>
    <t>"1.06 a 1.07" 4,8*0,25*2</t>
  </si>
  <si>
    <t>"1.19 a 1.20" 4,8*0,25+4,65*0,25</t>
  </si>
  <si>
    <t>"1.13" 4,8*0,25</t>
  </si>
  <si>
    <t>"1.27, 1.28, 1.29" 4,6*0,25*3</t>
  </si>
  <si>
    <t>"1.36" 4,65*0,25</t>
  </si>
  <si>
    <t>"mezi 2.20 a 2.30" 4,8*0,25</t>
  </si>
  <si>
    <t>"2.32; 2.33"4,65*0,25*2+"2.34"4,8*0,25+0,65*1,4</t>
  </si>
  <si>
    <t>"2.25"4,8*0,25+"2.28"2*(4,8*0,25)</t>
  </si>
  <si>
    <t>154</t>
  </si>
  <si>
    <t>783317101</t>
  </si>
  <si>
    <t>Krycí jednonásobný syntetický standardní nátěr zámečnických konstrukcí</t>
  </si>
  <si>
    <t>1384432692</t>
  </si>
  <si>
    <t>"zárubeň WC/OOSP" 0,25*4,8</t>
  </si>
  <si>
    <t>"mezi 2.20 a 2.30" 4,8*0,25+"nové 2.21 a 2.22"4,6*0,25*2</t>
  </si>
  <si>
    <t>"2.32; 2.33"4,65*0,25*2+"2.34"4,8*0,25+4,65*0,25</t>
  </si>
  <si>
    <t>155</t>
  </si>
  <si>
    <t>783806811</t>
  </si>
  <si>
    <t>Odstranění nátěrů z omítek oškrábáním</t>
  </si>
  <si>
    <t>1137666490</t>
  </si>
  <si>
    <t>"1.31" 1,8*(1,35+0,775)</t>
  </si>
  <si>
    <t>"2.28" 2,175*1,1*2-0,8*1,1*2+2,4*1,1-0,8*1,1-0,97*1,1</t>
  </si>
  <si>
    <t>156</t>
  </si>
  <si>
    <t>783817421</t>
  </si>
  <si>
    <t>Krycí dvojnásobný syntetický nátěr hladkých, zrnitých tenkovrstvých nebo štukových omítek</t>
  </si>
  <si>
    <t>-361920309</t>
  </si>
  <si>
    <t>"zazdívka otvoru 2.20" 0,16</t>
  </si>
  <si>
    <t>"2.28" 2,4*1,2*2+2,175*1,2*2+0,2*1,2*2+0,25*1,2*2-0,8*1,2*3-0,97*1,2</t>
  </si>
  <si>
    <t>157</t>
  </si>
  <si>
    <t>783901451</t>
  </si>
  <si>
    <t>Zametení betonových podlah před provedením nátěru</t>
  </si>
  <si>
    <t>-1784253627</t>
  </si>
  <si>
    <t>158</t>
  </si>
  <si>
    <t>783913151</t>
  </si>
  <si>
    <t>Penetrační syntetický nátěr hladkých betonových podlah</t>
  </si>
  <si>
    <t>2111563815</t>
  </si>
  <si>
    <t>159</t>
  </si>
  <si>
    <t>783937161</t>
  </si>
  <si>
    <t>Krycí dvojnásobný epoxidový vodou ředitelný nátěr betonové podlahy</t>
  </si>
  <si>
    <t>-724041084</t>
  </si>
  <si>
    <t>784</t>
  </si>
  <si>
    <t>Dokončovací práce - malby a tapety</t>
  </si>
  <si>
    <t>160</t>
  </si>
  <si>
    <t>784121001</t>
  </si>
  <si>
    <t>Oškrabání malby v mísnostech výšky do 3,80 m</t>
  </si>
  <si>
    <t>579564971</t>
  </si>
  <si>
    <t xml:space="preserve">Poznámka k souboru cen:
1. Cenami souboru cen se oceňuje jakýkoli počet současně škrabaných vrstev barvy. </t>
  </si>
  <si>
    <t>"m.č. 1.06 a 1.07" 5,55+7,61+(2*2+2,55*2+3*4+0,85*4)*1,5-0,8*2*0,45-1,05*0,25*3</t>
  </si>
  <si>
    <t>"ostění 1.29" 0,15*0,24*2+"nadpraží" 0,6*0,24</t>
  </si>
  <si>
    <t>"2.23" 3,975*3,05*2+2,7*3,05*2-2,1*1,65-0,8*2+1,65*0,24*2+2,1*0,24+"2.20"2,4*1,73*2+2,175*1,73*2-0,8*0,5-0,6*0,5*2+0,2*2,2*2</t>
  </si>
  <si>
    <t>"ostění"1,1*0,24+"2.25"1,65*0,24</t>
  </si>
  <si>
    <t>161</t>
  </si>
  <si>
    <t>784121011</t>
  </si>
  <si>
    <t>Rozmývání podkladu po oškrabání malby v místnostech výšky do 3,80 m</t>
  </si>
  <si>
    <t>-448308781</t>
  </si>
  <si>
    <t>162</t>
  </si>
  <si>
    <t>784211121</t>
  </si>
  <si>
    <t>Dvojnásobné bílé malby ze směsí za mokra středně otěruvzdorných v místnostech výšky do 3,80 m</t>
  </si>
  <si>
    <t>-1996992570</t>
  </si>
  <si>
    <t>Práce a dodávky M</t>
  </si>
  <si>
    <t>24-M</t>
  </si>
  <si>
    <t>Montáže vzduchotechnických zařízení</t>
  </si>
  <si>
    <t>163</t>
  </si>
  <si>
    <t>24000000R</t>
  </si>
  <si>
    <t xml:space="preserve">Měření vzduchotechnických parametrů </t>
  </si>
  <si>
    <t>hod</t>
  </si>
  <si>
    <t>823326811</t>
  </si>
  <si>
    <t>164</t>
  </si>
  <si>
    <t>24000001R</t>
  </si>
  <si>
    <t>Měření hluku VZT</t>
  </si>
  <si>
    <t>-517324556</t>
  </si>
  <si>
    <t>HZS</t>
  </si>
  <si>
    <t>Hodinové zúčtovací sazby</t>
  </si>
  <si>
    <t>165</t>
  </si>
  <si>
    <t>HZS1292</t>
  </si>
  <si>
    <t>Hodinová zúčtovací sazba stavební dělník</t>
  </si>
  <si>
    <t>512</t>
  </si>
  <si>
    <t>-1351523637</t>
  </si>
  <si>
    <t>"1.07 přemístění přebalovacího pultu" 2</t>
  </si>
  <si>
    <t>"stěhování a úklid zasažených prostor" 8*4*10</t>
  </si>
  <si>
    <t>166</t>
  </si>
  <si>
    <t>HZS1293</t>
  </si>
  <si>
    <t>Doprava vystěhovaného materiálu</t>
  </si>
  <si>
    <t>km</t>
  </si>
  <si>
    <t>-1978372186</t>
  </si>
  <si>
    <t>10*6</t>
  </si>
  <si>
    <t>VRN</t>
  </si>
  <si>
    <t>Vedlejší rozpočtové náklady</t>
  </si>
  <si>
    <t>VRN1</t>
  </si>
  <si>
    <t>Průzkumné, geodetické a projektové práce</t>
  </si>
  <si>
    <t>167</t>
  </si>
  <si>
    <t>012103000</t>
  </si>
  <si>
    <t>Geodetické práce před výstavbou</t>
  </si>
  <si>
    <t>kpl</t>
  </si>
  <si>
    <t>1024</t>
  </si>
  <si>
    <t>1180744886</t>
  </si>
  <si>
    <t>168</t>
  </si>
  <si>
    <t>012303000</t>
  </si>
  <si>
    <t>Geodetické práce po výstavbě</t>
  </si>
  <si>
    <t>-2001659175</t>
  </si>
  <si>
    <t>169</t>
  </si>
  <si>
    <t>013254000</t>
  </si>
  <si>
    <t>Dokumentace skutečného provedení stavby</t>
  </si>
  <si>
    <t>-1344001867</t>
  </si>
  <si>
    <t>VRN3</t>
  </si>
  <si>
    <t>Zařízení staveniště</t>
  </si>
  <si>
    <t>170</t>
  </si>
  <si>
    <t>030001000</t>
  </si>
  <si>
    <t>Zařízení staveniště (mobilní WC, buňka sklad, buňka kancelář, buňka šatna)</t>
  </si>
  <si>
    <t>-284067451</t>
  </si>
  <si>
    <t>171</t>
  </si>
  <si>
    <t>039103000</t>
  </si>
  <si>
    <t>Rozebrání, bourání a odvoz zařízení staveniště</t>
  </si>
  <si>
    <t>499234834</t>
  </si>
  <si>
    <t>VRN4</t>
  </si>
  <si>
    <t>Inženýrská činnost</t>
  </si>
  <si>
    <t>172</t>
  </si>
  <si>
    <t>04310300R</t>
  </si>
  <si>
    <t>Měření umělého osvětlení</t>
  </si>
  <si>
    <t>-1297232148</t>
  </si>
  <si>
    <t>173</t>
  </si>
  <si>
    <t>045002000</t>
  </si>
  <si>
    <t>Kompletační a koordinační činnost</t>
  </si>
  <si>
    <t>1306702389</t>
  </si>
  <si>
    <t>SO 02 - ZTI</t>
  </si>
  <si>
    <t xml:space="preserve">    721 - Zdravotechnika </t>
  </si>
  <si>
    <t>721</t>
  </si>
  <si>
    <t xml:space="preserve">Zdravotechnika </t>
  </si>
  <si>
    <t>72100000R</t>
  </si>
  <si>
    <t>Zdravotechnická instalace viz. příloha položkový rozpočet</t>
  </si>
  <si>
    <t>-1989381795</t>
  </si>
  <si>
    <t>SO 03 - Elektroinstalace</t>
  </si>
  <si>
    <t xml:space="preserve">    21-M - Elektromontáže</t>
  </si>
  <si>
    <t>21-M</t>
  </si>
  <si>
    <t>Elektromontáže</t>
  </si>
  <si>
    <t>21000000R</t>
  </si>
  <si>
    <t>Elektroinstalace viz. příloha položkový rozpočet</t>
  </si>
  <si>
    <t>352951816</t>
  </si>
  <si>
    <t>SO 04 - Vytápění</t>
  </si>
  <si>
    <t xml:space="preserve">    731 - Ústřední vytápění </t>
  </si>
  <si>
    <t>731</t>
  </si>
  <si>
    <t xml:space="preserve">Ústřední vytápění </t>
  </si>
  <si>
    <t>73100000R</t>
  </si>
  <si>
    <t>Vytápění viz. příloha položkový rozpočet</t>
  </si>
  <si>
    <t>1482805614</t>
  </si>
  <si>
    <t>SO 05 - VZT</t>
  </si>
  <si>
    <t>Vzduchotechnika viz. příloha položkový rozpočet</t>
  </si>
  <si>
    <t>-1071825688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</si>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</sst>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6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5" xfId="0" applyNumberFormat="1" applyFont="1" applyBorder="1" applyAlignment="1" applyProtection="1">
      <alignment/>
      <protection/>
    </xf>
    <xf numFmtId="166" fontId="33" fillId="0" borderId="16"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7"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spans="2:71" ht="36.95"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8</v>
      </c>
    </row>
    <row r="7" spans="2:71" ht="14.4" customHeight="1">
      <c r="B7" s="27"/>
      <c r="C7" s="28"/>
      <c r="D7" s="39"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22</v>
      </c>
      <c r="AL7" s="28"/>
      <c r="AM7" s="28"/>
      <c r="AN7" s="34" t="s">
        <v>21</v>
      </c>
      <c r="AO7" s="28"/>
      <c r="AP7" s="28"/>
      <c r="AQ7" s="30"/>
      <c r="BE7" s="38"/>
      <c r="BS7" s="23" t="s">
        <v>8</v>
      </c>
    </row>
    <row r="8" spans="2:71" ht="14.4" customHeight="1">
      <c r="B8" s="27"/>
      <c r="C8" s="28"/>
      <c r="D8" s="39"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25</v>
      </c>
      <c r="AL8" s="28"/>
      <c r="AM8" s="28"/>
      <c r="AN8" s="40" t="s">
        <v>26</v>
      </c>
      <c r="AO8" s="28"/>
      <c r="AP8" s="28"/>
      <c r="AQ8" s="30"/>
      <c r="BE8" s="38"/>
      <c r="BS8" s="23" t="s">
        <v>8</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8</v>
      </c>
    </row>
    <row r="10" spans="2:71" ht="14.4" customHeight="1">
      <c r="B10" s="27"/>
      <c r="C10" s="28"/>
      <c r="D10" s="39"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28</v>
      </c>
      <c r="AL10" s="28"/>
      <c r="AM10" s="28"/>
      <c r="AN10" s="34" t="s">
        <v>21</v>
      </c>
      <c r="AO10" s="28"/>
      <c r="AP10" s="28"/>
      <c r="AQ10" s="30"/>
      <c r="BE10" s="38"/>
      <c r="BS10" s="23" t="s">
        <v>8</v>
      </c>
    </row>
    <row r="11" spans="2:71" ht="18.45" customHeight="1">
      <c r="B11" s="27"/>
      <c r="C11" s="28"/>
      <c r="D11" s="28"/>
      <c r="E11" s="34" t="s">
        <v>29</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30</v>
      </c>
      <c r="AL11" s="28"/>
      <c r="AM11" s="28"/>
      <c r="AN11" s="34" t="s">
        <v>21</v>
      </c>
      <c r="AO11" s="28"/>
      <c r="AP11" s="28"/>
      <c r="AQ11" s="30"/>
      <c r="BE11" s="38"/>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8</v>
      </c>
    </row>
    <row r="13" spans="2:71" ht="14.4" customHeight="1">
      <c r="B13" s="27"/>
      <c r="C13" s="28"/>
      <c r="D13" s="39" t="s">
        <v>31</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28</v>
      </c>
      <c r="AL13" s="28"/>
      <c r="AM13" s="28"/>
      <c r="AN13" s="41" t="s">
        <v>32</v>
      </c>
      <c r="AO13" s="28"/>
      <c r="AP13" s="28"/>
      <c r="AQ13" s="30"/>
      <c r="BE13" s="38"/>
      <c r="BS13" s="23" t="s">
        <v>8</v>
      </c>
    </row>
    <row r="14" spans="2:71" ht="13.5">
      <c r="B14" s="27"/>
      <c r="C14" s="28"/>
      <c r="D14" s="28"/>
      <c r="E14" s="41" t="s">
        <v>32</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30</v>
      </c>
      <c r="AL14" s="28"/>
      <c r="AM14" s="28"/>
      <c r="AN14" s="41" t="s">
        <v>32</v>
      </c>
      <c r="AO14" s="28"/>
      <c r="AP14" s="28"/>
      <c r="AQ14" s="30"/>
      <c r="BE14" s="38"/>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33</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28</v>
      </c>
      <c r="AL16" s="28"/>
      <c r="AM16" s="28"/>
      <c r="AN16" s="34" t="s">
        <v>21</v>
      </c>
      <c r="AO16" s="28"/>
      <c r="AP16" s="28"/>
      <c r="AQ16" s="30"/>
      <c r="BE16" s="38"/>
      <c r="BS16" s="23" t="s">
        <v>6</v>
      </c>
    </row>
    <row r="17" spans="2:71" ht="18.45" customHeight="1">
      <c r="B17" s="27"/>
      <c r="C17" s="28"/>
      <c r="D17" s="28"/>
      <c r="E17" s="34" t="s">
        <v>34</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30</v>
      </c>
      <c r="AL17" s="28"/>
      <c r="AM17" s="28"/>
      <c r="AN17" s="34" t="s">
        <v>21</v>
      </c>
      <c r="AO17" s="28"/>
      <c r="AP17" s="28"/>
      <c r="AQ17" s="30"/>
      <c r="BE17" s="38"/>
      <c r="BS17" s="23" t="s">
        <v>35</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36</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spans="2:71" ht="16.5" customHeight="1">
      <c r="B20" s="27"/>
      <c r="C20" s="28"/>
      <c r="D20" s="28"/>
      <c r="E20" s="43" t="s">
        <v>21</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35</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pans="2:57" s="1" customFormat="1" ht="25.9" customHeight="1">
      <c r="B23" s="45"/>
      <c r="C23" s="46"/>
      <c r="D23" s="47" t="s">
        <v>37</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pans="2:57" s="1" customFormat="1" ht="6.95"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pans="2:57" s="1" customFormat="1" ht="13.5">
      <c r="B25" s="45"/>
      <c r="C25" s="46"/>
      <c r="D25" s="46"/>
      <c r="E25" s="46"/>
      <c r="F25" s="46"/>
      <c r="G25" s="46"/>
      <c r="H25" s="46"/>
      <c r="I25" s="46"/>
      <c r="J25" s="46"/>
      <c r="K25" s="46"/>
      <c r="L25" s="51" t="s">
        <v>38</v>
      </c>
      <c r="M25" s="51"/>
      <c r="N25" s="51"/>
      <c r="O25" s="51"/>
      <c r="P25" s="46"/>
      <c r="Q25" s="46"/>
      <c r="R25" s="46"/>
      <c r="S25" s="46"/>
      <c r="T25" s="46"/>
      <c r="U25" s="46"/>
      <c r="V25" s="46"/>
      <c r="W25" s="51" t="s">
        <v>39</v>
      </c>
      <c r="X25" s="51"/>
      <c r="Y25" s="51"/>
      <c r="Z25" s="51"/>
      <c r="AA25" s="51"/>
      <c r="AB25" s="51"/>
      <c r="AC25" s="51"/>
      <c r="AD25" s="51"/>
      <c r="AE25" s="51"/>
      <c r="AF25" s="46"/>
      <c r="AG25" s="46"/>
      <c r="AH25" s="46"/>
      <c r="AI25" s="46"/>
      <c r="AJ25" s="46"/>
      <c r="AK25" s="51" t="s">
        <v>40</v>
      </c>
      <c r="AL25" s="51"/>
      <c r="AM25" s="51"/>
      <c r="AN25" s="51"/>
      <c r="AO25" s="51"/>
      <c r="AP25" s="46"/>
      <c r="AQ25" s="50"/>
      <c r="BE25" s="38"/>
    </row>
    <row r="26" spans="2:57" s="2" customFormat="1" ht="14.4" customHeight="1">
      <c r="B26" s="52"/>
      <c r="C26" s="53"/>
      <c r="D26" s="54" t="s">
        <v>41</v>
      </c>
      <c r="E26" s="53"/>
      <c r="F26" s="54" t="s">
        <v>42</v>
      </c>
      <c r="G26" s="53"/>
      <c r="H26" s="53"/>
      <c r="I26" s="53"/>
      <c r="J26" s="53"/>
      <c r="K26" s="53"/>
      <c r="L26" s="55">
        <v>0.21</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pans="2:57" s="2" customFormat="1" ht="14.4" customHeight="1">
      <c r="B27" s="52"/>
      <c r="C27" s="53"/>
      <c r="D27" s="53"/>
      <c r="E27" s="53"/>
      <c r="F27" s="54" t="s">
        <v>43</v>
      </c>
      <c r="G27" s="53"/>
      <c r="H27" s="53"/>
      <c r="I27" s="53"/>
      <c r="J27" s="53"/>
      <c r="K27" s="53"/>
      <c r="L27" s="55">
        <v>0.15</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spans="2:57" s="2" customFormat="1" ht="14.4" customHeight="1" hidden="1">
      <c r="B28" s="52"/>
      <c r="C28" s="53"/>
      <c r="D28" s="53"/>
      <c r="E28" s="53"/>
      <c r="F28" s="54" t="s">
        <v>44</v>
      </c>
      <c r="G28" s="53"/>
      <c r="H28" s="53"/>
      <c r="I28" s="53"/>
      <c r="J28" s="53"/>
      <c r="K28" s="53"/>
      <c r="L28" s="55">
        <v>0.21</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spans="2:57" s="2" customFormat="1" ht="14.4" customHeight="1" hidden="1">
      <c r="B29" s="52"/>
      <c r="C29" s="53"/>
      <c r="D29" s="53"/>
      <c r="E29" s="53"/>
      <c r="F29" s="54" t="s">
        <v>45</v>
      </c>
      <c r="G29" s="53"/>
      <c r="H29" s="53"/>
      <c r="I29" s="53"/>
      <c r="J29" s="53"/>
      <c r="K29" s="53"/>
      <c r="L29" s="55">
        <v>0.15</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spans="2:57" s="2" customFormat="1" ht="14.4" customHeight="1" hidden="1">
      <c r="B30" s="52"/>
      <c r="C30" s="53"/>
      <c r="D30" s="53"/>
      <c r="E30" s="53"/>
      <c r="F30" s="54" t="s">
        <v>46</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pans="2:57" s="1" customFormat="1" ht="6.95"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pans="2:57" s="1" customFormat="1" ht="25.9" customHeight="1">
      <c r="B32" s="45"/>
      <c r="C32" s="58"/>
      <c r="D32" s="59" t="s">
        <v>47</v>
      </c>
      <c r="E32" s="60"/>
      <c r="F32" s="60"/>
      <c r="G32" s="60"/>
      <c r="H32" s="60"/>
      <c r="I32" s="60"/>
      <c r="J32" s="60"/>
      <c r="K32" s="60"/>
      <c r="L32" s="60"/>
      <c r="M32" s="60"/>
      <c r="N32" s="60"/>
      <c r="O32" s="60"/>
      <c r="P32" s="60"/>
      <c r="Q32" s="60"/>
      <c r="R32" s="60"/>
      <c r="S32" s="60"/>
      <c r="T32" s="61" t="s">
        <v>48</v>
      </c>
      <c r="U32" s="60"/>
      <c r="V32" s="60"/>
      <c r="W32" s="60"/>
      <c r="X32" s="62" t="s">
        <v>49</v>
      </c>
      <c r="Y32" s="60"/>
      <c r="Z32" s="60"/>
      <c r="AA32" s="60"/>
      <c r="AB32" s="60"/>
      <c r="AC32" s="60"/>
      <c r="AD32" s="60"/>
      <c r="AE32" s="60"/>
      <c r="AF32" s="60"/>
      <c r="AG32" s="60"/>
      <c r="AH32" s="60"/>
      <c r="AI32" s="60"/>
      <c r="AJ32" s="60"/>
      <c r="AK32" s="63">
        <f>SUM(AK23:AK30)</f>
        <v>0</v>
      </c>
      <c r="AL32" s="60"/>
      <c r="AM32" s="60"/>
      <c r="AN32" s="60"/>
      <c r="AO32" s="64"/>
      <c r="AP32" s="58"/>
      <c r="AQ32" s="65"/>
      <c r="BE32" s="38"/>
    </row>
    <row r="33" spans="2:43" s="1" customFormat="1" ht="6.95"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pans="2:43" s="1" customFormat="1" ht="6.95"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pans="2:44" s="1" customFormat="1" ht="6.95"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pans="2:44" s="1" customFormat="1" ht="36.95" customHeight="1">
      <c r="B39" s="45"/>
      <c r="C39" s="72" t="s">
        <v>50</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pans="2:44" s="1" customFormat="1" ht="6.95"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pans="2:44" s="3" customFormat="1" ht="14.4" customHeight="1">
      <c r="B41" s="74"/>
      <c r="C41" s="75" t="s">
        <v>15</v>
      </c>
      <c r="D41" s="76"/>
      <c r="E41" s="76"/>
      <c r="F41" s="76"/>
      <c r="G41" s="76"/>
      <c r="H41" s="76"/>
      <c r="I41" s="76"/>
      <c r="J41" s="76"/>
      <c r="K41" s="76"/>
      <c r="L41" s="76" t="str">
        <f>K5</f>
        <v>06/2018</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pans="2:44" s="4" customFormat="1" ht="36.95" customHeight="1">
      <c r="B42" s="78"/>
      <c r="C42" s="79" t="s">
        <v>18</v>
      </c>
      <c r="D42" s="80"/>
      <c r="E42" s="80"/>
      <c r="F42" s="80"/>
      <c r="G42" s="80"/>
      <c r="H42" s="80"/>
      <c r="I42" s="80"/>
      <c r="J42" s="80"/>
      <c r="K42" s="80"/>
      <c r="L42" s="81" t="str">
        <f>K6</f>
        <v>I.etapa-Stavební úpravy vnitřních prostor MŠ Ladova Litvínov a úprava stávající komunikace k altánku</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pans="2:44" s="1" customFormat="1" ht="6.95"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pans="2:44" s="1" customFormat="1" ht="13.5">
      <c r="B44" s="45"/>
      <c r="C44" s="75" t="s">
        <v>23</v>
      </c>
      <c r="D44" s="73"/>
      <c r="E44" s="73"/>
      <c r="F44" s="73"/>
      <c r="G44" s="73"/>
      <c r="H44" s="73"/>
      <c r="I44" s="73"/>
      <c r="J44" s="73"/>
      <c r="K44" s="73"/>
      <c r="L44" s="83" t="str">
        <f>IF(K8="","",K8)</f>
        <v xml:space="preserve"> </v>
      </c>
      <c r="M44" s="73"/>
      <c r="N44" s="73"/>
      <c r="O44" s="73"/>
      <c r="P44" s="73"/>
      <c r="Q44" s="73"/>
      <c r="R44" s="73"/>
      <c r="S44" s="73"/>
      <c r="T44" s="73"/>
      <c r="U44" s="73"/>
      <c r="V44" s="73"/>
      <c r="W44" s="73"/>
      <c r="X44" s="73"/>
      <c r="Y44" s="73"/>
      <c r="Z44" s="73"/>
      <c r="AA44" s="73"/>
      <c r="AB44" s="73"/>
      <c r="AC44" s="73"/>
      <c r="AD44" s="73"/>
      <c r="AE44" s="73"/>
      <c r="AF44" s="73"/>
      <c r="AG44" s="73"/>
      <c r="AH44" s="73"/>
      <c r="AI44" s="75" t="s">
        <v>25</v>
      </c>
      <c r="AJ44" s="73"/>
      <c r="AK44" s="73"/>
      <c r="AL44" s="73"/>
      <c r="AM44" s="84" t="str">
        <f>IF(AN8="","",AN8)</f>
        <v>24. 4. 2018</v>
      </c>
      <c r="AN44" s="84"/>
      <c r="AO44" s="73"/>
      <c r="AP44" s="73"/>
      <c r="AQ44" s="73"/>
      <c r="AR44" s="71"/>
    </row>
    <row r="45" spans="2:44" s="1" customFormat="1" ht="6.95"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pans="2:56" s="1" customFormat="1" ht="13.5">
      <c r="B46" s="45"/>
      <c r="C46" s="75" t="s">
        <v>27</v>
      </c>
      <c r="D46" s="73"/>
      <c r="E46" s="73"/>
      <c r="F46" s="73"/>
      <c r="G46" s="73"/>
      <c r="H46" s="73"/>
      <c r="I46" s="73"/>
      <c r="J46" s="73"/>
      <c r="K46" s="73"/>
      <c r="L46" s="76" t="str">
        <f>IF(E11="","",E11)</f>
        <v>Město Litvínov</v>
      </c>
      <c r="M46" s="73"/>
      <c r="N46" s="73"/>
      <c r="O46" s="73"/>
      <c r="P46" s="73"/>
      <c r="Q46" s="73"/>
      <c r="R46" s="73"/>
      <c r="S46" s="73"/>
      <c r="T46" s="73"/>
      <c r="U46" s="73"/>
      <c r="V46" s="73"/>
      <c r="W46" s="73"/>
      <c r="X46" s="73"/>
      <c r="Y46" s="73"/>
      <c r="Z46" s="73"/>
      <c r="AA46" s="73"/>
      <c r="AB46" s="73"/>
      <c r="AC46" s="73"/>
      <c r="AD46" s="73"/>
      <c r="AE46" s="73"/>
      <c r="AF46" s="73"/>
      <c r="AG46" s="73"/>
      <c r="AH46" s="73"/>
      <c r="AI46" s="75" t="s">
        <v>33</v>
      </c>
      <c r="AJ46" s="73"/>
      <c r="AK46" s="73"/>
      <c r="AL46" s="73"/>
      <c r="AM46" s="76" t="str">
        <f>IF(E17="","",E17)</f>
        <v>Ing. Antonín Wachtel</v>
      </c>
      <c r="AN46" s="76"/>
      <c r="AO46" s="76"/>
      <c r="AP46" s="76"/>
      <c r="AQ46" s="73"/>
      <c r="AR46" s="71"/>
      <c r="AS46" s="85" t="s">
        <v>51</v>
      </c>
      <c r="AT46" s="86"/>
      <c r="AU46" s="87"/>
      <c r="AV46" s="87"/>
      <c r="AW46" s="87"/>
      <c r="AX46" s="87"/>
      <c r="AY46" s="87"/>
      <c r="AZ46" s="87"/>
      <c r="BA46" s="87"/>
      <c r="BB46" s="87"/>
      <c r="BC46" s="87"/>
      <c r="BD46" s="88"/>
    </row>
    <row r="47" spans="2:56" s="1" customFormat="1" ht="13.5">
      <c r="B47" s="45"/>
      <c r="C47" s="75" t="s">
        <v>31</v>
      </c>
      <c r="D47" s="73"/>
      <c r="E47" s="73"/>
      <c r="F47" s="73"/>
      <c r="G47" s="73"/>
      <c r="H47" s="73"/>
      <c r="I47" s="73"/>
      <c r="J47" s="73"/>
      <c r="K47" s="73"/>
      <c r="L47" s="76" t="str">
        <f>IF(E14="Vyplň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pans="2:56"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pans="2:56" s="1" customFormat="1" ht="29.25" customHeight="1">
      <c r="B49" s="45"/>
      <c r="C49" s="95" t="s">
        <v>52</v>
      </c>
      <c r="D49" s="96"/>
      <c r="E49" s="96"/>
      <c r="F49" s="96"/>
      <c r="G49" s="96"/>
      <c r="H49" s="97"/>
      <c r="I49" s="98" t="s">
        <v>53</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54</v>
      </c>
      <c r="AH49" s="96"/>
      <c r="AI49" s="96"/>
      <c r="AJ49" s="96"/>
      <c r="AK49" s="96"/>
      <c r="AL49" s="96"/>
      <c r="AM49" s="96"/>
      <c r="AN49" s="98" t="s">
        <v>55</v>
      </c>
      <c r="AO49" s="96"/>
      <c r="AP49" s="96"/>
      <c r="AQ49" s="100" t="s">
        <v>56</v>
      </c>
      <c r="AR49" s="71"/>
      <c r="AS49" s="101" t="s">
        <v>57</v>
      </c>
      <c r="AT49" s="102" t="s">
        <v>58</v>
      </c>
      <c r="AU49" s="102" t="s">
        <v>59</v>
      </c>
      <c r="AV49" s="102" t="s">
        <v>60</v>
      </c>
      <c r="AW49" s="102" t="s">
        <v>61</v>
      </c>
      <c r="AX49" s="102" t="s">
        <v>62</v>
      </c>
      <c r="AY49" s="102" t="s">
        <v>63</v>
      </c>
      <c r="AZ49" s="102" t="s">
        <v>64</v>
      </c>
      <c r="BA49" s="102" t="s">
        <v>65</v>
      </c>
      <c r="BB49" s="102" t="s">
        <v>66</v>
      </c>
      <c r="BC49" s="102" t="s">
        <v>67</v>
      </c>
      <c r="BD49" s="103" t="s">
        <v>68</v>
      </c>
    </row>
    <row r="50" spans="2:56"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pans="2:90" s="4" customFormat="1" ht="32.4" customHeight="1">
      <c r="B51" s="78"/>
      <c r="C51" s="107" t="s">
        <v>69</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ROUND(SUM(AG52:AG56),2)</f>
        <v>0</v>
      </c>
      <c r="AH51" s="109"/>
      <c r="AI51" s="109"/>
      <c r="AJ51" s="109"/>
      <c r="AK51" s="109"/>
      <c r="AL51" s="109"/>
      <c r="AM51" s="109"/>
      <c r="AN51" s="110">
        <f>SUM(AG51,AT51)</f>
        <v>0</v>
      </c>
      <c r="AO51" s="110"/>
      <c r="AP51" s="110"/>
      <c r="AQ51" s="111" t="s">
        <v>21</v>
      </c>
      <c r="AR51" s="82"/>
      <c r="AS51" s="112">
        <f>ROUND(SUM(AS52:AS56),2)</f>
        <v>0</v>
      </c>
      <c r="AT51" s="113">
        <f>ROUND(SUM(AV51:AW51),2)</f>
        <v>0</v>
      </c>
      <c r="AU51" s="114">
        <f>ROUND(SUM(AU52:AU56),5)</f>
        <v>0</v>
      </c>
      <c r="AV51" s="113">
        <f>ROUND(AZ51*L26,2)</f>
        <v>0</v>
      </c>
      <c r="AW51" s="113">
        <f>ROUND(BA51*L27,2)</f>
        <v>0</v>
      </c>
      <c r="AX51" s="113">
        <f>ROUND(BB51*L26,2)</f>
        <v>0</v>
      </c>
      <c r="AY51" s="113">
        <f>ROUND(BC51*L27,2)</f>
        <v>0</v>
      </c>
      <c r="AZ51" s="113">
        <f>ROUND(SUM(AZ52:AZ56),2)</f>
        <v>0</v>
      </c>
      <c r="BA51" s="113">
        <f>ROUND(SUM(BA52:BA56),2)</f>
        <v>0</v>
      </c>
      <c r="BB51" s="113">
        <f>ROUND(SUM(BB52:BB56),2)</f>
        <v>0</v>
      </c>
      <c r="BC51" s="113">
        <f>ROUND(SUM(BC52:BC56),2)</f>
        <v>0</v>
      </c>
      <c r="BD51" s="115">
        <f>ROUND(SUM(BD52:BD56),2)</f>
        <v>0</v>
      </c>
      <c r="BS51" s="116" t="s">
        <v>70</v>
      </c>
      <c r="BT51" s="116" t="s">
        <v>71</v>
      </c>
      <c r="BU51" s="117" t="s">
        <v>72</v>
      </c>
      <c r="BV51" s="116" t="s">
        <v>73</v>
      </c>
      <c r="BW51" s="116" t="s">
        <v>7</v>
      </c>
      <c r="BX51" s="116" t="s">
        <v>74</v>
      </c>
      <c r="CL51" s="116" t="s">
        <v>21</v>
      </c>
    </row>
    <row r="52" spans="1:91" s="5" customFormat="1" ht="16.5" customHeight="1">
      <c r="A52" s="118" t="s">
        <v>75</v>
      </c>
      <c r="B52" s="119"/>
      <c r="C52" s="120"/>
      <c r="D52" s="121" t="s">
        <v>76</v>
      </c>
      <c r="E52" s="121"/>
      <c r="F52" s="121"/>
      <c r="G52" s="121"/>
      <c r="H52" s="121"/>
      <c r="I52" s="122"/>
      <c r="J52" s="121" t="s">
        <v>77</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'So 01 - Stavební část'!J27</f>
        <v>0</v>
      </c>
      <c r="AH52" s="122"/>
      <c r="AI52" s="122"/>
      <c r="AJ52" s="122"/>
      <c r="AK52" s="122"/>
      <c r="AL52" s="122"/>
      <c r="AM52" s="122"/>
      <c r="AN52" s="123">
        <f>SUM(AG52,AT52)</f>
        <v>0</v>
      </c>
      <c r="AO52" s="122"/>
      <c r="AP52" s="122"/>
      <c r="AQ52" s="124" t="s">
        <v>78</v>
      </c>
      <c r="AR52" s="125"/>
      <c r="AS52" s="126">
        <v>0</v>
      </c>
      <c r="AT52" s="127">
        <f>ROUND(SUM(AV52:AW52),2)</f>
        <v>0</v>
      </c>
      <c r="AU52" s="128">
        <f>'So 01 - Stavební část'!P102</f>
        <v>0</v>
      </c>
      <c r="AV52" s="127">
        <f>'So 01 - Stavební část'!J30</f>
        <v>0</v>
      </c>
      <c r="AW52" s="127">
        <f>'So 01 - Stavební část'!J31</f>
        <v>0</v>
      </c>
      <c r="AX52" s="127">
        <f>'So 01 - Stavební část'!J32</f>
        <v>0</v>
      </c>
      <c r="AY52" s="127">
        <f>'So 01 - Stavební část'!J33</f>
        <v>0</v>
      </c>
      <c r="AZ52" s="127">
        <f>'So 01 - Stavební část'!F30</f>
        <v>0</v>
      </c>
      <c r="BA52" s="127">
        <f>'So 01 - Stavební část'!F31</f>
        <v>0</v>
      </c>
      <c r="BB52" s="127">
        <f>'So 01 - Stavební část'!F32</f>
        <v>0</v>
      </c>
      <c r="BC52" s="127">
        <f>'So 01 - Stavební část'!F33</f>
        <v>0</v>
      </c>
      <c r="BD52" s="129">
        <f>'So 01 - Stavební část'!F34</f>
        <v>0</v>
      </c>
      <c r="BT52" s="130" t="s">
        <v>79</v>
      </c>
      <c r="BV52" s="130" t="s">
        <v>73</v>
      </c>
      <c r="BW52" s="130" t="s">
        <v>80</v>
      </c>
      <c r="BX52" s="130" t="s">
        <v>7</v>
      </c>
      <c r="CL52" s="130" t="s">
        <v>21</v>
      </c>
      <c r="CM52" s="130" t="s">
        <v>81</v>
      </c>
    </row>
    <row r="53" spans="1:91" s="5" customFormat="1" ht="16.5" customHeight="1">
      <c r="A53" s="118" t="s">
        <v>75</v>
      </c>
      <c r="B53" s="119"/>
      <c r="C53" s="120"/>
      <c r="D53" s="121" t="s">
        <v>82</v>
      </c>
      <c r="E53" s="121"/>
      <c r="F53" s="121"/>
      <c r="G53" s="121"/>
      <c r="H53" s="121"/>
      <c r="I53" s="122"/>
      <c r="J53" s="121" t="s">
        <v>83</v>
      </c>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3">
        <f>'SO 02 - ZTI'!J27</f>
        <v>0</v>
      </c>
      <c r="AH53" s="122"/>
      <c r="AI53" s="122"/>
      <c r="AJ53" s="122"/>
      <c r="AK53" s="122"/>
      <c r="AL53" s="122"/>
      <c r="AM53" s="122"/>
      <c r="AN53" s="123">
        <f>SUM(AG53,AT53)</f>
        <v>0</v>
      </c>
      <c r="AO53" s="122"/>
      <c r="AP53" s="122"/>
      <c r="AQ53" s="124" t="s">
        <v>78</v>
      </c>
      <c r="AR53" s="125"/>
      <c r="AS53" s="126">
        <v>0</v>
      </c>
      <c r="AT53" s="127">
        <f>ROUND(SUM(AV53:AW53),2)</f>
        <v>0</v>
      </c>
      <c r="AU53" s="128">
        <f>'SO 02 - ZTI'!P78</f>
        <v>0</v>
      </c>
      <c r="AV53" s="127">
        <f>'SO 02 - ZTI'!J30</f>
        <v>0</v>
      </c>
      <c r="AW53" s="127">
        <f>'SO 02 - ZTI'!J31</f>
        <v>0</v>
      </c>
      <c r="AX53" s="127">
        <f>'SO 02 - ZTI'!J32</f>
        <v>0</v>
      </c>
      <c r="AY53" s="127">
        <f>'SO 02 - ZTI'!J33</f>
        <v>0</v>
      </c>
      <c r="AZ53" s="127">
        <f>'SO 02 - ZTI'!F30</f>
        <v>0</v>
      </c>
      <c r="BA53" s="127">
        <f>'SO 02 - ZTI'!F31</f>
        <v>0</v>
      </c>
      <c r="BB53" s="127">
        <f>'SO 02 - ZTI'!F32</f>
        <v>0</v>
      </c>
      <c r="BC53" s="127">
        <f>'SO 02 - ZTI'!F33</f>
        <v>0</v>
      </c>
      <c r="BD53" s="129">
        <f>'SO 02 - ZTI'!F34</f>
        <v>0</v>
      </c>
      <c r="BT53" s="130" t="s">
        <v>79</v>
      </c>
      <c r="BV53" s="130" t="s">
        <v>73</v>
      </c>
      <c r="BW53" s="130" t="s">
        <v>84</v>
      </c>
      <c r="BX53" s="130" t="s">
        <v>7</v>
      </c>
      <c r="CL53" s="130" t="s">
        <v>21</v>
      </c>
      <c r="CM53" s="130" t="s">
        <v>81</v>
      </c>
    </row>
    <row r="54" spans="1:91" s="5" customFormat="1" ht="16.5" customHeight="1">
      <c r="A54" s="118" t="s">
        <v>75</v>
      </c>
      <c r="B54" s="119"/>
      <c r="C54" s="120"/>
      <c r="D54" s="121" t="s">
        <v>85</v>
      </c>
      <c r="E54" s="121"/>
      <c r="F54" s="121"/>
      <c r="G54" s="121"/>
      <c r="H54" s="121"/>
      <c r="I54" s="122"/>
      <c r="J54" s="121" t="s">
        <v>86</v>
      </c>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3">
        <f>'SO 03 - Elektroinstalace'!J27</f>
        <v>0</v>
      </c>
      <c r="AH54" s="122"/>
      <c r="AI54" s="122"/>
      <c r="AJ54" s="122"/>
      <c r="AK54" s="122"/>
      <c r="AL54" s="122"/>
      <c r="AM54" s="122"/>
      <c r="AN54" s="123">
        <f>SUM(AG54,AT54)</f>
        <v>0</v>
      </c>
      <c r="AO54" s="122"/>
      <c r="AP54" s="122"/>
      <c r="AQ54" s="124" t="s">
        <v>78</v>
      </c>
      <c r="AR54" s="125"/>
      <c r="AS54" s="126">
        <v>0</v>
      </c>
      <c r="AT54" s="127">
        <f>ROUND(SUM(AV54:AW54),2)</f>
        <v>0</v>
      </c>
      <c r="AU54" s="128">
        <f>'SO 03 - Elektroinstalace'!P78</f>
        <v>0</v>
      </c>
      <c r="AV54" s="127">
        <f>'SO 03 - Elektroinstalace'!J30</f>
        <v>0</v>
      </c>
      <c r="AW54" s="127">
        <f>'SO 03 - Elektroinstalace'!J31</f>
        <v>0</v>
      </c>
      <c r="AX54" s="127">
        <f>'SO 03 - Elektroinstalace'!J32</f>
        <v>0</v>
      </c>
      <c r="AY54" s="127">
        <f>'SO 03 - Elektroinstalace'!J33</f>
        <v>0</v>
      </c>
      <c r="AZ54" s="127">
        <f>'SO 03 - Elektroinstalace'!F30</f>
        <v>0</v>
      </c>
      <c r="BA54" s="127">
        <f>'SO 03 - Elektroinstalace'!F31</f>
        <v>0</v>
      </c>
      <c r="BB54" s="127">
        <f>'SO 03 - Elektroinstalace'!F32</f>
        <v>0</v>
      </c>
      <c r="BC54" s="127">
        <f>'SO 03 - Elektroinstalace'!F33</f>
        <v>0</v>
      </c>
      <c r="BD54" s="129">
        <f>'SO 03 - Elektroinstalace'!F34</f>
        <v>0</v>
      </c>
      <c r="BT54" s="130" t="s">
        <v>79</v>
      </c>
      <c r="BV54" s="130" t="s">
        <v>73</v>
      </c>
      <c r="BW54" s="130" t="s">
        <v>87</v>
      </c>
      <c r="BX54" s="130" t="s">
        <v>7</v>
      </c>
      <c r="CL54" s="130" t="s">
        <v>21</v>
      </c>
      <c r="CM54" s="130" t="s">
        <v>81</v>
      </c>
    </row>
    <row r="55" spans="1:91" s="5" customFormat="1" ht="16.5" customHeight="1">
      <c r="A55" s="118" t="s">
        <v>75</v>
      </c>
      <c r="B55" s="119"/>
      <c r="C55" s="120"/>
      <c r="D55" s="121" t="s">
        <v>88</v>
      </c>
      <c r="E55" s="121"/>
      <c r="F55" s="121"/>
      <c r="G55" s="121"/>
      <c r="H55" s="121"/>
      <c r="I55" s="122"/>
      <c r="J55" s="121" t="s">
        <v>89</v>
      </c>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3">
        <f>'SO 04 - Vytápění'!J27</f>
        <v>0</v>
      </c>
      <c r="AH55" s="122"/>
      <c r="AI55" s="122"/>
      <c r="AJ55" s="122"/>
      <c r="AK55" s="122"/>
      <c r="AL55" s="122"/>
      <c r="AM55" s="122"/>
      <c r="AN55" s="123">
        <f>SUM(AG55,AT55)</f>
        <v>0</v>
      </c>
      <c r="AO55" s="122"/>
      <c r="AP55" s="122"/>
      <c r="AQ55" s="124" t="s">
        <v>78</v>
      </c>
      <c r="AR55" s="125"/>
      <c r="AS55" s="126">
        <v>0</v>
      </c>
      <c r="AT55" s="127">
        <f>ROUND(SUM(AV55:AW55),2)</f>
        <v>0</v>
      </c>
      <c r="AU55" s="128">
        <f>'SO 04 - Vytápění'!P78</f>
        <v>0</v>
      </c>
      <c r="AV55" s="127">
        <f>'SO 04 - Vytápění'!J30</f>
        <v>0</v>
      </c>
      <c r="AW55" s="127">
        <f>'SO 04 - Vytápění'!J31</f>
        <v>0</v>
      </c>
      <c r="AX55" s="127">
        <f>'SO 04 - Vytápění'!J32</f>
        <v>0</v>
      </c>
      <c r="AY55" s="127">
        <f>'SO 04 - Vytápění'!J33</f>
        <v>0</v>
      </c>
      <c r="AZ55" s="127">
        <f>'SO 04 - Vytápění'!F30</f>
        <v>0</v>
      </c>
      <c r="BA55" s="127">
        <f>'SO 04 - Vytápění'!F31</f>
        <v>0</v>
      </c>
      <c r="BB55" s="127">
        <f>'SO 04 - Vytápění'!F32</f>
        <v>0</v>
      </c>
      <c r="BC55" s="127">
        <f>'SO 04 - Vytápění'!F33</f>
        <v>0</v>
      </c>
      <c r="BD55" s="129">
        <f>'SO 04 - Vytápění'!F34</f>
        <v>0</v>
      </c>
      <c r="BT55" s="130" t="s">
        <v>79</v>
      </c>
      <c r="BV55" s="130" t="s">
        <v>73</v>
      </c>
      <c r="BW55" s="130" t="s">
        <v>90</v>
      </c>
      <c r="BX55" s="130" t="s">
        <v>7</v>
      </c>
      <c r="CL55" s="130" t="s">
        <v>21</v>
      </c>
      <c r="CM55" s="130" t="s">
        <v>81</v>
      </c>
    </row>
    <row r="56" spans="1:91" s="5" customFormat="1" ht="16.5" customHeight="1">
      <c r="A56" s="118" t="s">
        <v>75</v>
      </c>
      <c r="B56" s="119"/>
      <c r="C56" s="120"/>
      <c r="D56" s="121" t="s">
        <v>91</v>
      </c>
      <c r="E56" s="121"/>
      <c r="F56" s="121"/>
      <c r="G56" s="121"/>
      <c r="H56" s="121"/>
      <c r="I56" s="122"/>
      <c r="J56" s="121" t="s">
        <v>92</v>
      </c>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3">
        <f>'SO 05 - VZT'!J27</f>
        <v>0</v>
      </c>
      <c r="AH56" s="122"/>
      <c r="AI56" s="122"/>
      <c r="AJ56" s="122"/>
      <c r="AK56" s="122"/>
      <c r="AL56" s="122"/>
      <c r="AM56" s="122"/>
      <c r="AN56" s="123">
        <f>SUM(AG56,AT56)</f>
        <v>0</v>
      </c>
      <c r="AO56" s="122"/>
      <c r="AP56" s="122"/>
      <c r="AQ56" s="124" t="s">
        <v>78</v>
      </c>
      <c r="AR56" s="125"/>
      <c r="AS56" s="131">
        <v>0</v>
      </c>
      <c r="AT56" s="132">
        <f>ROUND(SUM(AV56:AW56),2)</f>
        <v>0</v>
      </c>
      <c r="AU56" s="133">
        <f>'SO 05 - VZT'!P78</f>
        <v>0</v>
      </c>
      <c r="AV56" s="132">
        <f>'SO 05 - VZT'!J30</f>
        <v>0</v>
      </c>
      <c r="AW56" s="132">
        <f>'SO 05 - VZT'!J31</f>
        <v>0</v>
      </c>
      <c r="AX56" s="132">
        <f>'SO 05 - VZT'!J32</f>
        <v>0</v>
      </c>
      <c r="AY56" s="132">
        <f>'SO 05 - VZT'!J33</f>
        <v>0</v>
      </c>
      <c r="AZ56" s="132">
        <f>'SO 05 - VZT'!F30</f>
        <v>0</v>
      </c>
      <c r="BA56" s="132">
        <f>'SO 05 - VZT'!F31</f>
        <v>0</v>
      </c>
      <c r="BB56" s="132">
        <f>'SO 05 - VZT'!F32</f>
        <v>0</v>
      </c>
      <c r="BC56" s="132">
        <f>'SO 05 - VZT'!F33</f>
        <v>0</v>
      </c>
      <c r="BD56" s="134">
        <f>'SO 05 - VZT'!F34</f>
        <v>0</v>
      </c>
      <c r="BT56" s="130" t="s">
        <v>79</v>
      </c>
      <c r="BV56" s="130" t="s">
        <v>73</v>
      </c>
      <c r="BW56" s="130" t="s">
        <v>93</v>
      </c>
      <c r="BX56" s="130" t="s">
        <v>7</v>
      </c>
      <c r="CL56" s="130" t="s">
        <v>21</v>
      </c>
      <c r="CM56" s="130" t="s">
        <v>81</v>
      </c>
    </row>
    <row r="57" spans="2:44" s="1" customFormat="1" ht="30" customHeight="1">
      <c r="B57" s="45"/>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1"/>
    </row>
    <row r="58" spans="2:44" s="1" customFormat="1" ht="6.95" customHeight="1">
      <c r="B58" s="66"/>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71"/>
    </row>
  </sheetData>
  <sheetProtection password="CC35" sheet="1" objects="1" scenarios="1" formatColumns="0" formatRows="0"/>
  <mergeCells count="57">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N56:AP56"/>
    <mergeCell ref="AG56:AM56"/>
    <mergeCell ref="D56:H56"/>
    <mergeCell ref="J56:AF56"/>
    <mergeCell ref="AG51:AM51"/>
    <mergeCell ref="AN51:AP51"/>
    <mergeCell ref="AR2:BE2"/>
  </mergeCells>
  <hyperlinks>
    <hyperlink ref="K1:S1" location="C2" display="1) Rekapitulace stavby"/>
    <hyperlink ref="W1:AI1" location="C51" display="2) Rekapitulace objektů stavby a soupisů prací"/>
    <hyperlink ref="A52" location="'So 01 - Stavební část'!C2" display="/"/>
    <hyperlink ref="A53" location="'SO 02 - ZTI'!C2" display="/"/>
    <hyperlink ref="A54" location="'SO 03 - Elektroinstalace'!C2" display="/"/>
    <hyperlink ref="A55" location="'SO 04 - Vytápění'!C2" display="/"/>
    <hyperlink ref="A56" location="'SO 05 - VZT'!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96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94</v>
      </c>
      <c r="G1" s="138" t="s">
        <v>95</v>
      </c>
      <c r="H1" s="138"/>
      <c r="I1" s="139"/>
      <c r="J1" s="138" t="s">
        <v>96</v>
      </c>
      <c r="K1" s="137" t="s">
        <v>97</v>
      </c>
      <c r="L1" s="138" t="s">
        <v>98</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80</v>
      </c>
    </row>
    <row r="3" spans="2:46" ht="6.95" customHeight="1">
      <c r="B3" s="24"/>
      <c r="C3" s="25"/>
      <c r="D3" s="25"/>
      <c r="E3" s="25"/>
      <c r="F3" s="25"/>
      <c r="G3" s="25"/>
      <c r="H3" s="25"/>
      <c r="I3" s="140"/>
      <c r="J3" s="25"/>
      <c r="K3" s="26"/>
      <c r="AT3" s="23" t="s">
        <v>81</v>
      </c>
    </row>
    <row r="4" spans="2:46" ht="36.95" customHeight="1">
      <c r="B4" s="27"/>
      <c r="C4" s="28"/>
      <c r="D4" s="29" t="s">
        <v>99</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I.etapa-Stavební úpravy vnitřních prostor MŠ Ladova Litvínov a úprava stávající komunikace k altánku</v>
      </c>
      <c r="F7" s="39"/>
      <c r="G7" s="39"/>
      <c r="H7" s="39"/>
      <c r="I7" s="141"/>
      <c r="J7" s="28"/>
      <c r="K7" s="30"/>
    </row>
    <row r="8" spans="2:11" s="1" customFormat="1" ht="13.5">
      <c r="B8" s="45"/>
      <c r="C8" s="46"/>
      <c r="D8" s="39" t="s">
        <v>100</v>
      </c>
      <c r="E8" s="46"/>
      <c r="F8" s="46"/>
      <c r="G8" s="46"/>
      <c r="H8" s="46"/>
      <c r="I8" s="143"/>
      <c r="J8" s="46"/>
      <c r="K8" s="50"/>
    </row>
    <row r="9" spans="2:11" s="1" customFormat="1" ht="36.95" customHeight="1">
      <c r="B9" s="45"/>
      <c r="C9" s="46"/>
      <c r="D9" s="46"/>
      <c r="E9" s="144" t="s">
        <v>101</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24. 4. 2018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21</v>
      </c>
      <c r="K14" s="50"/>
    </row>
    <row r="15" spans="2:11" s="1" customFormat="1" ht="18" customHeight="1">
      <c r="B15" s="45"/>
      <c r="C15" s="46"/>
      <c r="D15" s="46"/>
      <c r="E15" s="34" t="s">
        <v>29</v>
      </c>
      <c r="F15" s="46"/>
      <c r="G15" s="46"/>
      <c r="H15" s="46"/>
      <c r="I15" s="145" t="s">
        <v>30</v>
      </c>
      <c r="J15" s="34" t="s">
        <v>21</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31</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30</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33</v>
      </c>
      <c r="E20" s="46"/>
      <c r="F20" s="46"/>
      <c r="G20" s="46"/>
      <c r="H20" s="46"/>
      <c r="I20" s="145" t="s">
        <v>28</v>
      </c>
      <c r="J20" s="34" t="s">
        <v>21</v>
      </c>
      <c r="K20" s="50"/>
    </row>
    <row r="21" spans="2:11" s="1" customFormat="1" ht="18" customHeight="1">
      <c r="B21" s="45"/>
      <c r="C21" s="46"/>
      <c r="D21" s="46"/>
      <c r="E21" s="34" t="s">
        <v>34</v>
      </c>
      <c r="F21" s="46"/>
      <c r="G21" s="46"/>
      <c r="H21" s="46"/>
      <c r="I21" s="145" t="s">
        <v>30</v>
      </c>
      <c r="J21" s="34" t="s">
        <v>21</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36</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37</v>
      </c>
      <c r="E27" s="46"/>
      <c r="F27" s="46"/>
      <c r="G27" s="46"/>
      <c r="H27" s="46"/>
      <c r="I27" s="143"/>
      <c r="J27" s="154">
        <f>ROUND(J102,2)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39</v>
      </c>
      <c r="G29" s="46"/>
      <c r="H29" s="46"/>
      <c r="I29" s="155" t="s">
        <v>38</v>
      </c>
      <c r="J29" s="51" t="s">
        <v>40</v>
      </c>
      <c r="K29" s="50"/>
    </row>
    <row r="30" spans="2:11" s="1" customFormat="1" ht="14.4" customHeight="1">
      <c r="B30" s="45"/>
      <c r="C30" s="46"/>
      <c r="D30" s="54" t="s">
        <v>41</v>
      </c>
      <c r="E30" s="54" t="s">
        <v>42</v>
      </c>
      <c r="F30" s="156">
        <f>ROUND(SUM(BE102:BE959),2)</f>
        <v>0</v>
      </c>
      <c r="G30" s="46"/>
      <c r="H30" s="46"/>
      <c r="I30" s="157">
        <v>0.21</v>
      </c>
      <c r="J30" s="156">
        <f>ROUND(ROUND((SUM(BE102:BE959)),2)*I30,2)</f>
        <v>0</v>
      </c>
      <c r="K30" s="50"/>
    </row>
    <row r="31" spans="2:11" s="1" customFormat="1" ht="14.4" customHeight="1">
      <c r="B31" s="45"/>
      <c r="C31" s="46"/>
      <c r="D31" s="46"/>
      <c r="E31" s="54" t="s">
        <v>43</v>
      </c>
      <c r="F31" s="156">
        <f>ROUND(SUM(BF102:BF959),2)</f>
        <v>0</v>
      </c>
      <c r="G31" s="46"/>
      <c r="H31" s="46"/>
      <c r="I31" s="157">
        <v>0.15</v>
      </c>
      <c r="J31" s="156">
        <f>ROUND(ROUND((SUM(BF102:BF959)),2)*I31,2)</f>
        <v>0</v>
      </c>
      <c r="K31" s="50"/>
    </row>
    <row r="32" spans="2:11" s="1" customFormat="1" ht="14.4" customHeight="1" hidden="1">
      <c r="B32" s="45"/>
      <c r="C32" s="46"/>
      <c r="D32" s="46"/>
      <c r="E32" s="54" t="s">
        <v>44</v>
      </c>
      <c r="F32" s="156">
        <f>ROUND(SUM(BG102:BG959),2)</f>
        <v>0</v>
      </c>
      <c r="G32" s="46"/>
      <c r="H32" s="46"/>
      <c r="I32" s="157">
        <v>0.21</v>
      </c>
      <c r="J32" s="156">
        <v>0</v>
      </c>
      <c r="K32" s="50"/>
    </row>
    <row r="33" spans="2:11" s="1" customFormat="1" ht="14.4" customHeight="1" hidden="1">
      <c r="B33" s="45"/>
      <c r="C33" s="46"/>
      <c r="D33" s="46"/>
      <c r="E33" s="54" t="s">
        <v>45</v>
      </c>
      <c r="F33" s="156">
        <f>ROUND(SUM(BH102:BH959),2)</f>
        <v>0</v>
      </c>
      <c r="G33" s="46"/>
      <c r="H33" s="46"/>
      <c r="I33" s="157">
        <v>0.15</v>
      </c>
      <c r="J33" s="156">
        <v>0</v>
      </c>
      <c r="K33" s="50"/>
    </row>
    <row r="34" spans="2:11" s="1" customFormat="1" ht="14.4" customHeight="1" hidden="1">
      <c r="B34" s="45"/>
      <c r="C34" s="46"/>
      <c r="D34" s="46"/>
      <c r="E34" s="54" t="s">
        <v>46</v>
      </c>
      <c r="F34" s="156">
        <f>ROUND(SUM(BI102:BI959),2)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47</v>
      </c>
      <c r="E36" s="97"/>
      <c r="F36" s="97"/>
      <c r="G36" s="160" t="s">
        <v>48</v>
      </c>
      <c r="H36" s="161" t="s">
        <v>49</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102</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I.etapa-Stavební úpravy vnitřních prostor MŠ Ladova Litvínov a úprava stávající komunikace k altánku</v>
      </c>
      <c r="F45" s="39"/>
      <c r="G45" s="39"/>
      <c r="H45" s="39"/>
      <c r="I45" s="143"/>
      <c r="J45" s="46"/>
      <c r="K45" s="50"/>
    </row>
    <row r="46" spans="2:11" s="1" customFormat="1" ht="14.4" customHeight="1">
      <c r="B46" s="45"/>
      <c r="C46" s="39" t="s">
        <v>100</v>
      </c>
      <c r="D46" s="46"/>
      <c r="E46" s="46"/>
      <c r="F46" s="46"/>
      <c r="G46" s="46"/>
      <c r="H46" s="46"/>
      <c r="I46" s="143"/>
      <c r="J46" s="46"/>
      <c r="K46" s="50"/>
    </row>
    <row r="47" spans="2:11" s="1" customFormat="1" ht="17.25" customHeight="1">
      <c r="B47" s="45"/>
      <c r="C47" s="46"/>
      <c r="D47" s="46"/>
      <c r="E47" s="144" t="str">
        <f>E9</f>
        <v>So 01 - Stavební část</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 xml:space="preserve"> </v>
      </c>
      <c r="G49" s="46"/>
      <c r="H49" s="46"/>
      <c r="I49" s="145" t="s">
        <v>25</v>
      </c>
      <c r="J49" s="146" t="str">
        <f>IF(J12="","",J12)</f>
        <v>24. 4. 2018</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Město Litvínov</v>
      </c>
      <c r="G51" s="46"/>
      <c r="H51" s="46"/>
      <c r="I51" s="145" t="s">
        <v>33</v>
      </c>
      <c r="J51" s="43" t="str">
        <f>E21</f>
        <v>Ing. Antonín Wachtel</v>
      </c>
      <c r="K51" s="50"/>
    </row>
    <row r="52" spans="2:11" s="1" customFormat="1" ht="14.4" customHeight="1">
      <c r="B52" s="45"/>
      <c r="C52" s="39" t="s">
        <v>31</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103</v>
      </c>
      <c r="D54" s="158"/>
      <c r="E54" s="158"/>
      <c r="F54" s="158"/>
      <c r="G54" s="158"/>
      <c r="H54" s="158"/>
      <c r="I54" s="172"/>
      <c r="J54" s="173" t="s">
        <v>104</v>
      </c>
      <c r="K54" s="174"/>
    </row>
    <row r="55" spans="2:11" s="1" customFormat="1" ht="10.3" customHeight="1">
      <c r="B55" s="45"/>
      <c r="C55" s="46"/>
      <c r="D55" s="46"/>
      <c r="E55" s="46"/>
      <c r="F55" s="46"/>
      <c r="G55" s="46"/>
      <c r="H55" s="46"/>
      <c r="I55" s="143"/>
      <c r="J55" s="46"/>
      <c r="K55" s="50"/>
    </row>
    <row r="56" spans="2:47" s="1" customFormat="1" ht="29.25" customHeight="1">
      <c r="B56" s="45"/>
      <c r="C56" s="175" t="s">
        <v>105</v>
      </c>
      <c r="D56" s="46"/>
      <c r="E56" s="46"/>
      <c r="F56" s="46"/>
      <c r="G56" s="46"/>
      <c r="H56" s="46"/>
      <c r="I56" s="143"/>
      <c r="J56" s="154">
        <f>J102</f>
        <v>0</v>
      </c>
      <c r="K56" s="50"/>
      <c r="AU56" s="23" t="s">
        <v>106</v>
      </c>
    </row>
    <row r="57" spans="2:11" s="7" customFormat="1" ht="24.95" customHeight="1">
      <c r="B57" s="176"/>
      <c r="C57" s="177"/>
      <c r="D57" s="178" t="s">
        <v>107</v>
      </c>
      <c r="E57" s="179"/>
      <c r="F57" s="179"/>
      <c r="G57" s="179"/>
      <c r="H57" s="179"/>
      <c r="I57" s="180"/>
      <c r="J57" s="181">
        <f>J103</f>
        <v>0</v>
      </c>
      <c r="K57" s="182"/>
    </row>
    <row r="58" spans="2:11" s="8" customFormat="1" ht="19.9" customHeight="1">
      <c r="B58" s="183"/>
      <c r="C58" s="184"/>
      <c r="D58" s="185" t="s">
        <v>108</v>
      </c>
      <c r="E58" s="186"/>
      <c r="F58" s="186"/>
      <c r="G58" s="186"/>
      <c r="H58" s="186"/>
      <c r="I58" s="187"/>
      <c r="J58" s="188">
        <f>J104</f>
        <v>0</v>
      </c>
      <c r="K58" s="189"/>
    </row>
    <row r="59" spans="2:11" s="8" customFormat="1" ht="19.9" customHeight="1">
      <c r="B59" s="183"/>
      <c r="C59" s="184"/>
      <c r="D59" s="185" t="s">
        <v>109</v>
      </c>
      <c r="E59" s="186"/>
      <c r="F59" s="186"/>
      <c r="G59" s="186"/>
      <c r="H59" s="186"/>
      <c r="I59" s="187"/>
      <c r="J59" s="188">
        <f>J154</f>
        <v>0</v>
      </c>
      <c r="K59" s="189"/>
    </row>
    <row r="60" spans="2:11" s="8" customFormat="1" ht="19.9" customHeight="1">
      <c r="B60" s="183"/>
      <c r="C60" s="184"/>
      <c r="D60" s="185" t="s">
        <v>110</v>
      </c>
      <c r="E60" s="186"/>
      <c r="F60" s="186"/>
      <c r="G60" s="186"/>
      <c r="H60" s="186"/>
      <c r="I60" s="187"/>
      <c r="J60" s="188">
        <f>J187</f>
        <v>0</v>
      </c>
      <c r="K60" s="189"/>
    </row>
    <row r="61" spans="2:11" s="8" customFormat="1" ht="19.9" customHeight="1">
      <c r="B61" s="183"/>
      <c r="C61" s="184"/>
      <c r="D61" s="185" t="s">
        <v>111</v>
      </c>
      <c r="E61" s="186"/>
      <c r="F61" s="186"/>
      <c r="G61" s="186"/>
      <c r="H61" s="186"/>
      <c r="I61" s="187"/>
      <c r="J61" s="188">
        <f>J205</f>
        <v>0</v>
      </c>
      <c r="K61" s="189"/>
    </row>
    <row r="62" spans="2:11" s="8" customFormat="1" ht="19.9" customHeight="1">
      <c r="B62" s="183"/>
      <c r="C62" s="184"/>
      <c r="D62" s="185" t="s">
        <v>112</v>
      </c>
      <c r="E62" s="186"/>
      <c r="F62" s="186"/>
      <c r="G62" s="186"/>
      <c r="H62" s="186"/>
      <c r="I62" s="187"/>
      <c r="J62" s="188">
        <f>J278</f>
        <v>0</v>
      </c>
      <c r="K62" s="189"/>
    </row>
    <row r="63" spans="2:11" s="8" customFormat="1" ht="19.9" customHeight="1">
      <c r="B63" s="183"/>
      <c r="C63" s="184"/>
      <c r="D63" s="185" t="s">
        <v>113</v>
      </c>
      <c r="E63" s="186"/>
      <c r="F63" s="186"/>
      <c r="G63" s="186"/>
      <c r="H63" s="186"/>
      <c r="I63" s="187"/>
      <c r="J63" s="188">
        <f>J285</f>
        <v>0</v>
      </c>
      <c r="K63" s="189"/>
    </row>
    <row r="64" spans="2:11" s="8" customFormat="1" ht="19.9" customHeight="1">
      <c r="B64" s="183"/>
      <c r="C64" s="184"/>
      <c r="D64" s="185" t="s">
        <v>114</v>
      </c>
      <c r="E64" s="186"/>
      <c r="F64" s="186"/>
      <c r="G64" s="186"/>
      <c r="H64" s="186"/>
      <c r="I64" s="187"/>
      <c r="J64" s="188">
        <f>J361</f>
        <v>0</v>
      </c>
      <c r="K64" s="189"/>
    </row>
    <row r="65" spans="2:11" s="8" customFormat="1" ht="19.9" customHeight="1">
      <c r="B65" s="183"/>
      <c r="C65" s="184"/>
      <c r="D65" s="185" t="s">
        <v>115</v>
      </c>
      <c r="E65" s="186"/>
      <c r="F65" s="186"/>
      <c r="G65" s="186"/>
      <c r="H65" s="186"/>
      <c r="I65" s="187"/>
      <c r="J65" s="188">
        <f>J378</f>
        <v>0</v>
      </c>
      <c r="K65" s="189"/>
    </row>
    <row r="66" spans="2:11" s="7" customFormat="1" ht="24.95" customHeight="1">
      <c r="B66" s="176"/>
      <c r="C66" s="177"/>
      <c r="D66" s="178" t="s">
        <v>116</v>
      </c>
      <c r="E66" s="179"/>
      <c r="F66" s="179"/>
      <c r="G66" s="179"/>
      <c r="H66" s="179"/>
      <c r="I66" s="180"/>
      <c r="J66" s="181">
        <f>J381</f>
        <v>0</v>
      </c>
      <c r="K66" s="182"/>
    </row>
    <row r="67" spans="2:11" s="8" customFormat="1" ht="19.9" customHeight="1">
      <c r="B67" s="183"/>
      <c r="C67" s="184"/>
      <c r="D67" s="185" t="s">
        <v>117</v>
      </c>
      <c r="E67" s="186"/>
      <c r="F67" s="186"/>
      <c r="G67" s="186"/>
      <c r="H67" s="186"/>
      <c r="I67" s="187"/>
      <c r="J67" s="188">
        <f>J382</f>
        <v>0</v>
      </c>
      <c r="K67" s="189"/>
    </row>
    <row r="68" spans="2:11" s="8" customFormat="1" ht="19.9" customHeight="1">
      <c r="B68" s="183"/>
      <c r="C68" s="184"/>
      <c r="D68" s="185" t="s">
        <v>118</v>
      </c>
      <c r="E68" s="186"/>
      <c r="F68" s="186"/>
      <c r="G68" s="186"/>
      <c r="H68" s="186"/>
      <c r="I68" s="187"/>
      <c r="J68" s="188">
        <f>J410</f>
        <v>0</v>
      </c>
      <c r="K68" s="189"/>
    </row>
    <row r="69" spans="2:11" s="8" customFormat="1" ht="19.9" customHeight="1">
      <c r="B69" s="183"/>
      <c r="C69" s="184"/>
      <c r="D69" s="185" t="s">
        <v>119</v>
      </c>
      <c r="E69" s="186"/>
      <c r="F69" s="186"/>
      <c r="G69" s="186"/>
      <c r="H69" s="186"/>
      <c r="I69" s="187"/>
      <c r="J69" s="188">
        <f>J476</f>
        <v>0</v>
      </c>
      <c r="K69" s="189"/>
    </row>
    <row r="70" spans="2:11" s="8" customFormat="1" ht="19.9" customHeight="1">
      <c r="B70" s="183"/>
      <c r="C70" s="184"/>
      <c r="D70" s="185" t="s">
        <v>120</v>
      </c>
      <c r="E70" s="186"/>
      <c r="F70" s="186"/>
      <c r="G70" s="186"/>
      <c r="H70" s="186"/>
      <c r="I70" s="187"/>
      <c r="J70" s="188">
        <f>J481</f>
        <v>0</v>
      </c>
      <c r="K70" s="189"/>
    </row>
    <row r="71" spans="2:11" s="8" customFormat="1" ht="19.9" customHeight="1">
      <c r="B71" s="183"/>
      <c r="C71" s="184"/>
      <c r="D71" s="185" t="s">
        <v>121</v>
      </c>
      <c r="E71" s="186"/>
      <c r="F71" s="186"/>
      <c r="G71" s="186"/>
      <c r="H71" s="186"/>
      <c r="I71" s="187"/>
      <c r="J71" s="188">
        <f>J601</f>
        <v>0</v>
      </c>
      <c r="K71" s="189"/>
    </row>
    <row r="72" spans="2:11" s="8" customFormat="1" ht="19.9" customHeight="1">
      <c r="B72" s="183"/>
      <c r="C72" s="184"/>
      <c r="D72" s="185" t="s">
        <v>122</v>
      </c>
      <c r="E72" s="186"/>
      <c r="F72" s="186"/>
      <c r="G72" s="186"/>
      <c r="H72" s="186"/>
      <c r="I72" s="187"/>
      <c r="J72" s="188">
        <f>J660</f>
        <v>0</v>
      </c>
      <c r="K72" s="189"/>
    </row>
    <row r="73" spans="2:11" s="8" customFormat="1" ht="19.9" customHeight="1">
      <c r="B73" s="183"/>
      <c r="C73" s="184"/>
      <c r="D73" s="185" t="s">
        <v>123</v>
      </c>
      <c r="E73" s="186"/>
      <c r="F73" s="186"/>
      <c r="G73" s="186"/>
      <c r="H73" s="186"/>
      <c r="I73" s="187"/>
      <c r="J73" s="188">
        <f>J728</f>
        <v>0</v>
      </c>
      <c r="K73" s="189"/>
    </row>
    <row r="74" spans="2:11" s="8" customFormat="1" ht="19.9" customHeight="1">
      <c r="B74" s="183"/>
      <c r="C74" s="184"/>
      <c r="D74" s="185" t="s">
        <v>124</v>
      </c>
      <c r="E74" s="186"/>
      <c r="F74" s="186"/>
      <c r="G74" s="186"/>
      <c r="H74" s="186"/>
      <c r="I74" s="187"/>
      <c r="J74" s="188">
        <f>J853</f>
        <v>0</v>
      </c>
      <c r="K74" s="189"/>
    </row>
    <row r="75" spans="2:11" s="8" customFormat="1" ht="19.9" customHeight="1">
      <c r="B75" s="183"/>
      <c r="C75" s="184"/>
      <c r="D75" s="185" t="s">
        <v>125</v>
      </c>
      <c r="E75" s="186"/>
      <c r="F75" s="186"/>
      <c r="G75" s="186"/>
      <c r="H75" s="186"/>
      <c r="I75" s="187"/>
      <c r="J75" s="188">
        <f>J889</f>
        <v>0</v>
      </c>
      <c r="K75" s="189"/>
    </row>
    <row r="76" spans="2:11" s="7" customFormat="1" ht="24.95" customHeight="1">
      <c r="B76" s="176"/>
      <c r="C76" s="177"/>
      <c r="D76" s="178" t="s">
        <v>126</v>
      </c>
      <c r="E76" s="179"/>
      <c r="F76" s="179"/>
      <c r="G76" s="179"/>
      <c r="H76" s="179"/>
      <c r="I76" s="180"/>
      <c r="J76" s="181">
        <f>J938</f>
        <v>0</v>
      </c>
      <c r="K76" s="182"/>
    </row>
    <row r="77" spans="2:11" s="8" customFormat="1" ht="19.9" customHeight="1">
      <c r="B77" s="183"/>
      <c r="C77" s="184"/>
      <c r="D77" s="185" t="s">
        <v>127</v>
      </c>
      <c r="E77" s="186"/>
      <c r="F77" s="186"/>
      <c r="G77" s="186"/>
      <c r="H77" s="186"/>
      <c r="I77" s="187"/>
      <c r="J77" s="188">
        <f>J939</f>
        <v>0</v>
      </c>
      <c r="K77" s="189"/>
    </row>
    <row r="78" spans="2:11" s="7" customFormat="1" ht="24.95" customHeight="1">
      <c r="B78" s="176"/>
      <c r="C78" s="177"/>
      <c r="D78" s="178" t="s">
        <v>128</v>
      </c>
      <c r="E78" s="179"/>
      <c r="F78" s="179"/>
      <c r="G78" s="179"/>
      <c r="H78" s="179"/>
      <c r="I78" s="180"/>
      <c r="J78" s="181">
        <f>J942</f>
        <v>0</v>
      </c>
      <c r="K78" s="182"/>
    </row>
    <row r="79" spans="2:11" s="7" customFormat="1" ht="24.95" customHeight="1">
      <c r="B79" s="176"/>
      <c r="C79" s="177"/>
      <c r="D79" s="178" t="s">
        <v>129</v>
      </c>
      <c r="E79" s="179"/>
      <c r="F79" s="179"/>
      <c r="G79" s="179"/>
      <c r="H79" s="179"/>
      <c r="I79" s="180"/>
      <c r="J79" s="181">
        <f>J949</f>
        <v>0</v>
      </c>
      <c r="K79" s="182"/>
    </row>
    <row r="80" spans="2:11" s="8" customFormat="1" ht="19.9" customHeight="1">
      <c r="B80" s="183"/>
      <c r="C80" s="184"/>
      <c r="D80" s="185" t="s">
        <v>130</v>
      </c>
      <c r="E80" s="186"/>
      <c r="F80" s="186"/>
      <c r="G80" s="186"/>
      <c r="H80" s="186"/>
      <c r="I80" s="187"/>
      <c r="J80" s="188">
        <f>J950</f>
        <v>0</v>
      </c>
      <c r="K80" s="189"/>
    </row>
    <row r="81" spans="2:11" s="8" customFormat="1" ht="19.9" customHeight="1">
      <c r="B81" s="183"/>
      <c r="C81" s="184"/>
      <c r="D81" s="185" t="s">
        <v>131</v>
      </c>
      <c r="E81" s="186"/>
      <c r="F81" s="186"/>
      <c r="G81" s="186"/>
      <c r="H81" s="186"/>
      <c r="I81" s="187"/>
      <c r="J81" s="188">
        <f>J954</f>
        <v>0</v>
      </c>
      <c r="K81" s="189"/>
    </row>
    <row r="82" spans="2:11" s="8" customFormat="1" ht="19.9" customHeight="1">
      <c r="B82" s="183"/>
      <c r="C82" s="184"/>
      <c r="D82" s="185" t="s">
        <v>132</v>
      </c>
      <c r="E82" s="186"/>
      <c r="F82" s="186"/>
      <c r="G82" s="186"/>
      <c r="H82" s="186"/>
      <c r="I82" s="187"/>
      <c r="J82" s="188">
        <f>J957</f>
        <v>0</v>
      </c>
      <c r="K82" s="189"/>
    </row>
    <row r="83" spans="2:11" s="1" customFormat="1" ht="21.8" customHeight="1">
      <c r="B83" s="45"/>
      <c r="C83" s="46"/>
      <c r="D83" s="46"/>
      <c r="E83" s="46"/>
      <c r="F83" s="46"/>
      <c r="G83" s="46"/>
      <c r="H83" s="46"/>
      <c r="I83" s="143"/>
      <c r="J83" s="46"/>
      <c r="K83" s="50"/>
    </row>
    <row r="84" spans="2:11" s="1" customFormat="1" ht="6.95" customHeight="1">
      <c r="B84" s="66"/>
      <c r="C84" s="67"/>
      <c r="D84" s="67"/>
      <c r="E84" s="67"/>
      <c r="F84" s="67"/>
      <c r="G84" s="67"/>
      <c r="H84" s="67"/>
      <c r="I84" s="165"/>
      <c r="J84" s="67"/>
      <c r="K84" s="68"/>
    </row>
    <row r="88" spans="2:12" s="1" customFormat="1" ht="6.95" customHeight="1">
      <c r="B88" s="69"/>
      <c r="C88" s="70"/>
      <c r="D88" s="70"/>
      <c r="E88" s="70"/>
      <c r="F88" s="70"/>
      <c r="G88" s="70"/>
      <c r="H88" s="70"/>
      <c r="I88" s="168"/>
      <c r="J88" s="70"/>
      <c r="K88" s="70"/>
      <c r="L88" s="71"/>
    </row>
    <row r="89" spans="2:12" s="1" customFormat="1" ht="36.95" customHeight="1">
      <c r="B89" s="45"/>
      <c r="C89" s="72" t="s">
        <v>133</v>
      </c>
      <c r="D89" s="73"/>
      <c r="E89" s="73"/>
      <c r="F89" s="73"/>
      <c r="G89" s="73"/>
      <c r="H89" s="73"/>
      <c r="I89" s="190"/>
      <c r="J89" s="73"/>
      <c r="K89" s="73"/>
      <c r="L89" s="71"/>
    </row>
    <row r="90" spans="2:12" s="1" customFormat="1" ht="6.95" customHeight="1">
      <c r="B90" s="45"/>
      <c r="C90" s="73"/>
      <c r="D90" s="73"/>
      <c r="E90" s="73"/>
      <c r="F90" s="73"/>
      <c r="G90" s="73"/>
      <c r="H90" s="73"/>
      <c r="I90" s="190"/>
      <c r="J90" s="73"/>
      <c r="K90" s="73"/>
      <c r="L90" s="71"/>
    </row>
    <row r="91" spans="2:12" s="1" customFormat="1" ht="14.4" customHeight="1">
      <c r="B91" s="45"/>
      <c r="C91" s="75" t="s">
        <v>18</v>
      </c>
      <c r="D91" s="73"/>
      <c r="E91" s="73"/>
      <c r="F91" s="73"/>
      <c r="G91" s="73"/>
      <c r="H91" s="73"/>
      <c r="I91" s="190"/>
      <c r="J91" s="73"/>
      <c r="K91" s="73"/>
      <c r="L91" s="71"/>
    </row>
    <row r="92" spans="2:12" s="1" customFormat="1" ht="16.5" customHeight="1">
      <c r="B92" s="45"/>
      <c r="C92" s="73"/>
      <c r="D92" s="73"/>
      <c r="E92" s="191" t="str">
        <f>E7</f>
        <v>I.etapa-Stavební úpravy vnitřních prostor MŠ Ladova Litvínov a úprava stávající komunikace k altánku</v>
      </c>
      <c r="F92" s="75"/>
      <c r="G92" s="75"/>
      <c r="H92" s="75"/>
      <c r="I92" s="190"/>
      <c r="J92" s="73"/>
      <c r="K92" s="73"/>
      <c r="L92" s="71"/>
    </row>
    <row r="93" spans="2:12" s="1" customFormat="1" ht="14.4" customHeight="1">
      <c r="B93" s="45"/>
      <c r="C93" s="75" t="s">
        <v>100</v>
      </c>
      <c r="D93" s="73"/>
      <c r="E93" s="73"/>
      <c r="F93" s="73"/>
      <c r="G93" s="73"/>
      <c r="H93" s="73"/>
      <c r="I93" s="190"/>
      <c r="J93" s="73"/>
      <c r="K93" s="73"/>
      <c r="L93" s="71"/>
    </row>
    <row r="94" spans="2:12" s="1" customFormat="1" ht="17.25" customHeight="1">
      <c r="B94" s="45"/>
      <c r="C94" s="73"/>
      <c r="D94" s="73"/>
      <c r="E94" s="81" t="str">
        <f>E9</f>
        <v>So 01 - Stavební část</v>
      </c>
      <c r="F94" s="73"/>
      <c r="G94" s="73"/>
      <c r="H94" s="73"/>
      <c r="I94" s="190"/>
      <c r="J94" s="73"/>
      <c r="K94" s="73"/>
      <c r="L94" s="71"/>
    </row>
    <row r="95" spans="2:12" s="1" customFormat="1" ht="6.95" customHeight="1">
      <c r="B95" s="45"/>
      <c r="C95" s="73"/>
      <c r="D95" s="73"/>
      <c r="E95" s="73"/>
      <c r="F95" s="73"/>
      <c r="G95" s="73"/>
      <c r="H95" s="73"/>
      <c r="I95" s="190"/>
      <c r="J95" s="73"/>
      <c r="K95" s="73"/>
      <c r="L95" s="71"/>
    </row>
    <row r="96" spans="2:12" s="1" customFormat="1" ht="18" customHeight="1">
      <c r="B96" s="45"/>
      <c r="C96" s="75" t="s">
        <v>23</v>
      </c>
      <c r="D96" s="73"/>
      <c r="E96" s="73"/>
      <c r="F96" s="192" t="str">
        <f>F12</f>
        <v xml:space="preserve"> </v>
      </c>
      <c r="G96" s="73"/>
      <c r="H96" s="73"/>
      <c r="I96" s="193" t="s">
        <v>25</v>
      </c>
      <c r="J96" s="84" t="str">
        <f>IF(J12="","",J12)</f>
        <v>24. 4. 2018</v>
      </c>
      <c r="K96" s="73"/>
      <c r="L96" s="71"/>
    </row>
    <row r="97" spans="2:12" s="1" customFormat="1" ht="6.95" customHeight="1">
      <c r="B97" s="45"/>
      <c r="C97" s="73"/>
      <c r="D97" s="73"/>
      <c r="E97" s="73"/>
      <c r="F97" s="73"/>
      <c r="G97" s="73"/>
      <c r="H97" s="73"/>
      <c r="I97" s="190"/>
      <c r="J97" s="73"/>
      <c r="K97" s="73"/>
      <c r="L97" s="71"/>
    </row>
    <row r="98" spans="2:12" s="1" customFormat="1" ht="13.5">
      <c r="B98" s="45"/>
      <c r="C98" s="75" t="s">
        <v>27</v>
      </c>
      <c r="D98" s="73"/>
      <c r="E98" s="73"/>
      <c r="F98" s="192" t="str">
        <f>E15</f>
        <v>Město Litvínov</v>
      </c>
      <c r="G98" s="73"/>
      <c r="H98" s="73"/>
      <c r="I98" s="193" t="s">
        <v>33</v>
      </c>
      <c r="J98" s="192" t="str">
        <f>E21</f>
        <v>Ing. Antonín Wachtel</v>
      </c>
      <c r="K98" s="73"/>
      <c r="L98" s="71"/>
    </row>
    <row r="99" spans="2:12" s="1" customFormat="1" ht="14.4" customHeight="1">
      <c r="B99" s="45"/>
      <c r="C99" s="75" t="s">
        <v>31</v>
      </c>
      <c r="D99" s="73"/>
      <c r="E99" s="73"/>
      <c r="F99" s="192" t="str">
        <f>IF(E18="","",E18)</f>
        <v/>
      </c>
      <c r="G99" s="73"/>
      <c r="H99" s="73"/>
      <c r="I99" s="190"/>
      <c r="J99" s="73"/>
      <c r="K99" s="73"/>
      <c r="L99" s="71"/>
    </row>
    <row r="100" spans="2:12" s="1" customFormat="1" ht="10.3" customHeight="1">
      <c r="B100" s="45"/>
      <c r="C100" s="73"/>
      <c r="D100" s="73"/>
      <c r="E100" s="73"/>
      <c r="F100" s="73"/>
      <c r="G100" s="73"/>
      <c r="H100" s="73"/>
      <c r="I100" s="190"/>
      <c r="J100" s="73"/>
      <c r="K100" s="73"/>
      <c r="L100" s="71"/>
    </row>
    <row r="101" spans="2:20" s="9" customFormat="1" ht="29.25" customHeight="1">
      <c r="B101" s="194"/>
      <c r="C101" s="195" t="s">
        <v>134</v>
      </c>
      <c r="D101" s="196" t="s">
        <v>56</v>
      </c>
      <c r="E101" s="196" t="s">
        <v>52</v>
      </c>
      <c r="F101" s="196" t="s">
        <v>135</v>
      </c>
      <c r="G101" s="196" t="s">
        <v>136</v>
      </c>
      <c r="H101" s="196" t="s">
        <v>137</v>
      </c>
      <c r="I101" s="197" t="s">
        <v>138</v>
      </c>
      <c r="J101" s="196" t="s">
        <v>104</v>
      </c>
      <c r="K101" s="198" t="s">
        <v>139</v>
      </c>
      <c r="L101" s="199"/>
      <c r="M101" s="101" t="s">
        <v>140</v>
      </c>
      <c r="N101" s="102" t="s">
        <v>41</v>
      </c>
      <c r="O101" s="102" t="s">
        <v>141</v>
      </c>
      <c r="P101" s="102" t="s">
        <v>142</v>
      </c>
      <c r="Q101" s="102" t="s">
        <v>143</v>
      </c>
      <c r="R101" s="102" t="s">
        <v>144</v>
      </c>
      <c r="S101" s="102" t="s">
        <v>145</v>
      </c>
      <c r="T101" s="103" t="s">
        <v>146</v>
      </c>
    </row>
    <row r="102" spans="2:63" s="1" customFormat="1" ht="29.25" customHeight="1">
      <c r="B102" s="45"/>
      <c r="C102" s="107" t="s">
        <v>105</v>
      </c>
      <c r="D102" s="73"/>
      <c r="E102" s="73"/>
      <c r="F102" s="73"/>
      <c r="G102" s="73"/>
      <c r="H102" s="73"/>
      <c r="I102" s="190"/>
      <c r="J102" s="200">
        <f>BK102</f>
        <v>0</v>
      </c>
      <c r="K102" s="73"/>
      <c r="L102" s="71"/>
      <c r="M102" s="104"/>
      <c r="N102" s="105"/>
      <c r="O102" s="105"/>
      <c r="P102" s="201">
        <f>P103+P381+P938+P942+P949</f>
        <v>0</v>
      </c>
      <c r="Q102" s="105"/>
      <c r="R102" s="201">
        <f>R103+R381+R938+R942+R949</f>
        <v>93.38971557999999</v>
      </c>
      <c r="S102" s="105"/>
      <c r="T102" s="202">
        <f>T103+T381+T938+T942+T949</f>
        <v>18.260257460000002</v>
      </c>
      <c r="AT102" s="23" t="s">
        <v>70</v>
      </c>
      <c r="AU102" s="23" t="s">
        <v>106</v>
      </c>
      <c r="BK102" s="203">
        <f>BK103+BK381+BK938+BK942+BK949</f>
        <v>0</v>
      </c>
    </row>
    <row r="103" spans="2:63" s="10" customFormat="1" ht="37.4" customHeight="1">
      <c r="B103" s="204"/>
      <c r="C103" s="205"/>
      <c r="D103" s="206" t="s">
        <v>70</v>
      </c>
      <c r="E103" s="207" t="s">
        <v>147</v>
      </c>
      <c r="F103" s="207" t="s">
        <v>148</v>
      </c>
      <c r="G103" s="205"/>
      <c r="H103" s="205"/>
      <c r="I103" s="208"/>
      <c r="J103" s="209">
        <f>BK103</f>
        <v>0</v>
      </c>
      <c r="K103" s="205"/>
      <c r="L103" s="210"/>
      <c r="M103" s="211"/>
      <c r="N103" s="212"/>
      <c r="O103" s="212"/>
      <c r="P103" s="213">
        <f>P104+P154+P187+P205+P278+P285+P361+P378</f>
        <v>0</v>
      </c>
      <c r="Q103" s="212"/>
      <c r="R103" s="213">
        <f>R104+R154+R187+R205+R278+R285+R361+R378</f>
        <v>85.67011446999999</v>
      </c>
      <c r="S103" s="212"/>
      <c r="T103" s="214">
        <f>T104+T154+T187+T205+T278+T285+T361+T378</f>
        <v>9.898060000000001</v>
      </c>
      <c r="AR103" s="215" t="s">
        <v>79</v>
      </c>
      <c r="AT103" s="216" t="s">
        <v>70</v>
      </c>
      <c r="AU103" s="216" t="s">
        <v>71</v>
      </c>
      <c r="AY103" s="215" t="s">
        <v>149</v>
      </c>
      <c r="BK103" s="217">
        <f>BK104+BK154+BK187+BK205+BK278+BK285+BK361+BK378</f>
        <v>0</v>
      </c>
    </row>
    <row r="104" spans="2:63" s="10" customFormat="1" ht="19.9" customHeight="1">
      <c r="B104" s="204"/>
      <c r="C104" s="205"/>
      <c r="D104" s="206" t="s">
        <v>70</v>
      </c>
      <c r="E104" s="218" t="s">
        <v>79</v>
      </c>
      <c r="F104" s="218" t="s">
        <v>150</v>
      </c>
      <c r="G104" s="205"/>
      <c r="H104" s="205"/>
      <c r="I104" s="208"/>
      <c r="J104" s="219">
        <f>BK104</f>
        <v>0</v>
      </c>
      <c r="K104" s="205"/>
      <c r="L104" s="210"/>
      <c r="M104" s="211"/>
      <c r="N104" s="212"/>
      <c r="O104" s="212"/>
      <c r="P104" s="213">
        <f>SUM(P105:P153)</f>
        <v>0</v>
      </c>
      <c r="Q104" s="212"/>
      <c r="R104" s="213">
        <f>SUM(R105:R153)</f>
        <v>10.502749999999999</v>
      </c>
      <c r="S104" s="212"/>
      <c r="T104" s="214">
        <f>SUM(T105:T153)</f>
        <v>8.4158</v>
      </c>
      <c r="AR104" s="215" t="s">
        <v>79</v>
      </c>
      <c r="AT104" s="216" t="s">
        <v>70</v>
      </c>
      <c r="AU104" s="216" t="s">
        <v>79</v>
      </c>
      <c r="AY104" s="215" t="s">
        <v>149</v>
      </c>
      <c r="BK104" s="217">
        <f>SUM(BK105:BK153)</f>
        <v>0</v>
      </c>
    </row>
    <row r="105" spans="2:65" s="1" customFormat="1" ht="25.5" customHeight="1">
      <c r="B105" s="45"/>
      <c r="C105" s="220" t="s">
        <v>79</v>
      </c>
      <c r="D105" s="220" t="s">
        <v>151</v>
      </c>
      <c r="E105" s="221" t="s">
        <v>152</v>
      </c>
      <c r="F105" s="222" t="s">
        <v>153</v>
      </c>
      <c r="G105" s="223" t="s">
        <v>154</v>
      </c>
      <c r="H105" s="224">
        <v>14.9</v>
      </c>
      <c r="I105" s="225"/>
      <c r="J105" s="226">
        <f>ROUND(I105*H105,2)</f>
        <v>0</v>
      </c>
      <c r="K105" s="222" t="s">
        <v>155</v>
      </c>
      <c r="L105" s="71"/>
      <c r="M105" s="227" t="s">
        <v>21</v>
      </c>
      <c r="N105" s="228" t="s">
        <v>42</v>
      </c>
      <c r="O105" s="46"/>
      <c r="P105" s="229">
        <f>O105*H105</f>
        <v>0</v>
      </c>
      <c r="Q105" s="229">
        <v>0</v>
      </c>
      <c r="R105" s="229">
        <f>Q105*H105</f>
        <v>0</v>
      </c>
      <c r="S105" s="229">
        <v>0.255</v>
      </c>
      <c r="T105" s="230">
        <f>S105*H105</f>
        <v>3.7995</v>
      </c>
      <c r="AR105" s="23" t="s">
        <v>156</v>
      </c>
      <c r="AT105" s="23" t="s">
        <v>151</v>
      </c>
      <c r="AU105" s="23" t="s">
        <v>81</v>
      </c>
      <c r="AY105" s="23" t="s">
        <v>149</v>
      </c>
      <c r="BE105" s="231">
        <f>IF(N105="základní",J105,0)</f>
        <v>0</v>
      </c>
      <c r="BF105" s="231">
        <f>IF(N105="snížená",J105,0)</f>
        <v>0</v>
      </c>
      <c r="BG105" s="231">
        <f>IF(N105="zákl. přenesená",J105,0)</f>
        <v>0</v>
      </c>
      <c r="BH105" s="231">
        <f>IF(N105="sníž. přenesená",J105,0)</f>
        <v>0</v>
      </c>
      <c r="BI105" s="231">
        <f>IF(N105="nulová",J105,0)</f>
        <v>0</v>
      </c>
      <c r="BJ105" s="23" t="s">
        <v>79</v>
      </c>
      <c r="BK105" s="231">
        <f>ROUND(I105*H105,2)</f>
        <v>0</v>
      </c>
      <c r="BL105" s="23" t="s">
        <v>156</v>
      </c>
      <c r="BM105" s="23" t="s">
        <v>157</v>
      </c>
    </row>
    <row r="106" spans="2:47" s="1" customFormat="1" ht="13.5">
      <c r="B106" s="45"/>
      <c r="C106" s="73"/>
      <c r="D106" s="232" t="s">
        <v>158</v>
      </c>
      <c r="E106" s="73"/>
      <c r="F106" s="233" t="s">
        <v>159</v>
      </c>
      <c r="G106" s="73"/>
      <c r="H106" s="73"/>
      <c r="I106" s="190"/>
      <c r="J106" s="73"/>
      <c r="K106" s="73"/>
      <c r="L106" s="71"/>
      <c r="M106" s="234"/>
      <c r="N106" s="46"/>
      <c r="O106" s="46"/>
      <c r="P106" s="46"/>
      <c r="Q106" s="46"/>
      <c r="R106" s="46"/>
      <c r="S106" s="46"/>
      <c r="T106" s="94"/>
      <c r="AT106" s="23" t="s">
        <v>158</v>
      </c>
      <c r="AU106" s="23" t="s">
        <v>81</v>
      </c>
    </row>
    <row r="107" spans="2:51" s="11" customFormat="1" ht="13.5">
      <c r="B107" s="235"/>
      <c r="C107" s="236"/>
      <c r="D107" s="232" t="s">
        <v>160</v>
      </c>
      <c r="E107" s="237" t="s">
        <v>21</v>
      </c>
      <c r="F107" s="238" t="s">
        <v>161</v>
      </c>
      <c r="G107" s="236"/>
      <c r="H107" s="239">
        <v>3.2</v>
      </c>
      <c r="I107" s="240"/>
      <c r="J107" s="236"/>
      <c r="K107" s="236"/>
      <c r="L107" s="241"/>
      <c r="M107" s="242"/>
      <c r="N107" s="243"/>
      <c r="O107" s="243"/>
      <c r="P107" s="243"/>
      <c r="Q107" s="243"/>
      <c r="R107" s="243"/>
      <c r="S107" s="243"/>
      <c r="T107" s="244"/>
      <c r="AT107" s="245" t="s">
        <v>160</v>
      </c>
      <c r="AU107" s="245" t="s">
        <v>81</v>
      </c>
      <c r="AV107" s="11" t="s">
        <v>81</v>
      </c>
      <c r="AW107" s="11" t="s">
        <v>35</v>
      </c>
      <c r="AX107" s="11" t="s">
        <v>71</v>
      </c>
      <c r="AY107" s="245" t="s">
        <v>149</v>
      </c>
    </row>
    <row r="108" spans="2:51" s="11" customFormat="1" ht="13.5">
      <c r="B108" s="235"/>
      <c r="C108" s="236"/>
      <c r="D108" s="232" t="s">
        <v>160</v>
      </c>
      <c r="E108" s="237" t="s">
        <v>21</v>
      </c>
      <c r="F108" s="238" t="s">
        <v>162</v>
      </c>
      <c r="G108" s="236"/>
      <c r="H108" s="239">
        <v>11.7</v>
      </c>
      <c r="I108" s="240"/>
      <c r="J108" s="236"/>
      <c r="K108" s="236"/>
      <c r="L108" s="241"/>
      <c r="M108" s="242"/>
      <c r="N108" s="243"/>
      <c r="O108" s="243"/>
      <c r="P108" s="243"/>
      <c r="Q108" s="243"/>
      <c r="R108" s="243"/>
      <c r="S108" s="243"/>
      <c r="T108" s="244"/>
      <c r="AT108" s="245" t="s">
        <v>160</v>
      </c>
      <c r="AU108" s="245" t="s">
        <v>81</v>
      </c>
      <c r="AV108" s="11" t="s">
        <v>81</v>
      </c>
      <c r="AW108" s="11" t="s">
        <v>35</v>
      </c>
      <c r="AX108" s="11" t="s">
        <v>71</v>
      </c>
      <c r="AY108" s="245" t="s">
        <v>149</v>
      </c>
    </row>
    <row r="109" spans="2:51" s="12" customFormat="1" ht="13.5">
      <c r="B109" s="246"/>
      <c r="C109" s="247"/>
      <c r="D109" s="232" t="s">
        <v>160</v>
      </c>
      <c r="E109" s="248" t="s">
        <v>21</v>
      </c>
      <c r="F109" s="249" t="s">
        <v>163</v>
      </c>
      <c r="G109" s="247"/>
      <c r="H109" s="250">
        <v>14.9</v>
      </c>
      <c r="I109" s="251"/>
      <c r="J109" s="247"/>
      <c r="K109" s="247"/>
      <c r="L109" s="252"/>
      <c r="M109" s="253"/>
      <c r="N109" s="254"/>
      <c r="O109" s="254"/>
      <c r="P109" s="254"/>
      <c r="Q109" s="254"/>
      <c r="R109" s="254"/>
      <c r="S109" s="254"/>
      <c r="T109" s="255"/>
      <c r="AT109" s="256" t="s">
        <v>160</v>
      </c>
      <c r="AU109" s="256" t="s">
        <v>81</v>
      </c>
      <c r="AV109" s="12" t="s">
        <v>156</v>
      </c>
      <c r="AW109" s="12" t="s">
        <v>35</v>
      </c>
      <c r="AX109" s="12" t="s">
        <v>79</v>
      </c>
      <c r="AY109" s="256" t="s">
        <v>149</v>
      </c>
    </row>
    <row r="110" spans="2:65" s="1" customFormat="1" ht="16.5" customHeight="1">
      <c r="B110" s="45"/>
      <c r="C110" s="220" t="s">
        <v>81</v>
      </c>
      <c r="D110" s="220" t="s">
        <v>151</v>
      </c>
      <c r="E110" s="221" t="s">
        <v>164</v>
      </c>
      <c r="F110" s="222" t="s">
        <v>165</v>
      </c>
      <c r="G110" s="223" t="s">
        <v>154</v>
      </c>
      <c r="H110" s="224">
        <v>9</v>
      </c>
      <c r="I110" s="225"/>
      <c r="J110" s="226">
        <f>ROUND(I110*H110,2)</f>
        <v>0</v>
      </c>
      <c r="K110" s="222" t="s">
        <v>155</v>
      </c>
      <c r="L110" s="71"/>
      <c r="M110" s="227" t="s">
        <v>21</v>
      </c>
      <c r="N110" s="228" t="s">
        <v>42</v>
      </c>
      <c r="O110" s="46"/>
      <c r="P110" s="229">
        <f>O110*H110</f>
        <v>0</v>
      </c>
      <c r="Q110" s="229">
        <v>0</v>
      </c>
      <c r="R110" s="229">
        <f>Q110*H110</f>
        <v>0</v>
      </c>
      <c r="S110" s="229">
        <v>0.22</v>
      </c>
      <c r="T110" s="230">
        <f>S110*H110</f>
        <v>1.98</v>
      </c>
      <c r="AR110" s="23" t="s">
        <v>156</v>
      </c>
      <c r="AT110" s="23" t="s">
        <v>151</v>
      </c>
      <c r="AU110" s="23" t="s">
        <v>81</v>
      </c>
      <c r="AY110" s="23" t="s">
        <v>149</v>
      </c>
      <c r="BE110" s="231">
        <f>IF(N110="základní",J110,0)</f>
        <v>0</v>
      </c>
      <c r="BF110" s="231">
        <f>IF(N110="snížená",J110,0)</f>
        <v>0</v>
      </c>
      <c r="BG110" s="231">
        <f>IF(N110="zákl. přenesená",J110,0)</f>
        <v>0</v>
      </c>
      <c r="BH110" s="231">
        <f>IF(N110="sníž. přenesená",J110,0)</f>
        <v>0</v>
      </c>
      <c r="BI110" s="231">
        <f>IF(N110="nulová",J110,0)</f>
        <v>0</v>
      </c>
      <c r="BJ110" s="23" t="s">
        <v>79</v>
      </c>
      <c r="BK110" s="231">
        <f>ROUND(I110*H110,2)</f>
        <v>0</v>
      </c>
      <c r="BL110" s="23" t="s">
        <v>156</v>
      </c>
      <c r="BM110" s="23" t="s">
        <v>166</v>
      </c>
    </row>
    <row r="111" spans="2:47" s="1" customFormat="1" ht="13.5">
      <c r="B111" s="45"/>
      <c r="C111" s="73"/>
      <c r="D111" s="232" t="s">
        <v>158</v>
      </c>
      <c r="E111" s="73"/>
      <c r="F111" s="233" t="s">
        <v>167</v>
      </c>
      <c r="G111" s="73"/>
      <c r="H111" s="73"/>
      <c r="I111" s="190"/>
      <c r="J111" s="73"/>
      <c r="K111" s="73"/>
      <c r="L111" s="71"/>
      <c r="M111" s="234"/>
      <c r="N111" s="46"/>
      <c r="O111" s="46"/>
      <c r="P111" s="46"/>
      <c r="Q111" s="46"/>
      <c r="R111" s="46"/>
      <c r="S111" s="46"/>
      <c r="T111" s="94"/>
      <c r="AT111" s="23" t="s">
        <v>158</v>
      </c>
      <c r="AU111" s="23" t="s">
        <v>81</v>
      </c>
    </row>
    <row r="112" spans="2:51" s="11" customFormat="1" ht="13.5">
      <c r="B112" s="235"/>
      <c r="C112" s="236"/>
      <c r="D112" s="232" t="s">
        <v>160</v>
      </c>
      <c r="E112" s="237" t="s">
        <v>21</v>
      </c>
      <c r="F112" s="238" t="s">
        <v>168</v>
      </c>
      <c r="G112" s="236"/>
      <c r="H112" s="239">
        <v>9</v>
      </c>
      <c r="I112" s="240"/>
      <c r="J112" s="236"/>
      <c r="K112" s="236"/>
      <c r="L112" s="241"/>
      <c r="M112" s="242"/>
      <c r="N112" s="243"/>
      <c r="O112" s="243"/>
      <c r="P112" s="243"/>
      <c r="Q112" s="243"/>
      <c r="R112" s="243"/>
      <c r="S112" s="243"/>
      <c r="T112" s="244"/>
      <c r="AT112" s="245" t="s">
        <v>160</v>
      </c>
      <c r="AU112" s="245" t="s">
        <v>81</v>
      </c>
      <c r="AV112" s="11" t="s">
        <v>81</v>
      </c>
      <c r="AW112" s="11" t="s">
        <v>35</v>
      </c>
      <c r="AX112" s="11" t="s">
        <v>79</v>
      </c>
      <c r="AY112" s="245" t="s">
        <v>149</v>
      </c>
    </row>
    <row r="113" spans="2:65" s="1" customFormat="1" ht="16.5" customHeight="1">
      <c r="B113" s="45"/>
      <c r="C113" s="220" t="s">
        <v>169</v>
      </c>
      <c r="D113" s="220" t="s">
        <v>151</v>
      </c>
      <c r="E113" s="221" t="s">
        <v>170</v>
      </c>
      <c r="F113" s="222" t="s">
        <v>171</v>
      </c>
      <c r="G113" s="223" t="s">
        <v>172</v>
      </c>
      <c r="H113" s="224">
        <v>12.86</v>
      </c>
      <c r="I113" s="225"/>
      <c r="J113" s="226">
        <f>ROUND(I113*H113,2)</f>
        <v>0</v>
      </c>
      <c r="K113" s="222" t="s">
        <v>155</v>
      </c>
      <c r="L113" s="71"/>
      <c r="M113" s="227" t="s">
        <v>21</v>
      </c>
      <c r="N113" s="228" t="s">
        <v>42</v>
      </c>
      <c r="O113" s="46"/>
      <c r="P113" s="229">
        <f>O113*H113</f>
        <v>0</v>
      </c>
      <c r="Q113" s="229">
        <v>0</v>
      </c>
      <c r="R113" s="229">
        <f>Q113*H113</f>
        <v>0</v>
      </c>
      <c r="S113" s="229">
        <v>0.205</v>
      </c>
      <c r="T113" s="230">
        <f>S113*H113</f>
        <v>2.6363</v>
      </c>
      <c r="AR113" s="23" t="s">
        <v>156</v>
      </c>
      <c r="AT113" s="23" t="s">
        <v>151</v>
      </c>
      <c r="AU113" s="23" t="s">
        <v>81</v>
      </c>
      <c r="AY113" s="23" t="s">
        <v>149</v>
      </c>
      <c r="BE113" s="231">
        <f>IF(N113="základní",J113,0)</f>
        <v>0</v>
      </c>
      <c r="BF113" s="231">
        <f>IF(N113="snížená",J113,0)</f>
        <v>0</v>
      </c>
      <c r="BG113" s="231">
        <f>IF(N113="zákl. přenesená",J113,0)</f>
        <v>0</v>
      </c>
      <c r="BH113" s="231">
        <f>IF(N113="sníž. přenesená",J113,0)</f>
        <v>0</v>
      </c>
      <c r="BI113" s="231">
        <f>IF(N113="nulová",J113,0)</f>
        <v>0</v>
      </c>
      <c r="BJ113" s="23" t="s">
        <v>79</v>
      </c>
      <c r="BK113" s="231">
        <f>ROUND(I113*H113,2)</f>
        <v>0</v>
      </c>
      <c r="BL113" s="23" t="s">
        <v>156</v>
      </c>
      <c r="BM113" s="23" t="s">
        <v>173</v>
      </c>
    </row>
    <row r="114" spans="2:47" s="1" customFormat="1" ht="13.5">
      <c r="B114" s="45"/>
      <c r="C114" s="73"/>
      <c r="D114" s="232" t="s">
        <v>158</v>
      </c>
      <c r="E114" s="73"/>
      <c r="F114" s="233" t="s">
        <v>174</v>
      </c>
      <c r="G114" s="73"/>
      <c r="H114" s="73"/>
      <c r="I114" s="190"/>
      <c r="J114" s="73"/>
      <c r="K114" s="73"/>
      <c r="L114" s="71"/>
      <c r="M114" s="234"/>
      <c r="N114" s="46"/>
      <c r="O114" s="46"/>
      <c r="P114" s="46"/>
      <c r="Q114" s="46"/>
      <c r="R114" s="46"/>
      <c r="S114" s="46"/>
      <c r="T114" s="94"/>
      <c r="AT114" s="23" t="s">
        <v>158</v>
      </c>
      <c r="AU114" s="23" t="s">
        <v>81</v>
      </c>
    </row>
    <row r="115" spans="2:51" s="11" customFormat="1" ht="13.5">
      <c r="B115" s="235"/>
      <c r="C115" s="236"/>
      <c r="D115" s="232" t="s">
        <v>160</v>
      </c>
      <c r="E115" s="237" t="s">
        <v>21</v>
      </c>
      <c r="F115" s="238" t="s">
        <v>175</v>
      </c>
      <c r="G115" s="236"/>
      <c r="H115" s="239">
        <v>8</v>
      </c>
      <c r="I115" s="240"/>
      <c r="J115" s="236"/>
      <c r="K115" s="236"/>
      <c r="L115" s="241"/>
      <c r="M115" s="242"/>
      <c r="N115" s="243"/>
      <c r="O115" s="243"/>
      <c r="P115" s="243"/>
      <c r="Q115" s="243"/>
      <c r="R115" s="243"/>
      <c r="S115" s="243"/>
      <c r="T115" s="244"/>
      <c r="AT115" s="245" t="s">
        <v>160</v>
      </c>
      <c r="AU115" s="245" t="s">
        <v>81</v>
      </c>
      <c r="AV115" s="11" t="s">
        <v>81</v>
      </c>
      <c r="AW115" s="11" t="s">
        <v>35</v>
      </c>
      <c r="AX115" s="11" t="s">
        <v>71</v>
      </c>
      <c r="AY115" s="245" t="s">
        <v>149</v>
      </c>
    </row>
    <row r="116" spans="2:51" s="11" customFormat="1" ht="13.5">
      <c r="B116" s="235"/>
      <c r="C116" s="236"/>
      <c r="D116" s="232" t="s">
        <v>160</v>
      </c>
      <c r="E116" s="237" t="s">
        <v>21</v>
      </c>
      <c r="F116" s="238" t="s">
        <v>176</v>
      </c>
      <c r="G116" s="236"/>
      <c r="H116" s="239">
        <v>4.86</v>
      </c>
      <c r="I116" s="240"/>
      <c r="J116" s="236"/>
      <c r="K116" s="236"/>
      <c r="L116" s="241"/>
      <c r="M116" s="242"/>
      <c r="N116" s="243"/>
      <c r="O116" s="243"/>
      <c r="P116" s="243"/>
      <c r="Q116" s="243"/>
      <c r="R116" s="243"/>
      <c r="S116" s="243"/>
      <c r="T116" s="244"/>
      <c r="AT116" s="245" t="s">
        <v>160</v>
      </c>
      <c r="AU116" s="245" t="s">
        <v>81</v>
      </c>
      <c r="AV116" s="11" t="s">
        <v>81</v>
      </c>
      <c r="AW116" s="11" t="s">
        <v>35</v>
      </c>
      <c r="AX116" s="11" t="s">
        <v>71</v>
      </c>
      <c r="AY116" s="245" t="s">
        <v>149</v>
      </c>
    </row>
    <row r="117" spans="2:51" s="12" customFormat="1" ht="13.5">
      <c r="B117" s="246"/>
      <c r="C117" s="247"/>
      <c r="D117" s="232" t="s">
        <v>160</v>
      </c>
      <c r="E117" s="248" t="s">
        <v>21</v>
      </c>
      <c r="F117" s="249" t="s">
        <v>163</v>
      </c>
      <c r="G117" s="247"/>
      <c r="H117" s="250">
        <v>12.86</v>
      </c>
      <c r="I117" s="251"/>
      <c r="J117" s="247"/>
      <c r="K117" s="247"/>
      <c r="L117" s="252"/>
      <c r="M117" s="253"/>
      <c r="N117" s="254"/>
      <c r="O117" s="254"/>
      <c r="P117" s="254"/>
      <c r="Q117" s="254"/>
      <c r="R117" s="254"/>
      <c r="S117" s="254"/>
      <c r="T117" s="255"/>
      <c r="AT117" s="256" t="s">
        <v>160</v>
      </c>
      <c r="AU117" s="256" t="s">
        <v>81</v>
      </c>
      <c r="AV117" s="12" t="s">
        <v>156</v>
      </c>
      <c r="AW117" s="12" t="s">
        <v>35</v>
      </c>
      <c r="AX117" s="12" t="s">
        <v>79</v>
      </c>
      <c r="AY117" s="256" t="s">
        <v>149</v>
      </c>
    </row>
    <row r="118" spans="2:65" s="1" customFormat="1" ht="16.5" customHeight="1">
      <c r="B118" s="45"/>
      <c r="C118" s="220" t="s">
        <v>156</v>
      </c>
      <c r="D118" s="220" t="s">
        <v>151</v>
      </c>
      <c r="E118" s="221" t="s">
        <v>177</v>
      </c>
      <c r="F118" s="222" t="s">
        <v>178</v>
      </c>
      <c r="G118" s="223" t="s">
        <v>179</v>
      </c>
      <c r="H118" s="224">
        <v>24.995</v>
      </c>
      <c r="I118" s="225"/>
      <c r="J118" s="226">
        <f>ROUND(I118*H118,2)</f>
        <v>0</v>
      </c>
      <c r="K118" s="222" t="s">
        <v>155</v>
      </c>
      <c r="L118" s="71"/>
      <c r="M118" s="227" t="s">
        <v>21</v>
      </c>
      <c r="N118" s="228" t="s">
        <v>42</v>
      </c>
      <c r="O118" s="46"/>
      <c r="P118" s="229">
        <f>O118*H118</f>
        <v>0</v>
      </c>
      <c r="Q118" s="229">
        <v>0</v>
      </c>
      <c r="R118" s="229">
        <f>Q118*H118</f>
        <v>0</v>
      </c>
      <c r="S118" s="229">
        <v>0</v>
      </c>
      <c r="T118" s="230">
        <f>S118*H118</f>
        <v>0</v>
      </c>
      <c r="AR118" s="23" t="s">
        <v>156</v>
      </c>
      <c r="AT118" s="23" t="s">
        <v>151</v>
      </c>
      <c r="AU118" s="23" t="s">
        <v>81</v>
      </c>
      <c r="AY118" s="23" t="s">
        <v>149</v>
      </c>
      <c r="BE118" s="231">
        <f>IF(N118="základní",J118,0)</f>
        <v>0</v>
      </c>
      <c r="BF118" s="231">
        <f>IF(N118="snížená",J118,0)</f>
        <v>0</v>
      </c>
      <c r="BG118" s="231">
        <f>IF(N118="zákl. přenesená",J118,0)</f>
        <v>0</v>
      </c>
      <c r="BH118" s="231">
        <f>IF(N118="sníž. přenesená",J118,0)</f>
        <v>0</v>
      </c>
      <c r="BI118" s="231">
        <f>IF(N118="nulová",J118,0)</f>
        <v>0</v>
      </c>
      <c r="BJ118" s="23" t="s">
        <v>79</v>
      </c>
      <c r="BK118" s="231">
        <f>ROUND(I118*H118,2)</f>
        <v>0</v>
      </c>
      <c r="BL118" s="23" t="s">
        <v>156</v>
      </c>
      <c r="BM118" s="23" t="s">
        <v>180</v>
      </c>
    </row>
    <row r="119" spans="2:47" s="1" customFormat="1" ht="13.5">
      <c r="B119" s="45"/>
      <c r="C119" s="73"/>
      <c r="D119" s="232" t="s">
        <v>158</v>
      </c>
      <c r="E119" s="73"/>
      <c r="F119" s="233" t="s">
        <v>181</v>
      </c>
      <c r="G119" s="73"/>
      <c r="H119" s="73"/>
      <c r="I119" s="190"/>
      <c r="J119" s="73"/>
      <c r="K119" s="73"/>
      <c r="L119" s="71"/>
      <c r="M119" s="234"/>
      <c r="N119" s="46"/>
      <c r="O119" s="46"/>
      <c r="P119" s="46"/>
      <c r="Q119" s="46"/>
      <c r="R119" s="46"/>
      <c r="S119" s="46"/>
      <c r="T119" s="94"/>
      <c r="AT119" s="23" t="s">
        <v>158</v>
      </c>
      <c r="AU119" s="23" t="s">
        <v>81</v>
      </c>
    </row>
    <row r="120" spans="2:51" s="11" customFormat="1" ht="13.5">
      <c r="B120" s="235"/>
      <c r="C120" s="236"/>
      <c r="D120" s="232" t="s">
        <v>160</v>
      </c>
      <c r="E120" s="237" t="s">
        <v>21</v>
      </c>
      <c r="F120" s="238" t="s">
        <v>182</v>
      </c>
      <c r="G120" s="236"/>
      <c r="H120" s="239">
        <v>22.825</v>
      </c>
      <c r="I120" s="240"/>
      <c r="J120" s="236"/>
      <c r="K120" s="236"/>
      <c r="L120" s="241"/>
      <c r="M120" s="242"/>
      <c r="N120" s="243"/>
      <c r="O120" s="243"/>
      <c r="P120" s="243"/>
      <c r="Q120" s="243"/>
      <c r="R120" s="243"/>
      <c r="S120" s="243"/>
      <c r="T120" s="244"/>
      <c r="AT120" s="245" t="s">
        <v>160</v>
      </c>
      <c r="AU120" s="245" t="s">
        <v>81</v>
      </c>
      <c r="AV120" s="11" t="s">
        <v>81</v>
      </c>
      <c r="AW120" s="11" t="s">
        <v>35</v>
      </c>
      <c r="AX120" s="11" t="s">
        <v>71</v>
      </c>
      <c r="AY120" s="245" t="s">
        <v>149</v>
      </c>
    </row>
    <row r="121" spans="2:51" s="11" customFormat="1" ht="13.5">
      <c r="B121" s="235"/>
      <c r="C121" s="236"/>
      <c r="D121" s="232" t="s">
        <v>160</v>
      </c>
      <c r="E121" s="237" t="s">
        <v>21</v>
      </c>
      <c r="F121" s="238" t="s">
        <v>183</v>
      </c>
      <c r="G121" s="236"/>
      <c r="H121" s="239">
        <v>2.17</v>
      </c>
      <c r="I121" s="240"/>
      <c r="J121" s="236"/>
      <c r="K121" s="236"/>
      <c r="L121" s="241"/>
      <c r="M121" s="242"/>
      <c r="N121" s="243"/>
      <c r="O121" s="243"/>
      <c r="P121" s="243"/>
      <c r="Q121" s="243"/>
      <c r="R121" s="243"/>
      <c r="S121" s="243"/>
      <c r="T121" s="244"/>
      <c r="AT121" s="245" t="s">
        <v>160</v>
      </c>
      <c r="AU121" s="245" t="s">
        <v>81</v>
      </c>
      <c r="AV121" s="11" t="s">
        <v>81</v>
      </c>
      <c r="AW121" s="11" t="s">
        <v>35</v>
      </c>
      <c r="AX121" s="11" t="s">
        <v>71</v>
      </c>
      <c r="AY121" s="245" t="s">
        <v>149</v>
      </c>
    </row>
    <row r="122" spans="2:51" s="12" customFormat="1" ht="13.5">
      <c r="B122" s="246"/>
      <c r="C122" s="247"/>
      <c r="D122" s="232" t="s">
        <v>160</v>
      </c>
      <c r="E122" s="248" t="s">
        <v>21</v>
      </c>
      <c r="F122" s="249" t="s">
        <v>163</v>
      </c>
      <c r="G122" s="247"/>
      <c r="H122" s="250">
        <v>24.995</v>
      </c>
      <c r="I122" s="251"/>
      <c r="J122" s="247"/>
      <c r="K122" s="247"/>
      <c r="L122" s="252"/>
      <c r="M122" s="253"/>
      <c r="N122" s="254"/>
      <c r="O122" s="254"/>
      <c r="P122" s="254"/>
      <c r="Q122" s="254"/>
      <c r="R122" s="254"/>
      <c r="S122" s="254"/>
      <c r="T122" s="255"/>
      <c r="AT122" s="256" t="s">
        <v>160</v>
      </c>
      <c r="AU122" s="256" t="s">
        <v>81</v>
      </c>
      <c r="AV122" s="12" t="s">
        <v>156</v>
      </c>
      <c r="AW122" s="12" t="s">
        <v>35</v>
      </c>
      <c r="AX122" s="12" t="s">
        <v>79</v>
      </c>
      <c r="AY122" s="256" t="s">
        <v>149</v>
      </c>
    </row>
    <row r="123" spans="2:65" s="1" customFormat="1" ht="16.5" customHeight="1">
      <c r="B123" s="45"/>
      <c r="C123" s="220" t="s">
        <v>184</v>
      </c>
      <c r="D123" s="220" t="s">
        <v>151</v>
      </c>
      <c r="E123" s="221" t="s">
        <v>185</v>
      </c>
      <c r="F123" s="222" t="s">
        <v>186</v>
      </c>
      <c r="G123" s="223" t="s">
        <v>179</v>
      </c>
      <c r="H123" s="224">
        <v>30.245</v>
      </c>
      <c r="I123" s="225"/>
      <c r="J123" s="226">
        <f>ROUND(I123*H123,2)</f>
        <v>0</v>
      </c>
      <c r="K123" s="222" t="s">
        <v>155</v>
      </c>
      <c r="L123" s="71"/>
      <c r="M123" s="227" t="s">
        <v>21</v>
      </c>
      <c r="N123" s="228" t="s">
        <v>42</v>
      </c>
      <c r="O123" s="46"/>
      <c r="P123" s="229">
        <f>O123*H123</f>
        <v>0</v>
      </c>
      <c r="Q123" s="229">
        <v>0</v>
      </c>
      <c r="R123" s="229">
        <f>Q123*H123</f>
        <v>0</v>
      </c>
      <c r="S123" s="229">
        <v>0</v>
      </c>
      <c r="T123" s="230">
        <f>S123*H123</f>
        <v>0</v>
      </c>
      <c r="AR123" s="23" t="s">
        <v>156</v>
      </c>
      <c r="AT123" s="23" t="s">
        <v>151</v>
      </c>
      <c r="AU123" s="23" t="s">
        <v>81</v>
      </c>
      <c r="AY123" s="23" t="s">
        <v>149</v>
      </c>
      <c r="BE123" s="231">
        <f>IF(N123="základní",J123,0)</f>
        <v>0</v>
      </c>
      <c r="BF123" s="231">
        <f>IF(N123="snížená",J123,0)</f>
        <v>0</v>
      </c>
      <c r="BG123" s="231">
        <f>IF(N123="zákl. přenesená",J123,0)</f>
        <v>0</v>
      </c>
      <c r="BH123" s="231">
        <f>IF(N123="sníž. přenesená",J123,0)</f>
        <v>0</v>
      </c>
      <c r="BI123" s="231">
        <f>IF(N123="nulová",J123,0)</f>
        <v>0</v>
      </c>
      <c r="BJ123" s="23" t="s">
        <v>79</v>
      </c>
      <c r="BK123" s="231">
        <f>ROUND(I123*H123,2)</f>
        <v>0</v>
      </c>
      <c r="BL123" s="23" t="s">
        <v>156</v>
      </c>
      <c r="BM123" s="23" t="s">
        <v>187</v>
      </c>
    </row>
    <row r="124" spans="2:47" s="1" customFormat="1" ht="13.5">
      <c r="B124" s="45"/>
      <c r="C124" s="73"/>
      <c r="D124" s="232" t="s">
        <v>158</v>
      </c>
      <c r="E124" s="73"/>
      <c r="F124" s="233" t="s">
        <v>181</v>
      </c>
      <c r="G124" s="73"/>
      <c r="H124" s="73"/>
      <c r="I124" s="190"/>
      <c r="J124" s="73"/>
      <c r="K124" s="73"/>
      <c r="L124" s="71"/>
      <c r="M124" s="234"/>
      <c r="N124" s="46"/>
      <c r="O124" s="46"/>
      <c r="P124" s="46"/>
      <c r="Q124" s="46"/>
      <c r="R124" s="46"/>
      <c r="S124" s="46"/>
      <c r="T124" s="94"/>
      <c r="AT124" s="23" t="s">
        <v>158</v>
      </c>
      <c r="AU124" s="23" t="s">
        <v>81</v>
      </c>
    </row>
    <row r="125" spans="2:51" s="11" customFormat="1" ht="13.5">
      <c r="B125" s="235"/>
      <c r="C125" s="236"/>
      <c r="D125" s="232" t="s">
        <v>160</v>
      </c>
      <c r="E125" s="237" t="s">
        <v>21</v>
      </c>
      <c r="F125" s="238" t="s">
        <v>188</v>
      </c>
      <c r="G125" s="236"/>
      <c r="H125" s="239">
        <v>30.245</v>
      </c>
      <c r="I125" s="240"/>
      <c r="J125" s="236"/>
      <c r="K125" s="236"/>
      <c r="L125" s="241"/>
      <c r="M125" s="242"/>
      <c r="N125" s="243"/>
      <c r="O125" s="243"/>
      <c r="P125" s="243"/>
      <c r="Q125" s="243"/>
      <c r="R125" s="243"/>
      <c r="S125" s="243"/>
      <c r="T125" s="244"/>
      <c r="AT125" s="245" t="s">
        <v>160</v>
      </c>
      <c r="AU125" s="245" t="s">
        <v>81</v>
      </c>
      <c r="AV125" s="11" t="s">
        <v>81</v>
      </c>
      <c r="AW125" s="11" t="s">
        <v>35</v>
      </c>
      <c r="AX125" s="11" t="s">
        <v>79</v>
      </c>
      <c r="AY125" s="245" t="s">
        <v>149</v>
      </c>
    </row>
    <row r="126" spans="2:65" s="1" customFormat="1" ht="25.5" customHeight="1">
      <c r="B126" s="45"/>
      <c r="C126" s="220" t="s">
        <v>189</v>
      </c>
      <c r="D126" s="220" t="s">
        <v>151</v>
      </c>
      <c r="E126" s="221" t="s">
        <v>190</v>
      </c>
      <c r="F126" s="222" t="s">
        <v>191</v>
      </c>
      <c r="G126" s="223" t="s">
        <v>179</v>
      </c>
      <c r="H126" s="224">
        <v>5.25</v>
      </c>
      <c r="I126" s="225"/>
      <c r="J126" s="226">
        <f>ROUND(I126*H126,2)</f>
        <v>0</v>
      </c>
      <c r="K126" s="222" t="s">
        <v>155</v>
      </c>
      <c r="L126" s="71"/>
      <c r="M126" s="227" t="s">
        <v>21</v>
      </c>
      <c r="N126" s="228" t="s">
        <v>42</v>
      </c>
      <c r="O126" s="46"/>
      <c r="P126" s="229">
        <f>O126*H126</f>
        <v>0</v>
      </c>
      <c r="Q126" s="229">
        <v>0</v>
      </c>
      <c r="R126" s="229">
        <f>Q126*H126</f>
        <v>0</v>
      </c>
      <c r="S126" s="229">
        <v>0</v>
      </c>
      <c r="T126" s="230">
        <f>S126*H126</f>
        <v>0</v>
      </c>
      <c r="AR126" s="23" t="s">
        <v>156</v>
      </c>
      <c r="AT126" s="23" t="s">
        <v>151</v>
      </c>
      <c r="AU126" s="23" t="s">
        <v>81</v>
      </c>
      <c r="AY126" s="23" t="s">
        <v>149</v>
      </c>
      <c r="BE126" s="231">
        <f>IF(N126="základní",J126,0)</f>
        <v>0</v>
      </c>
      <c r="BF126" s="231">
        <f>IF(N126="snížená",J126,0)</f>
        <v>0</v>
      </c>
      <c r="BG126" s="231">
        <f>IF(N126="zákl. přenesená",J126,0)</f>
        <v>0</v>
      </c>
      <c r="BH126" s="231">
        <f>IF(N126="sníž. přenesená",J126,0)</f>
        <v>0</v>
      </c>
      <c r="BI126" s="231">
        <f>IF(N126="nulová",J126,0)</f>
        <v>0</v>
      </c>
      <c r="BJ126" s="23" t="s">
        <v>79</v>
      </c>
      <c r="BK126" s="231">
        <f>ROUND(I126*H126,2)</f>
        <v>0</v>
      </c>
      <c r="BL126" s="23" t="s">
        <v>156</v>
      </c>
      <c r="BM126" s="23" t="s">
        <v>192</v>
      </c>
    </row>
    <row r="127" spans="2:47" s="1" customFormat="1" ht="13.5">
      <c r="B127" s="45"/>
      <c r="C127" s="73"/>
      <c r="D127" s="232" t="s">
        <v>158</v>
      </c>
      <c r="E127" s="73"/>
      <c r="F127" s="233" t="s">
        <v>193</v>
      </c>
      <c r="G127" s="73"/>
      <c r="H127" s="73"/>
      <c r="I127" s="190"/>
      <c r="J127" s="73"/>
      <c r="K127" s="73"/>
      <c r="L127" s="71"/>
      <c r="M127" s="234"/>
      <c r="N127" s="46"/>
      <c r="O127" s="46"/>
      <c r="P127" s="46"/>
      <c r="Q127" s="46"/>
      <c r="R127" s="46"/>
      <c r="S127" s="46"/>
      <c r="T127" s="94"/>
      <c r="AT127" s="23" t="s">
        <v>158</v>
      </c>
      <c r="AU127" s="23" t="s">
        <v>81</v>
      </c>
    </row>
    <row r="128" spans="2:51" s="11" customFormat="1" ht="13.5">
      <c r="B128" s="235"/>
      <c r="C128" s="236"/>
      <c r="D128" s="232" t="s">
        <v>160</v>
      </c>
      <c r="E128" s="237" t="s">
        <v>21</v>
      </c>
      <c r="F128" s="238" t="s">
        <v>194</v>
      </c>
      <c r="G128" s="236"/>
      <c r="H128" s="239">
        <v>5.25</v>
      </c>
      <c r="I128" s="240"/>
      <c r="J128" s="236"/>
      <c r="K128" s="236"/>
      <c r="L128" s="241"/>
      <c r="M128" s="242"/>
      <c r="N128" s="243"/>
      <c r="O128" s="243"/>
      <c r="P128" s="243"/>
      <c r="Q128" s="243"/>
      <c r="R128" s="243"/>
      <c r="S128" s="243"/>
      <c r="T128" s="244"/>
      <c r="AT128" s="245" t="s">
        <v>160</v>
      </c>
      <c r="AU128" s="245" t="s">
        <v>81</v>
      </c>
      <c r="AV128" s="11" t="s">
        <v>81</v>
      </c>
      <c r="AW128" s="11" t="s">
        <v>35</v>
      </c>
      <c r="AX128" s="11" t="s">
        <v>79</v>
      </c>
      <c r="AY128" s="245" t="s">
        <v>149</v>
      </c>
    </row>
    <row r="129" spans="2:65" s="1" customFormat="1" ht="16.5" customHeight="1">
      <c r="B129" s="45"/>
      <c r="C129" s="220" t="s">
        <v>195</v>
      </c>
      <c r="D129" s="220" t="s">
        <v>151</v>
      </c>
      <c r="E129" s="221" t="s">
        <v>196</v>
      </c>
      <c r="F129" s="222" t="s">
        <v>197</v>
      </c>
      <c r="G129" s="223" t="s">
        <v>179</v>
      </c>
      <c r="H129" s="224">
        <v>30.245</v>
      </c>
      <c r="I129" s="225"/>
      <c r="J129" s="226">
        <f>ROUND(I129*H129,2)</f>
        <v>0</v>
      </c>
      <c r="K129" s="222" t="s">
        <v>155</v>
      </c>
      <c r="L129" s="71"/>
      <c r="M129" s="227" t="s">
        <v>21</v>
      </c>
      <c r="N129" s="228" t="s">
        <v>42</v>
      </c>
      <c r="O129" s="46"/>
      <c r="P129" s="229">
        <f>O129*H129</f>
        <v>0</v>
      </c>
      <c r="Q129" s="229">
        <v>0</v>
      </c>
      <c r="R129" s="229">
        <f>Q129*H129</f>
        <v>0</v>
      </c>
      <c r="S129" s="229">
        <v>0</v>
      </c>
      <c r="T129" s="230">
        <f>S129*H129</f>
        <v>0</v>
      </c>
      <c r="AR129" s="23" t="s">
        <v>156</v>
      </c>
      <c r="AT129" s="23" t="s">
        <v>151</v>
      </c>
      <c r="AU129" s="23" t="s">
        <v>81</v>
      </c>
      <c r="AY129" s="23" t="s">
        <v>149</v>
      </c>
      <c r="BE129" s="231">
        <f>IF(N129="základní",J129,0)</f>
        <v>0</v>
      </c>
      <c r="BF129" s="231">
        <f>IF(N129="snížená",J129,0)</f>
        <v>0</v>
      </c>
      <c r="BG129" s="231">
        <f>IF(N129="zákl. přenesená",J129,0)</f>
        <v>0</v>
      </c>
      <c r="BH129" s="231">
        <f>IF(N129="sníž. přenesená",J129,0)</f>
        <v>0</v>
      </c>
      <c r="BI129" s="231">
        <f>IF(N129="nulová",J129,0)</f>
        <v>0</v>
      </c>
      <c r="BJ129" s="23" t="s">
        <v>79</v>
      </c>
      <c r="BK129" s="231">
        <f>ROUND(I129*H129,2)</f>
        <v>0</v>
      </c>
      <c r="BL129" s="23" t="s">
        <v>156</v>
      </c>
      <c r="BM129" s="23" t="s">
        <v>198</v>
      </c>
    </row>
    <row r="130" spans="2:47" s="1" customFormat="1" ht="13.5">
      <c r="B130" s="45"/>
      <c r="C130" s="73"/>
      <c r="D130" s="232" t="s">
        <v>158</v>
      </c>
      <c r="E130" s="73"/>
      <c r="F130" s="233" t="s">
        <v>199</v>
      </c>
      <c r="G130" s="73"/>
      <c r="H130" s="73"/>
      <c r="I130" s="190"/>
      <c r="J130" s="73"/>
      <c r="K130" s="73"/>
      <c r="L130" s="71"/>
      <c r="M130" s="234"/>
      <c r="N130" s="46"/>
      <c r="O130" s="46"/>
      <c r="P130" s="46"/>
      <c r="Q130" s="46"/>
      <c r="R130" s="46"/>
      <c r="S130" s="46"/>
      <c r="T130" s="94"/>
      <c r="AT130" s="23" t="s">
        <v>158</v>
      </c>
      <c r="AU130" s="23" t="s">
        <v>81</v>
      </c>
    </row>
    <row r="131" spans="2:51" s="11" customFormat="1" ht="13.5">
      <c r="B131" s="235"/>
      <c r="C131" s="236"/>
      <c r="D131" s="232" t="s">
        <v>160</v>
      </c>
      <c r="E131" s="237" t="s">
        <v>21</v>
      </c>
      <c r="F131" s="238" t="s">
        <v>188</v>
      </c>
      <c r="G131" s="236"/>
      <c r="H131" s="239">
        <v>30.245</v>
      </c>
      <c r="I131" s="240"/>
      <c r="J131" s="236"/>
      <c r="K131" s="236"/>
      <c r="L131" s="241"/>
      <c r="M131" s="242"/>
      <c r="N131" s="243"/>
      <c r="O131" s="243"/>
      <c r="P131" s="243"/>
      <c r="Q131" s="243"/>
      <c r="R131" s="243"/>
      <c r="S131" s="243"/>
      <c r="T131" s="244"/>
      <c r="AT131" s="245" t="s">
        <v>160</v>
      </c>
      <c r="AU131" s="245" t="s">
        <v>81</v>
      </c>
      <c r="AV131" s="11" t="s">
        <v>81</v>
      </c>
      <c r="AW131" s="11" t="s">
        <v>35</v>
      </c>
      <c r="AX131" s="11" t="s">
        <v>79</v>
      </c>
      <c r="AY131" s="245" t="s">
        <v>149</v>
      </c>
    </row>
    <row r="132" spans="2:65" s="1" customFormat="1" ht="16.5" customHeight="1">
      <c r="B132" s="45"/>
      <c r="C132" s="220" t="s">
        <v>200</v>
      </c>
      <c r="D132" s="220" t="s">
        <v>151</v>
      </c>
      <c r="E132" s="221" t="s">
        <v>201</v>
      </c>
      <c r="F132" s="222" t="s">
        <v>202</v>
      </c>
      <c r="G132" s="223" t="s">
        <v>179</v>
      </c>
      <c r="H132" s="224">
        <v>30.245</v>
      </c>
      <c r="I132" s="225"/>
      <c r="J132" s="226">
        <f>ROUND(I132*H132,2)</f>
        <v>0</v>
      </c>
      <c r="K132" s="222" t="s">
        <v>155</v>
      </c>
      <c r="L132" s="71"/>
      <c r="M132" s="227" t="s">
        <v>21</v>
      </c>
      <c r="N132" s="228" t="s">
        <v>42</v>
      </c>
      <c r="O132" s="46"/>
      <c r="P132" s="229">
        <f>O132*H132</f>
        <v>0</v>
      </c>
      <c r="Q132" s="229">
        <v>0</v>
      </c>
      <c r="R132" s="229">
        <f>Q132*H132</f>
        <v>0</v>
      </c>
      <c r="S132" s="229">
        <v>0</v>
      </c>
      <c r="T132" s="230">
        <f>S132*H132</f>
        <v>0</v>
      </c>
      <c r="AR132" s="23" t="s">
        <v>156</v>
      </c>
      <c r="AT132" s="23" t="s">
        <v>151</v>
      </c>
      <c r="AU132" s="23" t="s">
        <v>81</v>
      </c>
      <c r="AY132" s="23" t="s">
        <v>149</v>
      </c>
      <c r="BE132" s="231">
        <f>IF(N132="základní",J132,0)</f>
        <v>0</v>
      </c>
      <c r="BF132" s="231">
        <f>IF(N132="snížená",J132,0)</f>
        <v>0</v>
      </c>
      <c r="BG132" s="231">
        <f>IF(N132="zákl. přenesená",J132,0)</f>
        <v>0</v>
      </c>
      <c r="BH132" s="231">
        <f>IF(N132="sníž. přenesená",J132,0)</f>
        <v>0</v>
      </c>
      <c r="BI132" s="231">
        <f>IF(N132="nulová",J132,0)</f>
        <v>0</v>
      </c>
      <c r="BJ132" s="23" t="s">
        <v>79</v>
      </c>
      <c r="BK132" s="231">
        <f>ROUND(I132*H132,2)</f>
        <v>0</v>
      </c>
      <c r="BL132" s="23" t="s">
        <v>156</v>
      </c>
      <c r="BM132" s="23" t="s">
        <v>203</v>
      </c>
    </row>
    <row r="133" spans="2:47" s="1" customFormat="1" ht="13.5">
      <c r="B133" s="45"/>
      <c r="C133" s="73"/>
      <c r="D133" s="232" t="s">
        <v>158</v>
      </c>
      <c r="E133" s="73"/>
      <c r="F133" s="233" t="s">
        <v>204</v>
      </c>
      <c r="G133" s="73"/>
      <c r="H133" s="73"/>
      <c r="I133" s="190"/>
      <c r="J133" s="73"/>
      <c r="K133" s="73"/>
      <c r="L133" s="71"/>
      <c r="M133" s="234"/>
      <c r="N133" s="46"/>
      <c r="O133" s="46"/>
      <c r="P133" s="46"/>
      <c r="Q133" s="46"/>
      <c r="R133" s="46"/>
      <c r="S133" s="46"/>
      <c r="T133" s="94"/>
      <c r="AT133" s="23" t="s">
        <v>158</v>
      </c>
      <c r="AU133" s="23" t="s">
        <v>81</v>
      </c>
    </row>
    <row r="134" spans="2:65" s="1" customFormat="1" ht="16.5" customHeight="1">
      <c r="B134" s="45"/>
      <c r="C134" s="220" t="s">
        <v>205</v>
      </c>
      <c r="D134" s="220" t="s">
        <v>151</v>
      </c>
      <c r="E134" s="221" t="s">
        <v>206</v>
      </c>
      <c r="F134" s="222" t="s">
        <v>207</v>
      </c>
      <c r="G134" s="223" t="s">
        <v>179</v>
      </c>
      <c r="H134" s="224">
        <v>30.245</v>
      </c>
      <c r="I134" s="225"/>
      <c r="J134" s="226">
        <f>ROUND(I134*H134,2)</f>
        <v>0</v>
      </c>
      <c r="K134" s="222" t="s">
        <v>155</v>
      </c>
      <c r="L134" s="71"/>
      <c r="M134" s="227" t="s">
        <v>21</v>
      </c>
      <c r="N134" s="228" t="s">
        <v>42</v>
      </c>
      <c r="O134" s="46"/>
      <c r="P134" s="229">
        <f>O134*H134</f>
        <v>0</v>
      </c>
      <c r="Q134" s="229">
        <v>0</v>
      </c>
      <c r="R134" s="229">
        <f>Q134*H134</f>
        <v>0</v>
      </c>
      <c r="S134" s="229">
        <v>0</v>
      </c>
      <c r="T134" s="230">
        <f>S134*H134</f>
        <v>0</v>
      </c>
      <c r="AR134" s="23" t="s">
        <v>156</v>
      </c>
      <c r="AT134" s="23" t="s">
        <v>151</v>
      </c>
      <c r="AU134" s="23" t="s">
        <v>81</v>
      </c>
      <c r="AY134" s="23" t="s">
        <v>149</v>
      </c>
      <c r="BE134" s="231">
        <f>IF(N134="základní",J134,0)</f>
        <v>0</v>
      </c>
      <c r="BF134" s="231">
        <f>IF(N134="snížená",J134,0)</f>
        <v>0</v>
      </c>
      <c r="BG134" s="231">
        <f>IF(N134="zákl. přenesená",J134,0)</f>
        <v>0</v>
      </c>
      <c r="BH134" s="231">
        <f>IF(N134="sníž. přenesená",J134,0)</f>
        <v>0</v>
      </c>
      <c r="BI134" s="231">
        <f>IF(N134="nulová",J134,0)</f>
        <v>0</v>
      </c>
      <c r="BJ134" s="23" t="s">
        <v>79</v>
      </c>
      <c r="BK134" s="231">
        <f>ROUND(I134*H134,2)</f>
        <v>0</v>
      </c>
      <c r="BL134" s="23" t="s">
        <v>156</v>
      </c>
      <c r="BM134" s="23" t="s">
        <v>208</v>
      </c>
    </row>
    <row r="135" spans="2:47" s="1" customFormat="1" ht="13.5">
      <c r="B135" s="45"/>
      <c r="C135" s="73"/>
      <c r="D135" s="232" t="s">
        <v>158</v>
      </c>
      <c r="E135" s="73"/>
      <c r="F135" s="233" t="s">
        <v>209</v>
      </c>
      <c r="G135" s="73"/>
      <c r="H135" s="73"/>
      <c r="I135" s="190"/>
      <c r="J135" s="73"/>
      <c r="K135" s="73"/>
      <c r="L135" s="71"/>
      <c r="M135" s="234"/>
      <c r="N135" s="46"/>
      <c r="O135" s="46"/>
      <c r="P135" s="46"/>
      <c r="Q135" s="46"/>
      <c r="R135" s="46"/>
      <c r="S135" s="46"/>
      <c r="T135" s="94"/>
      <c r="AT135" s="23" t="s">
        <v>158</v>
      </c>
      <c r="AU135" s="23" t="s">
        <v>81</v>
      </c>
    </row>
    <row r="136" spans="2:65" s="1" customFormat="1" ht="16.5" customHeight="1">
      <c r="B136" s="45"/>
      <c r="C136" s="220" t="s">
        <v>210</v>
      </c>
      <c r="D136" s="220" t="s">
        <v>151</v>
      </c>
      <c r="E136" s="221" t="s">
        <v>211</v>
      </c>
      <c r="F136" s="222" t="s">
        <v>212</v>
      </c>
      <c r="G136" s="223" t="s">
        <v>213</v>
      </c>
      <c r="H136" s="224">
        <v>42.343</v>
      </c>
      <c r="I136" s="225"/>
      <c r="J136" s="226">
        <f>ROUND(I136*H136,2)</f>
        <v>0</v>
      </c>
      <c r="K136" s="222" t="s">
        <v>155</v>
      </c>
      <c r="L136" s="71"/>
      <c r="M136" s="227" t="s">
        <v>21</v>
      </c>
      <c r="N136" s="228" t="s">
        <v>42</v>
      </c>
      <c r="O136" s="46"/>
      <c r="P136" s="229">
        <f>O136*H136</f>
        <v>0</v>
      </c>
      <c r="Q136" s="229">
        <v>0</v>
      </c>
      <c r="R136" s="229">
        <f>Q136*H136</f>
        <v>0</v>
      </c>
      <c r="S136" s="229">
        <v>0</v>
      </c>
      <c r="T136" s="230">
        <f>S136*H136</f>
        <v>0</v>
      </c>
      <c r="AR136" s="23" t="s">
        <v>156</v>
      </c>
      <c r="AT136" s="23" t="s">
        <v>151</v>
      </c>
      <c r="AU136" s="23" t="s">
        <v>81</v>
      </c>
      <c r="AY136" s="23" t="s">
        <v>149</v>
      </c>
      <c r="BE136" s="231">
        <f>IF(N136="základní",J136,0)</f>
        <v>0</v>
      </c>
      <c r="BF136" s="231">
        <f>IF(N136="snížená",J136,0)</f>
        <v>0</v>
      </c>
      <c r="BG136" s="231">
        <f>IF(N136="zákl. přenesená",J136,0)</f>
        <v>0</v>
      </c>
      <c r="BH136" s="231">
        <f>IF(N136="sníž. přenesená",J136,0)</f>
        <v>0</v>
      </c>
      <c r="BI136" s="231">
        <f>IF(N136="nulová",J136,0)</f>
        <v>0</v>
      </c>
      <c r="BJ136" s="23" t="s">
        <v>79</v>
      </c>
      <c r="BK136" s="231">
        <f>ROUND(I136*H136,2)</f>
        <v>0</v>
      </c>
      <c r="BL136" s="23" t="s">
        <v>156</v>
      </c>
      <c r="BM136" s="23" t="s">
        <v>214</v>
      </c>
    </row>
    <row r="137" spans="2:47" s="1" customFormat="1" ht="13.5">
      <c r="B137" s="45"/>
      <c r="C137" s="73"/>
      <c r="D137" s="232" t="s">
        <v>158</v>
      </c>
      <c r="E137" s="73"/>
      <c r="F137" s="233" t="s">
        <v>215</v>
      </c>
      <c r="G137" s="73"/>
      <c r="H137" s="73"/>
      <c r="I137" s="190"/>
      <c r="J137" s="73"/>
      <c r="K137" s="73"/>
      <c r="L137" s="71"/>
      <c r="M137" s="234"/>
      <c r="N137" s="46"/>
      <c r="O137" s="46"/>
      <c r="P137" s="46"/>
      <c r="Q137" s="46"/>
      <c r="R137" s="46"/>
      <c r="S137" s="46"/>
      <c r="T137" s="94"/>
      <c r="AT137" s="23" t="s">
        <v>158</v>
      </c>
      <c r="AU137" s="23" t="s">
        <v>81</v>
      </c>
    </row>
    <row r="138" spans="2:51" s="11" customFormat="1" ht="13.5">
      <c r="B138" s="235"/>
      <c r="C138" s="236"/>
      <c r="D138" s="232" t="s">
        <v>160</v>
      </c>
      <c r="E138" s="237" t="s">
        <v>21</v>
      </c>
      <c r="F138" s="238" t="s">
        <v>216</v>
      </c>
      <c r="G138" s="236"/>
      <c r="H138" s="239">
        <v>42.343</v>
      </c>
      <c r="I138" s="240"/>
      <c r="J138" s="236"/>
      <c r="K138" s="236"/>
      <c r="L138" s="241"/>
      <c r="M138" s="242"/>
      <c r="N138" s="243"/>
      <c r="O138" s="243"/>
      <c r="P138" s="243"/>
      <c r="Q138" s="243"/>
      <c r="R138" s="243"/>
      <c r="S138" s="243"/>
      <c r="T138" s="244"/>
      <c r="AT138" s="245" t="s">
        <v>160</v>
      </c>
      <c r="AU138" s="245" t="s">
        <v>81</v>
      </c>
      <c r="AV138" s="11" t="s">
        <v>81</v>
      </c>
      <c r="AW138" s="11" t="s">
        <v>35</v>
      </c>
      <c r="AX138" s="11" t="s">
        <v>79</v>
      </c>
      <c r="AY138" s="245" t="s">
        <v>149</v>
      </c>
    </row>
    <row r="139" spans="2:65" s="1" customFormat="1" ht="25.5" customHeight="1">
      <c r="B139" s="45"/>
      <c r="C139" s="220" t="s">
        <v>217</v>
      </c>
      <c r="D139" s="220" t="s">
        <v>151</v>
      </c>
      <c r="E139" s="221" t="s">
        <v>218</v>
      </c>
      <c r="F139" s="222" t="s">
        <v>219</v>
      </c>
      <c r="G139" s="223" t="s">
        <v>154</v>
      </c>
      <c r="H139" s="224">
        <v>116.675</v>
      </c>
      <c r="I139" s="225"/>
      <c r="J139" s="226">
        <f>ROUND(I139*H139,2)</f>
        <v>0</v>
      </c>
      <c r="K139" s="222" t="s">
        <v>155</v>
      </c>
      <c r="L139" s="71"/>
      <c r="M139" s="227" t="s">
        <v>21</v>
      </c>
      <c r="N139" s="228" t="s">
        <v>42</v>
      </c>
      <c r="O139" s="46"/>
      <c r="P139" s="229">
        <f>O139*H139</f>
        <v>0</v>
      </c>
      <c r="Q139" s="229">
        <v>0</v>
      </c>
      <c r="R139" s="229">
        <f>Q139*H139</f>
        <v>0</v>
      </c>
      <c r="S139" s="229">
        <v>0</v>
      </c>
      <c r="T139" s="230">
        <f>S139*H139</f>
        <v>0</v>
      </c>
      <c r="AR139" s="23" t="s">
        <v>156</v>
      </c>
      <c r="AT139" s="23" t="s">
        <v>151</v>
      </c>
      <c r="AU139" s="23" t="s">
        <v>81</v>
      </c>
      <c r="AY139" s="23" t="s">
        <v>149</v>
      </c>
      <c r="BE139" s="231">
        <f>IF(N139="základní",J139,0)</f>
        <v>0</v>
      </c>
      <c r="BF139" s="231">
        <f>IF(N139="snížená",J139,0)</f>
        <v>0</v>
      </c>
      <c r="BG139" s="231">
        <f>IF(N139="zákl. přenesená",J139,0)</f>
        <v>0</v>
      </c>
      <c r="BH139" s="231">
        <f>IF(N139="sníž. přenesená",J139,0)</f>
        <v>0</v>
      </c>
      <c r="BI139" s="231">
        <f>IF(N139="nulová",J139,0)</f>
        <v>0</v>
      </c>
      <c r="BJ139" s="23" t="s">
        <v>79</v>
      </c>
      <c r="BK139" s="231">
        <f>ROUND(I139*H139,2)</f>
        <v>0</v>
      </c>
      <c r="BL139" s="23" t="s">
        <v>156</v>
      </c>
      <c r="BM139" s="23" t="s">
        <v>220</v>
      </c>
    </row>
    <row r="140" spans="2:47" s="1" customFormat="1" ht="13.5">
      <c r="B140" s="45"/>
      <c r="C140" s="73"/>
      <c r="D140" s="232" t="s">
        <v>158</v>
      </c>
      <c r="E140" s="73"/>
      <c r="F140" s="233" t="s">
        <v>221</v>
      </c>
      <c r="G140" s="73"/>
      <c r="H140" s="73"/>
      <c r="I140" s="190"/>
      <c r="J140" s="73"/>
      <c r="K140" s="73"/>
      <c r="L140" s="71"/>
      <c r="M140" s="234"/>
      <c r="N140" s="46"/>
      <c r="O140" s="46"/>
      <c r="P140" s="46"/>
      <c r="Q140" s="46"/>
      <c r="R140" s="46"/>
      <c r="S140" s="46"/>
      <c r="T140" s="94"/>
      <c r="AT140" s="23" t="s">
        <v>158</v>
      </c>
      <c r="AU140" s="23" t="s">
        <v>81</v>
      </c>
    </row>
    <row r="141" spans="2:51" s="11" customFormat="1" ht="13.5">
      <c r="B141" s="235"/>
      <c r="C141" s="236"/>
      <c r="D141" s="232" t="s">
        <v>160</v>
      </c>
      <c r="E141" s="237" t="s">
        <v>21</v>
      </c>
      <c r="F141" s="238" t="s">
        <v>222</v>
      </c>
      <c r="G141" s="236"/>
      <c r="H141" s="239">
        <v>116.675</v>
      </c>
      <c r="I141" s="240"/>
      <c r="J141" s="236"/>
      <c r="K141" s="236"/>
      <c r="L141" s="241"/>
      <c r="M141" s="242"/>
      <c r="N141" s="243"/>
      <c r="O141" s="243"/>
      <c r="P141" s="243"/>
      <c r="Q141" s="243"/>
      <c r="R141" s="243"/>
      <c r="S141" s="243"/>
      <c r="T141" s="244"/>
      <c r="AT141" s="245" t="s">
        <v>160</v>
      </c>
      <c r="AU141" s="245" t="s">
        <v>81</v>
      </c>
      <c r="AV141" s="11" t="s">
        <v>81</v>
      </c>
      <c r="AW141" s="11" t="s">
        <v>35</v>
      </c>
      <c r="AX141" s="11" t="s">
        <v>79</v>
      </c>
      <c r="AY141" s="245" t="s">
        <v>149</v>
      </c>
    </row>
    <row r="142" spans="2:65" s="1" customFormat="1" ht="16.5" customHeight="1">
      <c r="B142" s="45"/>
      <c r="C142" s="257" t="s">
        <v>223</v>
      </c>
      <c r="D142" s="257" t="s">
        <v>224</v>
      </c>
      <c r="E142" s="258" t="s">
        <v>225</v>
      </c>
      <c r="F142" s="259" t="s">
        <v>226</v>
      </c>
      <c r="G142" s="260" t="s">
        <v>213</v>
      </c>
      <c r="H142" s="261">
        <v>10.501</v>
      </c>
      <c r="I142" s="262"/>
      <c r="J142" s="263">
        <f>ROUND(I142*H142,2)</f>
        <v>0</v>
      </c>
      <c r="K142" s="259" t="s">
        <v>21</v>
      </c>
      <c r="L142" s="264"/>
      <c r="M142" s="265" t="s">
        <v>21</v>
      </c>
      <c r="N142" s="266" t="s">
        <v>42</v>
      </c>
      <c r="O142" s="46"/>
      <c r="P142" s="229">
        <f>O142*H142</f>
        <v>0</v>
      </c>
      <c r="Q142" s="229">
        <v>1</v>
      </c>
      <c r="R142" s="229">
        <f>Q142*H142</f>
        <v>10.501</v>
      </c>
      <c r="S142" s="229">
        <v>0</v>
      </c>
      <c r="T142" s="230">
        <f>S142*H142</f>
        <v>0</v>
      </c>
      <c r="AR142" s="23" t="s">
        <v>200</v>
      </c>
      <c r="AT142" s="23" t="s">
        <v>224</v>
      </c>
      <c r="AU142" s="23" t="s">
        <v>81</v>
      </c>
      <c r="AY142" s="23" t="s">
        <v>149</v>
      </c>
      <c r="BE142" s="231">
        <f>IF(N142="základní",J142,0)</f>
        <v>0</v>
      </c>
      <c r="BF142" s="231">
        <f>IF(N142="snížená",J142,0)</f>
        <v>0</v>
      </c>
      <c r="BG142" s="231">
        <f>IF(N142="zákl. přenesená",J142,0)</f>
        <v>0</v>
      </c>
      <c r="BH142" s="231">
        <f>IF(N142="sníž. přenesená",J142,0)</f>
        <v>0</v>
      </c>
      <c r="BI142" s="231">
        <f>IF(N142="nulová",J142,0)</f>
        <v>0</v>
      </c>
      <c r="BJ142" s="23" t="s">
        <v>79</v>
      </c>
      <c r="BK142" s="231">
        <f>ROUND(I142*H142,2)</f>
        <v>0</v>
      </c>
      <c r="BL142" s="23" t="s">
        <v>156</v>
      </c>
      <c r="BM142" s="23" t="s">
        <v>227</v>
      </c>
    </row>
    <row r="143" spans="2:51" s="11" customFormat="1" ht="13.5">
      <c r="B143" s="235"/>
      <c r="C143" s="236"/>
      <c r="D143" s="232" t="s">
        <v>160</v>
      </c>
      <c r="E143" s="237" t="s">
        <v>21</v>
      </c>
      <c r="F143" s="238" t="s">
        <v>228</v>
      </c>
      <c r="G143" s="236"/>
      <c r="H143" s="239">
        <v>10.501</v>
      </c>
      <c r="I143" s="240"/>
      <c r="J143" s="236"/>
      <c r="K143" s="236"/>
      <c r="L143" s="241"/>
      <c r="M143" s="242"/>
      <c r="N143" s="243"/>
      <c r="O143" s="243"/>
      <c r="P143" s="243"/>
      <c r="Q143" s="243"/>
      <c r="R143" s="243"/>
      <c r="S143" s="243"/>
      <c r="T143" s="244"/>
      <c r="AT143" s="245" t="s">
        <v>160</v>
      </c>
      <c r="AU143" s="245" t="s">
        <v>81</v>
      </c>
      <c r="AV143" s="11" t="s">
        <v>81</v>
      </c>
      <c r="AW143" s="11" t="s">
        <v>35</v>
      </c>
      <c r="AX143" s="11" t="s">
        <v>79</v>
      </c>
      <c r="AY143" s="245" t="s">
        <v>149</v>
      </c>
    </row>
    <row r="144" spans="2:65" s="1" customFormat="1" ht="25.5" customHeight="1">
      <c r="B144" s="45"/>
      <c r="C144" s="220" t="s">
        <v>229</v>
      </c>
      <c r="D144" s="220" t="s">
        <v>151</v>
      </c>
      <c r="E144" s="221" t="s">
        <v>230</v>
      </c>
      <c r="F144" s="222" t="s">
        <v>231</v>
      </c>
      <c r="G144" s="223" t="s">
        <v>154</v>
      </c>
      <c r="H144" s="224">
        <v>116.675</v>
      </c>
      <c r="I144" s="225"/>
      <c r="J144" s="226">
        <f>ROUND(I144*H144,2)</f>
        <v>0</v>
      </c>
      <c r="K144" s="222" t="s">
        <v>155</v>
      </c>
      <c r="L144" s="71"/>
      <c r="M144" s="227" t="s">
        <v>21</v>
      </c>
      <c r="N144" s="228" t="s">
        <v>42</v>
      </c>
      <c r="O144" s="46"/>
      <c r="P144" s="229">
        <f>O144*H144</f>
        <v>0</v>
      </c>
      <c r="Q144" s="229">
        <v>0</v>
      </c>
      <c r="R144" s="229">
        <f>Q144*H144</f>
        <v>0</v>
      </c>
      <c r="S144" s="229">
        <v>0</v>
      </c>
      <c r="T144" s="230">
        <f>S144*H144</f>
        <v>0</v>
      </c>
      <c r="AR144" s="23" t="s">
        <v>156</v>
      </c>
      <c r="AT144" s="23" t="s">
        <v>151</v>
      </c>
      <c r="AU144" s="23" t="s">
        <v>81</v>
      </c>
      <c r="AY144" s="23" t="s">
        <v>149</v>
      </c>
      <c r="BE144" s="231">
        <f>IF(N144="základní",J144,0)</f>
        <v>0</v>
      </c>
      <c r="BF144" s="231">
        <f>IF(N144="snížená",J144,0)</f>
        <v>0</v>
      </c>
      <c r="BG144" s="231">
        <f>IF(N144="zákl. přenesená",J144,0)</f>
        <v>0</v>
      </c>
      <c r="BH144" s="231">
        <f>IF(N144="sníž. přenesená",J144,0)</f>
        <v>0</v>
      </c>
      <c r="BI144" s="231">
        <f>IF(N144="nulová",J144,0)</f>
        <v>0</v>
      </c>
      <c r="BJ144" s="23" t="s">
        <v>79</v>
      </c>
      <c r="BK144" s="231">
        <f>ROUND(I144*H144,2)</f>
        <v>0</v>
      </c>
      <c r="BL144" s="23" t="s">
        <v>156</v>
      </c>
      <c r="BM144" s="23" t="s">
        <v>232</v>
      </c>
    </row>
    <row r="145" spans="2:47" s="1" customFormat="1" ht="13.5">
      <c r="B145" s="45"/>
      <c r="C145" s="73"/>
      <c r="D145" s="232" t="s">
        <v>158</v>
      </c>
      <c r="E145" s="73"/>
      <c r="F145" s="233" t="s">
        <v>233</v>
      </c>
      <c r="G145" s="73"/>
      <c r="H145" s="73"/>
      <c r="I145" s="190"/>
      <c r="J145" s="73"/>
      <c r="K145" s="73"/>
      <c r="L145" s="71"/>
      <c r="M145" s="234"/>
      <c r="N145" s="46"/>
      <c r="O145" s="46"/>
      <c r="P145" s="46"/>
      <c r="Q145" s="46"/>
      <c r="R145" s="46"/>
      <c r="S145" s="46"/>
      <c r="T145" s="94"/>
      <c r="AT145" s="23" t="s">
        <v>158</v>
      </c>
      <c r="AU145" s="23" t="s">
        <v>81</v>
      </c>
    </row>
    <row r="146" spans="2:51" s="11" customFormat="1" ht="13.5">
      <c r="B146" s="235"/>
      <c r="C146" s="236"/>
      <c r="D146" s="232" t="s">
        <v>160</v>
      </c>
      <c r="E146" s="237" t="s">
        <v>21</v>
      </c>
      <c r="F146" s="238" t="s">
        <v>222</v>
      </c>
      <c r="G146" s="236"/>
      <c r="H146" s="239">
        <v>116.675</v>
      </c>
      <c r="I146" s="240"/>
      <c r="J146" s="236"/>
      <c r="K146" s="236"/>
      <c r="L146" s="241"/>
      <c r="M146" s="242"/>
      <c r="N146" s="243"/>
      <c r="O146" s="243"/>
      <c r="P146" s="243"/>
      <c r="Q146" s="243"/>
      <c r="R146" s="243"/>
      <c r="S146" s="243"/>
      <c r="T146" s="244"/>
      <c r="AT146" s="245" t="s">
        <v>160</v>
      </c>
      <c r="AU146" s="245" t="s">
        <v>81</v>
      </c>
      <c r="AV146" s="11" t="s">
        <v>81</v>
      </c>
      <c r="AW146" s="11" t="s">
        <v>35</v>
      </c>
      <c r="AX146" s="11" t="s">
        <v>79</v>
      </c>
      <c r="AY146" s="245" t="s">
        <v>149</v>
      </c>
    </row>
    <row r="147" spans="2:65" s="1" customFormat="1" ht="16.5" customHeight="1">
      <c r="B147" s="45"/>
      <c r="C147" s="257" t="s">
        <v>234</v>
      </c>
      <c r="D147" s="257" t="s">
        <v>224</v>
      </c>
      <c r="E147" s="258" t="s">
        <v>235</v>
      </c>
      <c r="F147" s="259" t="s">
        <v>236</v>
      </c>
      <c r="G147" s="260" t="s">
        <v>237</v>
      </c>
      <c r="H147" s="261">
        <v>1.75</v>
      </c>
      <c r="I147" s="262"/>
      <c r="J147" s="263">
        <f>ROUND(I147*H147,2)</f>
        <v>0</v>
      </c>
      <c r="K147" s="259" t="s">
        <v>155</v>
      </c>
      <c r="L147" s="264"/>
      <c r="M147" s="265" t="s">
        <v>21</v>
      </c>
      <c r="N147" s="266" t="s">
        <v>42</v>
      </c>
      <c r="O147" s="46"/>
      <c r="P147" s="229">
        <f>O147*H147</f>
        <v>0</v>
      </c>
      <c r="Q147" s="229">
        <v>0.001</v>
      </c>
      <c r="R147" s="229">
        <f>Q147*H147</f>
        <v>0.00175</v>
      </c>
      <c r="S147" s="229">
        <v>0</v>
      </c>
      <c r="T147" s="230">
        <f>S147*H147</f>
        <v>0</v>
      </c>
      <c r="AR147" s="23" t="s">
        <v>200</v>
      </c>
      <c r="AT147" s="23" t="s">
        <v>224</v>
      </c>
      <c r="AU147" s="23" t="s">
        <v>81</v>
      </c>
      <c r="AY147" s="23" t="s">
        <v>149</v>
      </c>
      <c r="BE147" s="231">
        <f>IF(N147="základní",J147,0)</f>
        <v>0</v>
      </c>
      <c r="BF147" s="231">
        <f>IF(N147="snížená",J147,0)</f>
        <v>0</v>
      </c>
      <c r="BG147" s="231">
        <f>IF(N147="zákl. přenesená",J147,0)</f>
        <v>0</v>
      </c>
      <c r="BH147" s="231">
        <f>IF(N147="sníž. přenesená",J147,0)</f>
        <v>0</v>
      </c>
      <c r="BI147" s="231">
        <f>IF(N147="nulová",J147,0)</f>
        <v>0</v>
      </c>
      <c r="BJ147" s="23" t="s">
        <v>79</v>
      </c>
      <c r="BK147" s="231">
        <f>ROUND(I147*H147,2)</f>
        <v>0</v>
      </c>
      <c r="BL147" s="23" t="s">
        <v>156</v>
      </c>
      <c r="BM147" s="23" t="s">
        <v>238</v>
      </c>
    </row>
    <row r="148" spans="2:51" s="11" customFormat="1" ht="13.5">
      <c r="B148" s="235"/>
      <c r="C148" s="236"/>
      <c r="D148" s="232" t="s">
        <v>160</v>
      </c>
      <c r="E148" s="236"/>
      <c r="F148" s="238" t="s">
        <v>239</v>
      </c>
      <c r="G148" s="236"/>
      <c r="H148" s="239">
        <v>1.75</v>
      </c>
      <c r="I148" s="240"/>
      <c r="J148" s="236"/>
      <c r="K148" s="236"/>
      <c r="L148" s="241"/>
      <c r="M148" s="242"/>
      <c r="N148" s="243"/>
      <c r="O148" s="243"/>
      <c r="P148" s="243"/>
      <c r="Q148" s="243"/>
      <c r="R148" s="243"/>
      <c r="S148" s="243"/>
      <c r="T148" s="244"/>
      <c r="AT148" s="245" t="s">
        <v>160</v>
      </c>
      <c r="AU148" s="245" t="s">
        <v>81</v>
      </c>
      <c r="AV148" s="11" t="s">
        <v>81</v>
      </c>
      <c r="AW148" s="11" t="s">
        <v>6</v>
      </c>
      <c r="AX148" s="11" t="s">
        <v>79</v>
      </c>
      <c r="AY148" s="245" t="s">
        <v>149</v>
      </c>
    </row>
    <row r="149" spans="2:65" s="1" customFormat="1" ht="16.5" customHeight="1">
      <c r="B149" s="45"/>
      <c r="C149" s="220" t="s">
        <v>10</v>
      </c>
      <c r="D149" s="220" t="s">
        <v>151</v>
      </c>
      <c r="E149" s="221" t="s">
        <v>240</v>
      </c>
      <c r="F149" s="222" t="s">
        <v>241</v>
      </c>
      <c r="G149" s="223" t="s">
        <v>154</v>
      </c>
      <c r="H149" s="224">
        <v>94.38</v>
      </c>
      <c r="I149" s="225"/>
      <c r="J149" s="226">
        <f>ROUND(I149*H149,2)</f>
        <v>0</v>
      </c>
      <c r="K149" s="222" t="s">
        <v>155</v>
      </c>
      <c r="L149" s="71"/>
      <c r="M149" s="227" t="s">
        <v>21</v>
      </c>
      <c r="N149" s="228" t="s">
        <v>42</v>
      </c>
      <c r="O149" s="46"/>
      <c r="P149" s="229">
        <f>O149*H149</f>
        <v>0</v>
      </c>
      <c r="Q149" s="229">
        <v>0</v>
      </c>
      <c r="R149" s="229">
        <f>Q149*H149</f>
        <v>0</v>
      </c>
      <c r="S149" s="229">
        <v>0</v>
      </c>
      <c r="T149" s="230">
        <f>S149*H149</f>
        <v>0</v>
      </c>
      <c r="AR149" s="23" t="s">
        <v>156</v>
      </c>
      <c r="AT149" s="23" t="s">
        <v>151</v>
      </c>
      <c r="AU149" s="23" t="s">
        <v>81</v>
      </c>
      <c r="AY149" s="23" t="s">
        <v>149</v>
      </c>
      <c r="BE149" s="231">
        <f>IF(N149="základní",J149,0)</f>
        <v>0</v>
      </c>
      <c r="BF149" s="231">
        <f>IF(N149="snížená",J149,0)</f>
        <v>0</v>
      </c>
      <c r="BG149" s="231">
        <f>IF(N149="zákl. přenesená",J149,0)</f>
        <v>0</v>
      </c>
      <c r="BH149" s="231">
        <f>IF(N149="sníž. přenesená",J149,0)</f>
        <v>0</v>
      </c>
      <c r="BI149" s="231">
        <f>IF(N149="nulová",J149,0)</f>
        <v>0</v>
      </c>
      <c r="BJ149" s="23" t="s">
        <v>79</v>
      </c>
      <c r="BK149" s="231">
        <f>ROUND(I149*H149,2)</f>
        <v>0</v>
      </c>
      <c r="BL149" s="23" t="s">
        <v>156</v>
      </c>
      <c r="BM149" s="23" t="s">
        <v>242</v>
      </c>
    </row>
    <row r="150" spans="2:47" s="1" customFormat="1" ht="13.5">
      <c r="B150" s="45"/>
      <c r="C150" s="73"/>
      <c r="D150" s="232" t="s">
        <v>158</v>
      </c>
      <c r="E150" s="73"/>
      <c r="F150" s="233" t="s">
        <v>243</v>
      </c>
      <c r="G150" s="73"/>
      <c r="H150" s="73"/>
      <c r="I150" s="190"/>
      <c r="J150" s="73"/>
      <c r="K150" s="73"/>
      <c r="L150" s="71"/>
      <c r="M150" s="234"/>
      <c r="N150" s="46"/>
      <c r="O150" s="46"/>
      <c r="P150" s="46"/>
      <c r="Q150" s="46"/>
      <c r="R150" s="46"/>
      <c r="S150" s="46"/>
      <c r="T150" s="94"/>
      <c r="AT150" s="23" t="s">
        <v>158</v>
      </c>
      <c r="AU150" s="23" t="s">
        <v>81</v>
      </c>
    </row>
    <row r="151" spans="2:51" s="11" customFormat="1" ht="13.5">
      <c r="B151" s="235"/>
      <c r="C151" s="236"/>
      <c r="D151" s="232" t="s">
        <v>160</v>
      </c>
      <c r="E151" s="237" t="s">
        <v>21</v>
      </c>
      <c r="F151" s="238" t="s">
        <v>244</v>
      </c>
      <c r="G151" s="236"/>
      <c r="H151" s="239">
        <v>3.2</v>
      </c>
      <c r="I151" s="240"/>
      <c r="J151" s="236"/>
      <c r="K151" s="236"/>
      <c r="L151" s="241"/>
      <c r="M151" s="242"/>
      <c r="N151" s="243"/>
      <c r="O151" s="243"/>
      <c r="P151" s="243"/>
      <c r="Q151" s="243"/>
      <c r="R151" s="243"/>
      <c r="S151" s="243"/>
      <c r="T151" s="244"/>
      <c r="AT151" s="245" t="s">
        <v>160</v>
      </c>
      <c r="AU151" s="245" t="s">
        <v>81</v>
      </c>
      <c r="AV151" s="11" t="s">
        <v>81</v>
      </c>
      <c r="AW151" s="11" t="s">
        <v>35</v>
      </c>
      <c r="AX151" s="11" t="s">
        <v>71</v>
      </c>
      <c r="AY151" s="245" t="s">
        <v>149</v>
      </c>
    </row>
    <row r="152" spans="2:51" s="11" customFormat="1" ht="13.5">
      <c r="B152" s="235"/>
      <c r="C152" s="236"/>
      <c r="D152" s="232" t="s">
        <v>160</v>
      </c>
      <c r="E152" s="237" t="s">
        <v>21</v>
      </c>
      <c r="F152" s="238" t="s">
        <v>245</v>
      </c>
      <c r="G152" s="236"/>
      <c r="H152" s="239">
        <v>91.18</v>
      </c>
      <c r="I152" s="240"/>
      <c r="J152" s="236"/>
      <c r="K152" s="236"/>
      <c r="L152" s="241"/>
      <c r="M152" s="242"/>
      <c r="N152" s="243"/>
      <c r="O152" s="243"/>
      <c r="P152" s="243"/>
      <c r="Q152" s="243"/>
      <c r="R152" s="243"/>
      <c r="S152" s="243"/>
      <c r="T152" s="244"/>
      <c r="AT152" s="245" t="s">
        <v>160</v>
      </c>
      <c r="AU152" s="245" t="s">
        <v>81</v>
      </c>
      <c r="AV152" s="11" t="s">
        <v>81</v>
      </c>
      <c r="AW152" s="11" t="s">
        <v>35</v>
      </c>
      <c r="AX152" s="11" t="s">
        <v>71</v>
      </c>
      <c r="AY152" s="245" t="s">
        <v>149</v>
      </c>
    </row>
    <row r="153" spans="2:51" s="12" customFormat="1" ht="13.5">
      <c r="B153" s="246"/>
      <c r="C153" s="247"/>
      <c r="D153" s="232" t="s">
        <v>160</v>
      </c>
      <c r="E153" s="248" t="s">
        <v>21</v>
      </c>
      <c r="F153" s="249" t="s">
        <v>163</v>
      </c>
      <c r="G153" s="247"/>
      <c r="H153" s="250">
        <v>94.38</v>
      </c>
      <c r="I153" s="251"/>
      <c r="J153" s="247"/>
      <c r="K153" s="247"/>
      <c r="L153" s="252"/>
      <c r="M153" s="253"/>
      <c r="N153" s="254"/>
      <c r="O153" s="254"/>
      <c r="P153" s="254"/>
      <c r="Q153" s="254"/>
      <c r="R153" s="254"/>
      <c r="S153" s="254"/>
      <c r="T153" s="255"/>
      <c r="AT153" s="256" t="s">
        <v>160</v>
      </c>
      <c r="AU153" s="256" t="s">
        <v>81</v>
      </c>
      <c r="AV153" s="12" t="s">
        <v>156</v>
      </c>
      <c r="AW153" s="12" t="s">
        <v>35</v>
      </c>
      <c r="AX153" s="12" t="s">
        <v>79</v>
      </c>
      <c r="AY153" s="256" t="s">
        <v>149</v>
      </c>
    </row>
    <row r="154" spans="2:63" s="10" customFormat="1" ht="29.85" customHeight="1">
      <c r="B154" s="204"/>
      <c r="C154" s="205"/>
      <c r="D154" s="206" t="s">
        <v>70</v>
      </c>
      <c r="E154" s="218" t="s">
        <v>169</v>
      </c>
      <c r="F154" s="218" t="s">
        <v>246</v>
      </c>
      <c r="G154" s="205"/>
      <c r="H154" s="205"/>
      <c r="I154" s="208"/>
      <c r="J154" s="219">
        <f>BK154</f>
        <v>0</v>
      </c>
      <c r="K154" s="205"/>
      <c r="L154" s="210"/>
      <c r="M154" s="211"/>
      <c r="N154" s="212"/>
      <c r="O154" s="212"/>
      <c r="P154" s="213">
        <f>SUM(P155:P186)</f>
        <v>0</v>
      </c>
      <c r="Q154" s="212"/>
      <c r="R154" s="213">
        <f>SUM(R155:R186)</f>
        <v>3.55412381</v>
      </c>
      <c r="S154" s="212"/>
      <c r="T154" s="214">
        <f>SUM(T155:T186)</f>
        <v>0</v>
      </c>
      <c r="AR154" s="215" t="s">
        <v>79</v>
      </c>
      <c r="AT154" s="216" t="s">
        <v>70</v>
      </c>
      <c r="AU154" s="216" t="s">
        <v>79</v>
      </c>
      <c r="AY154" s="215" t="s">
        <v>149</v>
      </c>
      <c r="BK154" s="217">
        <f>SUM(BK155:BK186)</f>
        <v>0</v>
      </c>
    </row>
    <row r="155" spans="2:65" s="1" customFormat="1" ht="25.5" customHeight="1">
      <c r="B155" s="45"/>
      <c r="C155" s="220" t="s">
        <v>247</v>
      </c>
      <c r="D155" s="220" t="s">
        <v>151</v>
      </c>
      <c r="E155" s="221" t="s">
        <v>248</v>
      </c>
      <c r="F155" s="222" t="s">
        <v>249</v>
      </c>
      <c r="G155" s="223" t="s">
        <v>154</v>
      </c>
      <c r="H155" s="224">
        <v>3.36</v>
      </c>
      <c r="I155" s="225"/>
      <c r="J155" s="226">
        <f>ROUND(I155*H155,2)</f>
        <v>0</v>
      </c>
      <c r="K155" s="222" t="s">
        <v>155</v>
      </c>
      <c r="L155" s="71"/>
      <c r="M155" s="227" t="s">
        <v>21</v>
      </c>
      <c r="N155" s="228" t="s">
        <v>42</v>
      </c>
      <c r="O155" s="46"/>
      <c r="P155" s="229">
        <f>O155*H155</f>
        <v>0</v>
      </c>
      <c r="Q155" s="229">
        <v>0.17351</v>
      </c>
      <c r="R155" s="229">
        <f>Q155*H155</f>
        <v>0.5829936</v>
      </c>
      <c r="S155" s="229">
        <v>0</v>
      </c>
      <c r="T155" s="230">
        <f>S155*H155</f>
        <v>0</v>
      </c>
      <c r="AR155" s="23" t="s">
        <v>156</v>
      </c>
      <c r="AT155" s="23" t="s">
        <v>151</v>
      </c>
      <c r="AU155" s="23" t="s">
        <v>81</v>
      </c>
      <c r="AY155" s="23" t="s">
        <v>149</v>
      </c>
      <c r="BE155" s="231">
        <f>IF(N155="základní",J155,0)</f>
        <v>0</v>
      </c>
      <c r="BF155" s="231">
        <f>IF(N155="snížená",J155,0)</f>
        <v>0</v>
      </c>
      <c r="BG155" s="231">
        <f>IF(N155="zákl. přenesená",J155,0)</f>
        <v>0</v>
      </c>
      <c r="BH155" s="231">
        <f>IF(N155="sníž. přenesená",J155,0)</f>
        <v>0</v>
      </c>
      <c r="BI155" s="231">
        <f>IF(N155="nulová",J155,0)</f>
        <v>0</v>
      </c>
      <c r="BJ155" s="23" t="s">
        <v>79</v>
      </c>
      <c r="BK155" s="231">
        <f>ROUND(I155*H155,2)</f>
        <v>0</v>
      </c>
      <c r="BL155" s="23" t="s">
        <v>156</v>
      </c>
      <c r="BM155" s="23" t="s">
        <v>250</v>
      </c>
    </row>
    <row r="156" spans="2:51" s="11" customFormat="1" ht="13.5">
      <c r="B156" s="235"/>
      <c r="C156" s="236"/>
      <c r="D156" s="232" t="s">
        <v>160</v>
      </c>
      <c r="E156" s="237" t="s">
        <v>21</v>
      </c>
      <c r="F156" s="238" t="s">
        <v>251</v>
      </c>
      <c r="G156" s="236"/>
      <c r="H156" s="239">
        <v>3.36</v>
      </c>
      <c r="I156" s="240"/>
      <c r="J156" s="236"/>
      <c r="K156" s="236"/>
      <c r="L156" s="241"/>
      <c r="M156" s="242"/>
      <c r="N156" s="243"/>
      <c r="O156" s="243"/>
      <c r="P156" s="243"/>
      <c r="Q156" s="243"/>
      <c r="R156" s="243"/>
      <c r="S156" s="243"/>
      <c r="T156" s="244"/>
      <c r="AT156" s="245" t="s">
        <v>160</v>
      </c>
      <c r="AU156" s="245" t="s">
        <v>81</v>
      </c>
      <c r="AV156" s="11" t="s">
        <v>81</v>
      </c>
      <c r="AW156" s="11" t="s">
        <v>35</v>
      </c>
      <c r="AX156" s="11" t="s">
        <v>79</v>
      </c>
      <c r="AY156" s="245" t="s">
        <v>149</v>
      </c>
    </row>
    <row r="157" spans="2:65" s="1" customFormat="1" ht="25.5" customHeight="1">
      <c r="B157" s="45"/>
      <c r="C157" s="220" t="s">
        <v>252</v>
      </c>
      <c r="D157" s="220" t="s">
        <v>151</v>
      </c>
      <c r="E157" s="221" t="s">
        <v>253</v>
      </c>
      <c r="F157" s="222" t="s">
        <v>254</v>
      </c>
      <c r="G157" s="223" t="s">
        <v>154</v>
      </c>
      <c r="H157" s="224">
        <v>0.16</v>
      </c>
      <c r="I157" s="225"/>
      <c r="J157" s="226">
        <f>ROUND(I157*H157,2)</f>
        <v>0</v>
      </c>
      <c r="K157" s="222" t="s">
        <v>155</v>
      </c>
      <c r="L157" s="71"/>
      <c r="M157" s="227" t="s">
        <v>21</v>
      </c>
      <c r="N157" s="228" t="s">
        <v>42</v>
      </c>
      <c r="O157" s="46"/>
      <c r="P157" s="229">
        <f>O157*H157</f>
        <v>0</v>
      </c>
      <c r="Q157" s="229">
        <v>0.07427</v>
      </c>
      <c r="R157" s="229">
        <f>Q157*H157</f>
        <v>0.0118832</v>
      </c>
      <c r="S157" s="229">
        <v>0</v>
      </c>
      <c r="T157" s="230">
        <f>S157*H157</f>
        <v>0</v>
      </c>
      <c r="AR157" s="23" t="s">
        <v>156</v>
      </c>
      <c r="AT157" s="23" t="s">
        <v>151</v>
      </c>
      <c r="AU157" s="23" t="s">
        <v>81</v>
      </c>
      <c r="AY157" s="23" t="s">
        <v>149</v>
      </c>
      <c r="BE157" s="231">
        <f>IF(N157="základní",J157,0)</f>
        <v>0</v>
      </c>
      <c r="BF157" s="231">
        <f>IF(N157="snížená",J157,0)</f>
        <v>0</v>
      </c>
      <c r="BG157" s="231">
        <f>IF(N157="zákl. přenesená",J157,0)</f>
        <v>0</v>
      </c>
      <c r="BH157" s="231">
        <f>IF(N157="sníž. přenesená",J157,0)</f>
        <v>0</v>
      </c>
      <c r="BI157" s="231">
        <f>IF(N157="nulová",J157,0)</f>
        <v>0</v>
      </c>
      <c r="BJ157" s="23" t="s">
        <v>79</v>
      </c>
      <c r="BK157" s="231">
        <f>ROUND(I157*H157,2)</f>
        <v>0</v>
      </c>
      <c r="BL157" s="23" t="s">
        <v>156</v>
      </c>
      <c r="BM157" s="23" t="s">
        <v>255</v>
      </c>
    </row>
    <row r="158" spans="2:51" s="11" customFormat="1" ht="13.5">
      <c r="B158" s="235"/>
      <c r="C158" s="236"/>
      <c r="D158" s="232" t="s">
        <v>160</v>
      </c>
      <c r="E158" s="237" t="s">
        <v>21</v>
      </c>
      <c r="F158" s="238" t="s">
        <v>256</v>
      </c>
      <c r="G158" s="236"/>
      <c r="H158" s="239">
        <v>0.16</v>
      </c>
      <c r="I158" s="240"/>
      <c r="J158" s="236"/>
      <c r="K158" s="236"/>
      <c r="L158" s="241"/>
      <c r="M158" s="242"/>
      <c r="N158" s="243"/>
      <c r="O158" s="243"/>
      <c r="P158" s="243"/>
      <c r="Q158" s="243"/>
      <c r="R158" s="243"/>
      <c r="S158" s="243"/>
      <c r="T158" s="244"/>
      <c r="AT158" s="245" t="s">
        <v>160</v>
      </c>
      <c r="AU158" s="245" t="s">
        <v>81</v>
      </c>
      <c r="AV158" s="11" t="s">
        <v>81</v>
      </c>
      <c r="AW158" s="11" t="s">
        <v>35</v>
      </c>
      <c r="AX158" s="11" t="s">
        <v>79</v>
      </c>
      <c r="AY158" s="245" t="s">
        <v>149</v>
      </c>
    </row>
    <row r="159" spans="2:65" s="1" customFormat="1" ht="16.5" customHeight="1">
      <c r="B159" s="45"/>
      <c r="C159" s="220" t="s">
        <v>257</v>
      </c>
      <c r="D159" s="220" t="s">
        <v>151</v>
      </c>
      <c r="E159" s="221" t="s">
        <v>258</v>
      </c>
      <c r="F159" s="222" t="s">
        <v>259</v>
      </c>
      <c r="G159" s="223" t="s">
        <v>154</v>
      </c>
      <c r="H159" s="224">
        <v>19.813</v>
      </c>
      <c r="I159" s="225"/>
      <c r="J159" s="226">
        <f>ROUND(I159*H159,2)</f>
        <v>0</v>
      </c>
      <c r="K159" s="222" t="s">
        <v>155</v>
      </c>
      <c r="L159" s="71"/>
      <c r="M159" s="227" t="s">
        <v>21</v>
      </c>
      <c r="N159" s="228" t="s">
        <v>42</v>
      </c>
      <c r="O159" s="46"/>
      <c r="P159" s="229">
        <f>O159*H159</f>
        <v>0</v>
      </c>
      <c r="Q159" s="229">
        <v>0.06917</v>
      </c>
      <c r="R159" s="229">
        <f>Q159*H159</f>
        <v>1.3704652099999999</v>
      </c>
      <c r="S159" s="229">
        <v>0</v>
      </c>
      <c r="T159" s="230">
        <f>S159*H159</f>
        <v>0</v>
      </c>
      <c r="AR159" s="23" t="s">
        <v>156</v>
      </c>
      <c r="AT159" s="23" t="s">
        <v>151</v>
      </c>
      <c r="AU159" s="23" t="s">
        <v>81</v>
      </c>
      <c r="AY159" s="23" t="s">
        <v>149</v>
      </c>
      <c r="BE159" s="231">
        <f>IF(N159="základní",J159,0)</f>
        <v>0</v>
      </c>
      <c r="BF159" s="231">
        <f>IF(N159="snížená",J159,0)</f>
        <v>0</v>
      </c>
      <c r="BG159" s="231">
        <f>IF(N159="zákl. přenesená",J159,0)</f>
        <v>0</v>
      </c>
      <c r="BH159" s="231">
        <f>IF(N159="sníž. přenesená",J159,0)</f>
        <v>0</v>
      </c>
      <c r="BI159" s="231">
        <f>IF(N159="nulová",J159,0)</f>
        <v>0</v>
      </c>
      <c r="BJ159" s="23" t="s">
        <v>79</v>
      </c>
      <c r="BK159" s="231">
        <f>ROUND(I159*H159,2)</f>
        <v>0</v>
      </c>
      <c r="BL159" s="23" t="s">
        <v>156</v>
      </c>
      <c r="BM159" s="23" t="s">
        <v>260</v>
      </c>
    </row>
    <row r="160" spans="2:51" s="11" customFormat="1" ht="13.5">
      <c r="B160" s="235"/>
      <c r="C160" s="236"/>
      <c r="D160" s="232" t="s">
        <v>160</v>
      </c>
      <c r="E160" s="237" t="s">
        <v>21</v>
      </c>
      <c r="F160" s="238" t="s">
        <v>261</v>
      </c>
      <c r="G160" s="236"/>
      <c r="H160" s="239">
        <v>13.65</v>
      </c>
      <c r="I160" s="240"/>
      <c r="J160" s="236"/>
      <c r="K160" s="236"/>
      <c r="L160" s="241"/>
      <c r="M160" s="242"/>
      <c r="N160" s="243"/>
      <c r="O160" s="243"/>
      <c r="P160" s="243"/>
      <c r="Q160" s="243"/>
      <c r="R160" s="243"/>
      <c r="S160" s="243"/>
      <c r="T160" s="244"/>
      <c r="AT160" s="245" t="s">
        <v>160</v>
      </c>
      <c r="AU160" s="245" t="s">
        <v>81</v>
      </c>
      <c r="AV160" s="11" t="s">
        <v>81</v>
      </c>
      <c r="AW160" s="11" t="s">
        <v>35</v>
      </c>
      <c r="AX160" s="11" t="s">
        <v>71</v>
      </c>
      <c r="AY160" s="245" t="s">
        <v>149</v>
      </c>
    </row>
    <row r="161" spans="2:51" s="11" customFormat="1" ht="13.5">
      <c r="B161" s="235"/>
      <c r="C161" s="236"/>
      <c r="D161" s="232" t="s">
        <v>160</v>
      </c>
      <c r="E161" s="237" t="s">
        <v>21</v>
      </c>
      <c r="F161" s="238" t="s">
        <v>262</v>
      </c>
      <c r="G161" s="236"/>
      <c r="H161" s="239">
        <v>0.51</v>
      </c>
      <c r="I161" s="240"/>
      <c r="J161" s="236"/>
      <c r="K161" s="236"/>
      <c r="L161" s="241"/>
      <c r="M161" s="242"/>
      <c r="N161" s="243"/>
      <c r="O161" s="243"/>
      <c r="P161" s="243"/>
      <c r="Q161" s="243"/>
      <c r="R161" s="243"/>
      <c r="S161" s="243"/>
      <c r="T161" s="244"/>
      <c r="AT161" s="245" t="s">
        <v>160</v>
      </c>
      <c r="AU161" s="245" t="s">
        <v>81</v>
      </c>
      <c r="AV161" s="11" t="s">
        <v>81</v>
      </c>
      <c r="AW161" s="11" t="s">
        <v>35</v>
      </c>
      <c r="AX161" s="11" t="s">
        <v>71</v>
      </c>
      <c r="AY161" s="245" t="s">
        <v>149</v>
      </c>
    </row>
    <row r="162" spans="2:51" s="11" customFormat="1" ht="13.5">
      <c r="B162" s="235"/>
      <c r="C162" s="236"/>
      <c r="D162" s="232" t="s">
        <v>160</v>
      </c>
      <c r="E162" s="237" t="s">
        <v>21</v>
      </c>
      <c r="F162" s="238" t="s">
        <v>263</v>
      </c>
      <c r="G162" s="236"/>
      <c r="H162" s="239">
        <v>0.51</v>
      </c>
      <c r="I162" s="240"/>
      <c r="J162" s="236"/>
      <c r="K162" s="236"/>
      <c r="L162" s="241"/>
      <c r="M162" s="242"/>
      <c r="N162" s="243"/>
      <c r="O162" s="243"/>
      <c r="P162" s="243"/>
      <c r="Q162" s="243"/>
      <c r="R162" s="243"/>
      <c r="S162" s="243"/>
      <c r="T162" s="244"/>
      <c r="AT162" s="245" t="s">
        <v>160</v>
      </c>
      <c r="AU162" s="245" t="s">
        <v>81</v>
      </c>
      <c r="AV162" s="11" t="s">
        <v>81</v>
      </c>
      <c r="AW162" s="11" t="s">
        <v>35</v>
      </c>
      <c r="AX162" s="11" t="s">
        <v>71</v>
      </c>
      <c r="AY162" s="245" t="s">
        <v>149</v>
      </c>
    </row>
    <row r="163" spans="2:51" s="11" customFormat="1" ht="13.5">
      <c r="B163" s="235"/>
      <c r="C163" s="236"/>
      <c r="D163" s="232" t="s">
        <v>160</v>
      </c>
      <c r="E163" s="237" t="s">
        <v>21</v>
      </c>
      <c r="F163" s="238" t="s">
        <v>264</v>
      </c>
      <c r="G163" s="236"/>
      <c r="H163" s="239">
        <v>0.27</v>
      </c>
      <c r="I163" s="240"/>
      <c r="J163" s="236"/>
      <c r="K163" s="236"/>
      <c r="L163" s="241"/>
      <c r="M163" s="242"/>
      <c r="N163" s="243"/>
      <c r="O163" s="243"/>
      <c r="P163" s="243"/>
      <c r="Q163" s="243"/>
      <c r="R163" s="243"/>
      <c r="S163" s="243"/>
      <c r="T163" s="244"/>
      <c r="AT163" s="245" t="s">
        <v>160</v>
      </c>
      <c r="AU163" s="245" t="s">
        <v>81</v>
      </c>
      <c r="AV163" s="11" t="s">
        <v>81</v>
      </c>
      <c r="AW163" s="11" t="s">
        <v>35</v>
      </c>
      <c r="AX163" s="11" t="s">
        <v>71</v>
      </c>
      <c r="AY163" s="245" t="s">
        <v>149</v>
      </c>
    </row>
    <row r="164" spans="2:51" s="11" customFormat="1" ht="13.5">
      <c r="B164" s="235"/>
      <c r="C164" s="236"/>
      <c r="D164" s="232" t="s">
        <v>160</v>
      </c>
      <c r="E164" s="237" t="s">
        <v>21</v>
      </c>
      <c r="F164" s="238" t="s">
        <v>265</v>
      </c>
      <c r="G164" s="236"/>
      <c r="H164" s="239">
        <v>1.56</v>
      </c>
      <c r="I164" s="240"/>
      <c r="J164" s="236"/>
      <c r="K164" s="236"/>
      <c r="L164" s="241"/>
      <c r="M164" s="242"/>
      <c r="N164" s="243"/>
      <c r="O164" s="243"/>
      <c r="P164" s="243"/>
      <c r="Q164" s="243"/>
      <c r="R164" s="243"/>
      <c r="S164" s="243"/>
      <c r="T164" s="244"/>
      <c r="AT164" s="245" t="s">
        <v>160</v>
      </c>
      <c r="AU164" s="245" t="s">
        <v>81</v>
      </c>
      <c r="AV164" s="11" t="s">
        <v>81</v>
      </c>
      <c r="AW164" s="11" t="s">
        <v>35</v>
      </c>
      <c r="AX164" s="11" t="s">
        <v>71</v>
      </c>
      <c r="AY164" s="245" t="s">
        <v>149</v>
      </c>
    </row>
    <row r="165" spans="2:51" s="11" customFormat="1" ht="13.5">
      <c r="B165" s="235"/>
      <c r="C165" s="236"/>
      <c r="D165" s="232" t="s">
        <v>160</v>
      </c>
      <c r="E165" s="237" t="s">
        <v>21</v>
      </c>
      <c r="F165" s="238" t="s">
        <v>266</v>
      </c>
      <c r="G165" s="236"/>
      <c r="H165" s="239">
        <v>1.24</v>
      </c>
      <c r="I165" s="240"/>
      <c r="J165" s="236"/>
      <c r="K165" s="236"/>
      <c r="L165" s="241"/>
      <c r="M165" s="242"/>
      <c r="N165" s="243"/>
      <c r="O165" s="243"/>
      <c r="P165" s="243"/>
      <c r="Q165" s="243"/>
      <c r="R165" s="243"/>
      <c r="S165" s="243"/>
      <c r="T165" s="244"/>
      <c r="AT165" s="245" t="s">
        <v>160</v>
      </c>
      <c r="AU165" s="245" t="s">
        <v>81</v>
      </c>
      <c r="AV165" s="11" t="s">
        <v>81</v>
      </c>
      <c r="AW165" s="11" t="s">
        <v>35</v>
      </c>
      <c r="AX165" s="11" t="s">
        <v>71</v>
      </c>
      <c r="AY165" s="245" t="s">
        <v>149</v>
      </c>
    </row>
    <row r="166" spans="2:51" s="11" customFormat="1" ht="13.5">
      <c r="B166" s="235"/>
      <c r="C166" s="236"/>
      <c r="D166" s="232" t="s">
        <v>160</v>
      </c>
      <c r="E166" s="237" t="s">
        <v>21</v>
      </c>
      <c r="F166" s="238" t="s">
        <v>267</v>
      </c>
      <c r="G166" s="236"/>
      <c r="H166" s="239">
        <v>0.495</v>
      </c>
      <c r="I166" s="240"/>
      <c r="J166" s="236"/>
      <c r="K166" s="236"/>
      <c r="L166" s="241"/>
      <c r="M166" s="242"/>
      <c r="N166" s="243"/>
      <c r="O166" s="243"/>
      <c r="P166" s="243"/>
      <c r="Q166" s="243"/>
      <c r="R166" s="243"/>
      <c r="S166" s="243"/>
      <c r="T166" s="244"/>
      <c r="AT166" s="245" t="s">
        <v>160</v>
      </c>
      <c r="AU166" s="245" t="s">
        <v>81</v>
      </c>
      <c r="AV166" s="11" t="s">
        <v>81</v>
      </c>
      <c r="AW166" s="11" t="s">
        <v>35</v>
      </c>
      <c r="AX166" s="11" t="s">
        <v>71</v>
      </c>
      <c r="AY166" s="245" t="s">
        <v>149</v>
      </c>
    </row>
    <row r="167" spans="2:51" s="11" customFormat="1" ht="13.5">
      <c r="B167" s="235"/>
      <c r="C167" s="236"/>
      <c r="D167" s="232" t="s">
        <v>160</v>
      </c>
      <c r="E167" s="237" t="s">
        <v>21</v>
      </c>
      <c r="F167" s="238" t="s">
        <v>268</v>
      </c>
      <c r="G167" s="236"/>
      <c r="H167" s="239">
        <v>1.083</v>
      </c>
      <c r="I167" s="240"/>
      <c r="J167" s="236"/>
      <c r="K167" s="236"/>
      <c r="L167" s="241"/>
      <c r="M167" s="242"/>
      <c r="N167" s="243"/>
      <c r="O167" s="243"/>
      <c r="P167" s="243"/>
      <c r="Q167" s="243"/>
      <c r="R167" s="243"/>
      <c r="S167" s="243"/>
      <c r="T167" s="244"/>
      <c r="AT167" s="245" t="s">
        <v>160</v>
      </c>
      <c r="AU167" s="245" t="s">
        <v>81</v>
      </c>
      <c r="AV167" s="11" t="s">
        <v>81</v>
      </c>
      <c r="AW167" s="11" t="s">
        <v>35</v>
      </c>
      <c r="AX167" s="11" t="s">
        <v>71</v>
      </c>
      <c r="AY167" s="245" t="s">
        <v>149</v>
      </c>
    </row>
    <row r="168" spans="2:51" s="11" customFormat="1" ht="13.5">
      <c r="B168" s="235"/>
      <c r="C168" s="236"/>
      <c r="D168" s="232" t="s">
        <v>160</v>
      </c>
      <c r="E168" s="237" t="s">
        <v>21</v>
      </c>
      <c r="F168" s="238" t="s">
        <v>269</v>
      </c>
      <c r="G168" s="236"/>
      <c r="H168" s="239">
        <v>0.495</v>
      </c>
      <c r="I168" s="240"/>
      <c r="J168" s="236"/>
      <c r="K168" s="236"/>
      <c r="L168" s="241"/>
      <c r="M168" s="242"/>
      <c r="N168" s="243"/>
      <c r="O168" s="243"/>
      <c r="P168" s="243"/>
      <c r="Q168" s="243"/>
      <c r="R168" s="243"/>
      <c r="S168" s="243"/>
      <c r="T168" s="244"/>
      <c r="AT168" s="245" t="s">
        <v>160</v>
      </c>
      <c r="AU168" s="245" t="s">
        <v>81</v>
      </c>
      <c r="AV168" s="11" t="s">
        <v>81</v>
      </c>
      <c r="AW168" s="11" t="s">
        <v>35</v>
      </c>
      <c r="AX168" s="11" t="s">
        <v>71</v>
      </c>
      <c r="AY168" s="245" t="s">
        <v>149</v>
      </c>
    </row>
    <row r="169" spans="2:51" s="12" customFormat="1" ht="13.5">
      <c r="B169" s="246"/>
      <c r="C169" s="247"/>
      <c r="D169" s="232" t="s">
        <v>160</v>
      </c>
      <c r="E169" s="248" t="s">
        <v>21</v>
      </c>
      <c r="F169" s="249" t="s">
        <v>163</v>
      </c>
      <c r="G169" s="247"/>
      <c r="H169" s="250">
        <v>19.813</v>
      </c>
      <c r="I169" s="251"/>
      <c r="J169" s="247"/>
      <c r="K169" s="247"/>
      <c r="L169" s="252"/>
      <c r="M169" s="253"/>
      <c r="N169" s="254"/>
      <c r="O169" s="254"/>
      <c r="P169" s="254"/>
      <c r="Q169" s="254"/>
      <c r="R169" s="254"/>
      <c r="S169" s="254"/>
      <c r="T169" s="255"/>
      <c r="AT169" s="256" t="s">
        <v>160</v>
      </c>
      <c r="AU169" s="256" t="s">
        <v>81</v>
      </c>
      <c r="AV169" s="12" t="s">
        <v>156</v>
      </c>
      <c r="AW169" s="12" t="s">
        <v>35</v>
      </c>
      <c r="AX169" s="12" t="s">
        <v>79</v>
      </c>
      <c r="AY169" s="256" t="s">
        <v>149</v>
      </c>
    </row>
    <row r="170" spans="2:65" s="1" customFormat="1" ht="16.5" customHeight="1">
      <c r="B170" s="45"/>
      <c r="C170" s="220" t="s">
        <v>270</v>
      </c>
      <c r="D170" s="220" t="s">
        <v>151</v>
      </c>
      <c r="E170" s="221" t="s">
        <v>271</v>
      </c>
      <c r="F170" s="222" t="s">
        <v>272</v>
      </c>
      <c r="G170" s="223" t="s">
        <v>154</v>
      </c>
      <c r="H170" s="224">
        <v>15.372</v>
      </c>
      <c r="I170" s="225"/>
      <c r="J170" s="226">
        <f>ROUND(I170*H170,2)</f>
        <v>0</v>
      </c>
      <c r="K170" s="222" t="s">
        <v>155</v>
      </c>
      <c r="L170" s="71"/>
      <c r="M170" s="227" t="s">
        <v>21</v>
      </c>
      <c r="N170" s="228" t="s">
        <v>42</v>
      </c>
      <c r="O170" s="46"/>
      <c r="P170" s="229">
        <f>O170*H170</f>
        <v>0</v>
      </c>
      <c r="Q170" s="229">
        <v>0.10325</v>
      </c>
      <c r="R170" s="229">
        <f>Q170*H170</f>
        <v>1.587159</v>
      </c>
      <c r="S170" s="229">
        <v>0</v>
      </c>
      <c r="T170" s="230">
        <f>S170*H170</f>
        <v>0</v>
      </c>
      <c r="AR170" s="23" t="s">
        <v>156</v>
      </c>
      <c r="AT170" s="23" t="s">
        <v>151</v>
      </c>
      <c r="AU170" s="23" t="s">
        <v>81</v>
      </c>
      <c r="AY170" s="23" t="s">
        <v>149</v>
      </c>
      <c r="BE170" s="231">
        <f>IF(N170="základní",J170,0)</f>
        <v>0</v>
      </c>
      <c r="BF170" s="231">
        <f>IF(N170="snížená",J170,0)</f>
        <v>0</v>
      </c>
      <c r="BG170" s="231">
        <f>IF(N170="zákl. přenesená",J170,0)</f>
        <v>0</v>
      </c>
      <c r="BH170" s="231">
        <f>IF(N170="sníž. přenesená",J170,0)</f>
        <v>0</v>
      </c>
      <c r="BI170" s="231">
        <f>IF(N170="nulová",J170,0)</f>
        <v>0</v>
      </c>
      <c r="BJ170" s="23" t="s">
        <v>79</v>
      </c>
      <c r="BK170" s="231">
        <f>ROUND(I170*H170,2)</f>
        <v>0</v>
      </c>
      <c r="BL170" s="23" t="s">
        <v>156</v>
      </c>
      <c r="BM170" s="23" t="s">
        <v>273</v>
      </c>
    </row>
    <row r="171" spans="2:51" s="11" customFormat="1" ht="13.5">
      <c r="B171" s="235"/>
      <c r="C171" s="236"/>
      <c r="D171" s="232" t="s">
        <v>160</v>
      </c>
      <c r="E171" s="237" t="s">
        <v>21</v>
      </c>
      <c r="F171" s="238" t="s">
        <v>274</v>
      </c>
      <c r="G171" s="236"/>
      <c r="H171" s="239">
        <v>3.36</v>
      </c>
      <c r="I171" s="240"/>
      <c r="J171" s="236"/>
      <c r="K171" s="236"/>
      <c r="L171" s="241"/>
      <c r="M171" s="242"/>
      <c r="N171" s="243"/>
      <c r="O171" s="243"/>
      <c r="P171" s="243"/>
      <c r="Q171" s="243"/>
      <c r="R171" s="243"/>
      <c r="S171" s="243"/>
      <c r="T171" s="244"/>
      <c r="AT171" s="245" t="s">
        <v>160</v>
      </c>
      <c r="AU171" s="245" t="s">
        <v>81</v>
      </c>
      <c r="AV171" s="11" t="s">
        <v>81</v>
      </c>
      <c r="AW171" s="11" t="s">
        <v>35</v>
      </c>
      <c r="AX171" s="11" t="s">
        <v>71</v>
      </c>
      <c r="AY171" s="245" t="s">
        <v>149</v>
      </c>
    </row>
    <row r="172" spans="2:51" s="11" customFormat="1" ht="13.5">
      <c r="B172" s="235"/>
      <c r="C172" s="236"/>
      <c r="D172" s="232" t="s">
        <v>160</v>
      </c>
      <c r="E172" s="237" t="s">
        <v>21</v>
      </c>
      <c r="F172" s="238" t="s">
        <v>275</v>
      </c>
      <c r="G172" s="236"/>
      <c r="H172" s="239">
        <v>3.3</v>
      </c>
      <c r="I172" s="240"/>
      <c r="J172" s="236"/>
      <c r="K172" s="236"/>
      <c r="L172" s="241"/>
      <c r="M172" s="242"/>
      <c r="N172" s="243"/>
      <c r="O172" s="243"/>
      <c r="P172" s="243"/>
      <c r="Q172" s="243"/>
      <c r="R172" s="243"/>
      <c r="S172" s="243"/>
      <c r="T172" s="244"/>
      <c r="AT172" s="245" t="s">
        <v>160</v>
      </c>
      <c r="AU172" s="245" t="s">
        <v>81</v>
      </c>
      <c r="AV172" s="11" t="s">
        <v>81</v>
      </c>
      <c r="AW172" s="11" t="s">
        <v>35</v>
      </c>
      <c r="AX172" s="11" t="s">
        <v>71</v>
      </c>
      <c r="AY172" s="245" t="s">
        <v>149</v>
      </c>
    </row>
    <row r="173" spans="2:51" s="11" customFormat="1" ht="13.5">
      <c r="B173" s="235"/>
      <c r="C173" s="236"/>
      <c r="D173" s="232" t="s">
        <v>160</v>
      </c>
      <c r="E173" s="237" t="s">
        <v>21</v>
      </c>
      <c r="F173" s="238" t="s">
        <v>276</v>
      </c>
      <c r="G173" s="236"/>
      <c r="H173" s="239">
        <v>3.3</v>
      </c>
      <c r="I173" s="240"/>
      <c r="J173" s="236"/>
      <c r="K173" s="236"/>
      <c r="L173" s="241"/>
      <c r="M173" s="242"/>
      <c r="N173" s="243"/>
      <c r="O173" s="243"/>
      <c r="P173" s="243"/>
      <c r="Q173" s="243"/>
      <c r="R173" s="243"/>
      <c r="S173" s="243"/>
      <c r="T173" s="244"/>
      <c r="AT173" s="245" t="s">
        <v>160</v>
      </c>
      <c r="AU173" s="245" t="s">
        <v>81</v>
      </c>
      <c r="AV173" s="11" t="s">
        <v>81</v>
      </c>
      <c r="AW173" s="11" t="s">
        <v>35</v>
      </c>
      <c r="AX173" s="11" t="s">
        <v>71</v>
      </c>
      <c r="AY173" s="245" t="s">
        <v>149</v>
      </c>
    </row>
    <row r="174" spans="2:51" s="11" customFormat="1" ht="13.5">
      <c r="B174" s="235"/>
      <c r="C174" s="236"/>
      <c r="D174" s="232" t="s">
        <v>160</v>
      </c>
      <c r="E174" s="237" t="s">
        <v>21</v>
      </c>
      <c r="F174" s="238" t="s">
        <v>277</v>
      </c>
      <c r="G174" s="236"/>
      <c r="H174" s="239">
        <v>3.3</v>
      </c>
      <c r="I174" s="240"/>
      <c r="J174" s="236"/>
      <c r="K174" s="236"/>
      <c r="L174" s="241"/>
      <c r="M174" s="242"/>
      <c r="N174" s="243"/>
      <c r="O174" s="243"/>
      <c r="P174" s="243"/>
      <c r="Q174" s="243"/>
      <c r="R174" s="243"/>
      <c r="S174" s="243"/>
      <c r="T174" s="244"/>
      <c r="AT174" s="245" t="s">
        <v>160</v>
      </c>
      <c r="AU174" s="245" t="s">
        <v>81</v>
      </c>
      <c r="AV174" s="11" t="s">
        <v>81</v>
      </c>
      <c r="AW174" s="11" t="s">
        <v>35</v>
      </c>
      <c r="AX174" s="11" t="s">
        <v>71</v>
      </c>
      <c r="AY174" s="245" t="s">
        <v>149</v>
      </c>
    </row>
    <row r="175" spans="2:51" s="11" customFormat="1" ht="13.5">
      <c r="B175" s="235"/>
      <c r="C175" s="236"/>
      <c r="D175" s="232" t="s">
        <v>160</v>
      </c>
      <c r="E175" s="237" t="s">
        <v>21</v>
      </c>
      <c r="F175" s="238" t="s">
        <v>278</v>
      </c>
      <c r="G175" s="236"/>
      <c r="H175" s="239">
        <v>2.112</v>
      </c>
      <c r="I175" s="240"/>
      <c r="J175" s="236"/>
      <c r="K175" s="236"/>
      <c r="L175" s="241"/>
      <c r="M175" s="242"/>
      <c r="N175" s="243"/>
      <c r="O175" s="243"/>
      <c r="P175" s="243"/>
      <c r="Q175" s="243"/>
      <c r="R175" s="243"/>
      <c r="S175" s="243"/>
      <c r="T175" s="244"/>
      <c r="AT175" s="245" t="s">
        <v>160</v>
      </c>
      <c r="AU175" s="245" t="s">
        <v>81</v>
      </c>
      <c r="AV175" s="11" t="s">
        <v>81</v>
      </c>
      <c r="AW175" s="11" t="s">
        <v>35</v>
      </c>
      <c r="AX175" s="11" t="s">
        <v>71</v>
      </c>
      <c r="AY175" s="245" t="s">
        <v>149</v>
      </c>
    </row>
    <row r="176" spans="2:51" s="12" customFormat="1" ht="13.5">
      <c r="B176" s="246"/>
      <c r="C176" s="247"/>
      <c r="D176" s="232" t="s">
        <v>160</v>
      </c>
      <c r="E176" s="248" t="s">
        <v>21</v>
      </c>
      <c r="F176" s="249" t="s">
        <v>163</v>
      </c>
      <c r="G176" s="247"/>
      <c r="H176" s="250">
        <v>15.372</v>
      </c>
      <c r="I176" s="251"/>
      <c r="J176" s="247"/>
      <c r="K176" s="247"/>
      <c r="L176" s="252"/>
      <c r="M176" s="253"/>
      <c r="N176" s="254"/>
      <c r="O176" s="254"/>
      <c r="P176" s="254"/>
      <c r="Q176" s="254"/>
      <c r="R176" s="254"/>
      <c r="S176" s="254"/>
      <c r="T176" s="255"/>
      <c r="AT176" s="256" t="s">
        <v>160</v>
      </c>
      <c r="AU176" s="256" t="s">
        <v>81</v>
      </c>
      <c r="AV176" s="12" t="s">
        <v>156</v>
      </c>
      <c r="AW176" s="12" t="s">
        <v>35</v>
      </c>
      <c r="AX176" s="12" t="s">
        <v>79</v>
      </c>
      <c r="AY176" s="256" t="s">
        <v>149</v>
      </c>
    </row>
    <row r="177" spans="2:65" s="1" customFormat="1" ht="16.5" customHeight="1">
      <c r="B177" s="45"/>
      <c r="C177" s="220" t="s">
        <v>279</v>
      </c>
      <c r="D177" s="220" t="s">
        <v>151</v>
      </c>
      <c r="E177" s="221" t="s">
        <v>280</v>
      </c>
      <c r="F177" s="222" t="s">
        <v>281</v>
      </c>
      <c r="G177" s="223" t="s">
        <v>172</v>
      </c>
      <c r="H177" s="224">
        <v>5.135</v>
      </c>
      <c r="I177" s="225"/>
      <c r="J177" s="226">
        <f>ROUND(I177*H177,2)</f>
        <v>0</v>
      </c>
      <c r="K177" s="222" t="s">
        <v>155</v>
      </c>
      <c r="L177" s="71"/>
      <c r="M177" s="227" t="s">
        <v>21</v>
      </c>
      <c r="N177" s="228" t="s">
        <v>42</v>
      </c>
      <c r="O177" s="46"/>
      <c r="P177" s="229">
        <f>O177*H177</f>
        <v>0</v>
      </c>
      <c r="Q177" s="229">
        <v>8E-05</v>
      </c>
      <c r="R177" s="229">
        <f>Q177*H177</f>
        <v>0.0004108</v>
      </c>
      <c r="S177" s="229">
        <v>0</v>
      </c>
      <c r="T177" s="230">
        <f>S177*H177</f>
        <v>0</v>
      </c>
      <c r="AR177" s="23" t="s">
        <v>156</v>
      </c>
      <c r="AT177" s="23" t="s">
        <v>151</v>
      </c>
      <c r="AU177" s="23" t="s">
        <v>81</v>
      </c>
      <c r="AY177" s="23" t="s">
        <v>149</v>
      </c>
      <c r="BE177" s="231">
        <f>IF(N177="základní",J177,0)</f>
        <v>0</v>
      </c>
      <c r="BF177" s="231">
        <f>IF(N177="snížená",J177,0)</f>
        <v>0</v>
      </c>
      <c r="BG177" s="231">
        <f>IF(N177="zákl. přenesená",J177,0)</f>
        <v>0</v>
      </c>
      <c r="BH177" s="231">
        <f>IF(N177="sníž. přenesená",J177,0)</f>
        <v>0</v>
      </c>
      <c r="BI177" s="231">
        <f>IF(N177="nulová",J177,0)</f>
        <v>0</v>
      </c>
      <c r="BJ177" s="23" t="s">
        <v>79</v>
      </c>
      <c r="BK177" s="231">
        <f>ROUND(I177*H177,2)</f>
        <v>0</v>
      </c>
      <c r="BL177" s="23" t="s">
        <v>156</v>
      </c>
      <c r="BM177" s="23" t="s">
        <v>282</v>
      </c>
    </row>
    <row r="178" spans="2:47" s="1" customFormat="1" ht="13.5">
      <c r="B178" s="45"/>
      <c r="C178" s="73"/>
      <c r="D178" s="232" t="s">
        <v>158</v>
      </c>
      <c r="E178" s="73"/>
      <c r="F178" s="233" t="s">
        <v>283</v>
      </c>
      <c r="G178" s="73"/>
      <c r="H178" s="73"/>
      <c r="I178" s="190"/>
      <c r="J178" s="73"/>
      <c r="K178" s="73"/>
      <c r="L178" s="71"/>
      <c r="M178" s="234"/>
      <c r="N178" s="46"/>
      <c r="O178" s="46"/>
      <c r="P178" s="46"/>
      <c r="Q178" s="46"/>
      <c r="R178" s="46"/>
      <c r="S178" s="46"/>
      <c r="T178" s="94"/>
      <c r="AT178" s="23" t="s">
        <v>158</v>
      </c>
      <c r="AU178" s="23" t="s">
        <v>81</v>
      </c>
    </row>
    <row r="179" spans="2:51" s="11" customFormat="1" ht="13.5">
      <c r="B179" s="235"/>
      <c r="C179" s="236"/>
      <c r="D179" s="232" t="s">
        <v>160</v>
      </c>
      <c r="E179" s="237" t="s">
        <v>21</v>
      </c>
      <c r="F179" s="238" t="s">
        <v>284</v>
      </c>
      <c r="G179" s="236"/>
      <c r="H179" s="239">
        <v>5</v>
      </c>
      <c r="I179" s="240"/>
      <c r="J179" s="236"/>
      <c r="K179" s="236"/>
      <c r="L179" s="241"/>
      <c r="M179" s="242"/>
      <c r="N179" s="243"/>
      <c r="O179" s="243"/>
      <c r="P179" s="243"/>
      <c r="Q179" s="243"/>
      <c r="R179" s="243"/>
      <c r="S179" s="243"/>
      <c r="T179" s="244"/>
      <c r="AT179" s="245" t="s">
        <v>160</v>
      </c>
      <c r="AU179" s="245" t="s">
        <v>81</v>
      </c>
      <c r="AV179" s="11" t="s">
        <v>81</v>
      </c>
      <c r="AW179" s="11" t="s">
        <v>35</v>
      </c>
      <c r="AX179" s="11" t="s">
        <v>71</v>
      </c>
      <c r="AY179" s="245" t="s">
        <v>149</v>
      </c>
    </row>
    <row r="180" spans="2:51" s="11" customFormat="1" ht="13.5">
      <c r="B180" s="235"/>
      <c r="C180" s="236"/>
      <c r="D180" s="232" t="s">
        <v>160</v>
      </c>
      <c r="E180" s="237" t="s">
        <v>21</v>
      </c>
      <c r="F180" s="238" t="s">
        <v>285</v>
      </c>
      <c r="G180" s="236"/>
      <c r="H180" s="239">
        <v>0.135</v>
      </c>
      <c r="I180" s="240"/>
      <c r="J180" s="236"/>
      <c r="K180" s="236"/>
      <c r="L180" s="241"/>
      <c r="M180" s="242"/>
      <c r="N180" s="243"/>
      <c r="O180" s="243"/>
      <c r="P180" s="243"/>
      <c r="Q180" s="243"/>
      <c r="R180" s="243"/>
      <c r="S180" s="243"/>
      <c r="T180" s="244"/>
      <c r="AT180" s="245" t="s">
        <v>160</v>
      </c>
      <c r="AU180" s="245" t="s">
        <v>81</v>
      </c>
      <c r="AV180" s="11" t="s">
        <v>81</v>
      </c>
      <c r="AW180" s="11" t="s">
        <v>35</v>
      </c>
      <c r="AX180" s="11" t="s">
        <v>71</v>
      </c>
      <c r="AY180" s="245" t="s">
        <v>149</v>
      </c>
    </row>
    <row r="181" spans="2:51" s="12" customFormat="1" ht="13.5">
      <c r="B181" s="246"/>
      <c r="C181" s="247"/>
      <c r="D181" s="232" t="s">
        <v>160</v>
      </c>
      <c r="E181" s="248" t="s">
        <v>21</v>
      </c>
      <c r="F181" s="249" t="s">
        <v>163</v>
      </c>
      <c r="G181" s="247"/>
      <c r="H181" s="250">
        <v>5.135</v>
      </c>
      <c r="I181" s="251"/>
      <c r="J181" s="247"/>
      <c r="K181" s="247"/>
      <c r="L181" s="252"/>
      <c r="M181" s="253"/>
      <c r="N181" s="254"/>
      <c r="O181" s="254"/>
      <c r="P181" s="254"/>
      <c r="Q181" s="254"/>
      <c r="R181" s="254"/>
      <c r="S181" s="254"/>
      <c r="T181" s="255"/>
      <c r="AT181" s="256" t="s">
        <v>160</v>
      </c>
      <c r="AU181" s="256" t="s">
        <v>81</v>
      </c>
      <c r="AV181" s="12" t="s">
        <v>156</v>
      </c>
      <c r="AW181" s="12" t="s">
        <v>35</v>
      </c>
      <c r="AX181" s="12" t="s">
        <v>79</v>
      </c>
      <c r="AY181" s="256" t="s">
        <v>149</v>
      </c>
    </row>
    <row r="182" spans="2:65" s="1" customFormat="1" ht="16.5" customHeight="1">
      <c r="B182" s="45"/>
      <c r="C182" s="220" t="s">
        <v>9</v>
      </c>
      <c r="D182" s="220" t="s">
        <v>151</v>
      </c>
      <c r="E182" s="221" t="s">
        <v>286</v>
      </c>
      <c r="F182" s="222" t="s">
        <v>287</v>
      </c>
      <c r="G182" s="223" t="s">
        <v>172</v>
      </c>
      <c r="H182" s="224">
        <v>10.1</v>
      </c>
      <c r="I182" s="225"/>
      <c r="J182" s="226">
        <f>ROUND(I182*H182,2)</f>
        <v>0</v>
      </c>
      <c r="K182" s="222" t="s">
        <v>155</v>
      </c>
      <c r="L182" s="71"/>
      <c r="M182" s="227" t="s">
        <v>21</v>
      </c>
      <c r="N182" s="228" t="s">
        <v>42</v>
      </c>
      <c r="O182" s="46"/>
      <c r="P182" s="229">
        <f>O182*H182</f>
        <v>0</v>
      </c>
      <c r="Q182" s="229">
        <v>0.00012</v>
      </c>
      <c r="R182" s="229">
        <f>Q182*H182</f>
        <v>0.001212</v>
      </c>
      <c r="S182" s="229">
        <v>0</v>
      </c>
      <c r="T182" s="230">
        <f>S182*H182</f>
        <v>0</v>
      </c>
      <c r="AR182" s="23" t="s">
        <v>156</v>
      </c>
      <c r="AT182" s="23" t="s">
        <v>151</v>
      </c>
      <c r="AU182" s="23" t="s">
        <v>81</v>
      </c>
      <c r="AY182" s="23" t="s">
        <v>149</v>
      </c>
      <c r="BE182" s="231">
        <f>IF(N182="základní",J182,0)</f>
        <v>0</v>
      </c>
      <c r="BF182" s="231">
        <f>IF(N182="snížená",J182,0)</f>
        <v>0</v>
      </c>
      <c r="BG182" s="231">
        <f>IF(N182="zákl. přenesená",J182,0)</f>
        <v>0</v>
      </c>
      <c r="BH182" s="231">
        <f>IF(N182="sníž. přenesená",J182,0)</f>
        <v>0</v>
      </c>
      <c r="BI182" s="231">
        <f>IF(N182="nulová",J182,0)</f>
        <v>0</v>
      </c>
      <c r="BJ182" s="23" t="s">
        <v>79</v>
      </c>
      <c r="BK182" s="231">
        <f>ROUND(I182*H182,2)</f>
        <v>0</v>
      </c>
      <c r="BL182" s="23" t="s">
        <v>156</v>
      </c>
      <c r="BM182" s="23" t="s">
        <v>288</v>
      </c>
    </row>
    <row r="183" spans="2:47" s="1" customFormat="1" ht="13.5">
      <c r="B183" s="45"/>
      <c r="C183" s="73"/>
      <c r="D183" s="232" t="s">
        <v>158</v>
      </c>
      <c r="E183" s="73"/>
      <c r="F183" s="233" t="s">
        <v>283</v>
      </c>
      <c r="G183" s="73"/>
      <c r="H183" s="73"/>
      <c r="I183" s="190"/>
      <c r="J183" s="73"/>
      <c r="K183" s="73"/>
      <c r="L183" s="71"/>
      <c r="M183" s="234"/>
      <c r="N183" s="46"/>
      <c r="O183" s="46"/>
      <c r="P183" s="46"/>
      <c r="Q183" s="46"/>
      <c r="R183" s="46"/>
      <c r="S183" s="46"/>
      <c r="T183" s="94"/>
      <c r="AT183" s="23" t="s">
        <v>158</v>
      </c>
      <c r="AU183" s="23" t="s">
        <v>81</v>
      </c>
    </row>
    <row r="184" spans="2:51" s="11" customFormat="1" ht="13.5">
      <c r="B184" s="235"/>
      <c r="C184" s="236"/>
      <c r="D184" s="232" t="s">
        <v>160</v>
      </c>
      <c r="E184" s="237" t="s">
        <v>21</v>
      </c>
      <c r="F184" s="238" t="s">
        <v>289</v>
      </c>
      <c r="G184" s="236"/>
      <c r="H184" s="239">
        <v>6.1</v>
      </c>
      <c r="I184" s="240"/>
      <c r="J184" s="236"/>
      <c r="K184" s="236"/>
      <c r="L184" s="241"/>
      <c r="M184" s="242"/>
      <c r="N184" s="243"/>
      <c r="O184" s="243"/>
      <c r="P184" s="243"/>
      <c r="Q184" s="243"/>
      <c r="R184" s="243"/>
      <c r="S184" s="243"/>
      <c r="T184" s="244"/>
      <c r="AT184" s="245" t="s">
        <v>160</v>
      </c>
      <c r="AU184" s="245" t="s">
        <v>81</v>
      </c>
      <c r="AV184" s="11" t="s">
        <v>81</v>
      </c>
      <c r="AW184" s="11" t="s">
        <v>35</v>
      </c>
      <c r="AX184" s="11" t="s">
        <v>71</v>
      </c>
      <c r="AY184" s="245" t="s">
        <v>149</v>
      </c>
    </row>
    <row r="185" spans="2:51" s="11" customFormat="1" ht="13.5">
      <c r="B185" s="235"/>
      <c r="C185" s="236"/>
      <c r="D185" s="232" t="s">
        <v>160</v>
      </c>
      <c r="E185" s="237" t="s">
        <v>21</v>
      </c>
      <c r="F185" s="238" t="s">
        <v>290</v>
      </c>
      <c r="G185" s="236"/>
      <c r="H185" s="239">
        <v>4</v>
      </c>
      <c r="I185" s="240"/>
      <c r="J185" s="236"/>
      <c r="K185" s="236"/>
      <c r="L185" s="241"/>
      <c r="M185" s="242"/>
      <c r="N185" s="243"/>
      <c r="O185" s="243"/>
      <c r="P185" s="243"/>
      <c r="Q185" s="243"/>
      <c r="R185" s="243"/>
      <c r="S185" s="243"/>
      <c r="T185" s="244"/>
      <c r="AT185" s="245" t="s">
        <v>160</v>
      </c>
      <c r="AU185" s="245" t="s">
        <v>81</v>
      </c>
      <c r="AV185" s="11" t="s">
        <v>81</v>
      </c>
      <c r="AW185" s="11" t="s">
        <v>35</v>
      </c>
      <c r="AX185" s="11" t="s">
        <v>71</v>
      </c>
      <c r="AY185" s="245" t="s">
        <v>149</v>
      </c>
    </row>
    <row r="186" spans="2:51" s="12" customFormat="1" ht="13.5">
      <c r="B186" s="246"/>
      <c r="C186" s="247"/>
      <c r="D186" s="232" t="s">
        <v>160</v>
      </c>
      <c r="E186" s="248" t="s">
        <v>21</v>
      </c>
      <c r="F186" s="249" t="s">
        <v>163</v>
      </c>
      <c r="G186" s="247"/>
      <c r="H186" s="250">
        <v>10.1</v>
      </c>
      <c r="I186" s="251"/>
      <c r="J186" s="247"/>
      <c r="K186" s="247"/>
      <c r="L186" s="252"/>
      <c r="M186" s="253"/>
      <c r="N186" s="254"/>
      <c r="O186" s="254"/>
      <c r="P186" s="254"/>
      <c r="Q186" s="254"/>
      <c r="R186" s="254"/>
      <c r="S186" s="254"/>
      <c r="T186" s="255"/>
      <c r="AT186" s="256" t="s">
        <v>160</v>
      </c>
      <c r="AU186" s="256" t="s">
        <v>81</v>
      </c>
      <c r="AV186" s="12" t="s">
        <v>156</v>
      </c>
      <c r="AW186" s="12" t="s">
        <v>35</v>
      </c>
      <c r="AX186" s="12" t="s">
        <v>79</v>
      </c>
      <c r="AY186" s="256" t="s">
        <v>149</v>
      </c>
    </row>
    <row r="187" spans="2:63" s="10" customFormat="1" ht="29.85" customHeight="1">
      <c r="B187" s="204"/>
      <c r="C187" s="205"/>
      <c r="D187" s="206" t="s">
        <v>70</v>
      </c>
      <c r="E187" s="218" t="s">
        <v>184</v>
      </c>
      <c r="F187" s="218" t="s">
        <v>291</v>
      </c>
      <c r="G187" s="205"/>
      <c r="H187" s="205"/>
      <c r="I187" s="208"/>
      <c r="J187" s="219">
        <f>BK187</f>
        <v>0</v>
      </c>
      <c r="K187" s="205"/>
      <c r="L187" s="210"/>
      <c r="M187" s="211"/>
      <c r="N187" s="212"/>
      <c r="O187" s="212"/>
      <c r="P187" s="213">
        <f>SUM(P188:P204)</f>
        <v>0</v>
      </c>
      <c r="Q187" s="212"/>
      <c r="R187" s="213">
        <f>SUM(R188:R204)</f>
        <v>24.043504000000002</v>
      </c>
      <c r="S187" s="212"/>
      <c r="T187" s="214">
        <f>SUM(T188:T204)</f>
        <v>0</v>
      </c>
      <c r="AR187" s="215" t="s">
        <v>79</v>
      </c>
      <c r="AT187" s="216" t="s">
        <v>70</v>
      </c>
      <c r="AU187" s="216" t="s">
        <v>79</v>
      </c>
      <c r="AY187" s="215" t="s">
        <v>149</v>
      </c>
      <c r="BK187" s="217">
        <f>SUM(BK188:BK204)</f>
        <v>0</v>
      </c>
    </row>
    <row r="188" spans="2:65" s="1" customFormat="1" ht="16.5" customHeight="1">
      <c r="B188" s="45"/>
      <c r="C188" s="220" t="s">
        <v>292</v>
      </c>
      <c r="D188" s="220" t="s">
        <v>151</v>
      </c>
      <c r="E188" s="221" t="s">
        <v>293</v>
      </c>
      <c r="F188" s="222" t="s">
        <v>294</v>
      </c>
      <c r="G188" s="223" t="s">
        <v>154</v>
      </c>
      <c r="H188" s="224">
        <v>9</v>
      </c>
      <c r="I188" s="225"/>
      <c r="J188" s="226">
        <f>ROUND(I188*H188,2)</f>
        <v>0</v>
      </c>
      <c r="K188" s="222" t="s">
        <v>155</v>
      </c>
      <c r="L188" s="71"/>
      <c r="M188" s="227" t="s">
        <v>21</v>
      </c>
      <c r="N188" s="228" t="s">
        <v>42</v>
      </c>
      <c r="O188" s="46"/>
      <c r="P188" s="229">
        <f>O188*H188</f>
        <v>0</v>
      </c>
      <c r="Q188" s="229">
        <v>0</v>
      </c>
      <c r="R188" s="229">
        <f>Q188*H188</f>
        <v>0</v>
      </c>
      <c r="S188" s="229">
        <v>0</v>
      </c>
      <c r="T188" s="230">
        <f>S188*H188</f>
        <v>0</v>
      </c>
      <c r="AR188" s="23" t="s">
        <v>156</v>
      </c>
      <c r="AT188" s="23" t="s">
        <v>151</v>
      </c>
      <c r="AU188" s="23" t="s">
        <v>81</v>
      </c>
      <c r="AY188" s="23" t="s">
        <v>149</v>
      </c>
      <c r="BE188" s="231">
        <f>IF(N188="základní",J188,0)</f>
        <v>0</v>
      </c>
      <c r="BF188" s="231">
        <f>IF(N188="snížená",J188,0)</f>
        <v>0</v>
      </c>
      <c r="BG188" s="231">
        <f>IF(N188="zákl. přenesená",J188,0)</f>
        <v>0</v>
      </c>
      <c r="BH188" s="231">
        <f>IF(N188="sníž. přenesená",J188,0)</f>
        <v>0</v>
      </c>
      <c r="BI188" s="231">
        <f>IF(N188="nulová",J188,0)</f>
        <v>0</v>
      </c>
      <c r="BJ188" s="23" t="s">
        <v>79</v>
      </c>
      <c r="BK188" s="231">
        <f>ROUND(I188*H188,2)</f>
        <v>0</v>
      </c>
      <c r="BL188" s="23" t="s">
        <v>156</v>
      </c>
      <c r="BM188" s="23" t="s">
        <v>295</v>
      </c>
    </row>
    <row r="189" spans="2:65" s="1" customFormat="1" ht="16.5" customHeight="1">
      <c r="B189" s="45"/>
      <c r="C189" s="220" t="s">
        <v>296</v>
      </c>
      <c r="D189" s="220" t="s">
        <v>151</v>
      </c>
      <c r="E189" s="221" t="s">
        <v>297</v>
      </c>
      <c r="F189" s="222" t="s">
        <v>298</v>
      </c>
      <c r="G189" s="223" t="s">
        <v>154</v>
      </c>
      <c r="H189" s="224">
        <v>91.18</v>
      </c>
      <c r="I189" s="225"/>
      <c r="J189" s="226">
        <f>ROUND(I189*H189,2)</f>
        <v>0</v>
      </c>
      <c r="K189" s="222" t="s">
        <v>155</v>
      </c>
      <c r="L189" s="71"/>
      <c r="M189" s="227" t="s">
        <v>21</v>
      </c>
      <c r="N189" s="228" t="s">
        <v>42</v>
      </c>
      <c r="O189" s="46"/>
      <c r="P189" s="229">
        <f>O189*H189</f>
        <v>0</v>
      </c>
      <c r="Q189" s="229">
        <v>0</v>
      </c>
      <c r="R189" s="229">
        <f>Q189*H189</f>
        <v>0</v>
      </c>
      <c r="S189" s="229">
        <v>0</v>
      </c>
      <c r="T189" s="230">
        <f>S189*H189</f>
        <v>0</v>
      </c>
      <c r="AR189" s="23" t="s">
        <v>156</v>
      </c>
      <c r="AT189" s="23" t="s">
        <v>151</v>
      </c>
      <c r="AU189" s="23" t="s">
        <v>81</v>
      </c>
      <c r="AY189" s="23" t="s">
        <v>149</v>
      </c>
      <c r="BE189" s="231">
        <f>IF(N189="základní",J189,0)</f>
        <v>0</v>
      </c>
      <c r="BF189" s="231">
        <f>IF(N189="snížená",J189,0)</f>
        <v>0</v>
      </c>
      <c r="BG189" s="231">
        <f>IF(N189="zákl. přenesená",J189,0)</f>
        <v>0</v>
      </c>
      <c r="BH189" s="231">
        <f>IF(N189="sníž. přenesená",J189,0)</f>
        <v>0</v>
      </c>
      <c r="BI189" s="231">
        <f>IF(N189="nulová",J189,0)</f>
        <v>0</v>
      </c>
      <c r="BJ189" s="23" t="s">
        <v>79</v>
      </c>
      <c r="BK189" s="231">
        <f>ROUND(I189*H189,2)</f>
        <v>0</v>
      </c>
      <c r="BL189" s="23" t="s">
        <v>156</v>
      </c>
      <c r="BM189" s="23" t="s">
        <v>299</v>
      </c>
    </row>
    <row r="190" spans="2:51" s="11" customFormat="1" ht="13.5">
      <c r="B190" s="235"/>
      <c r="C190" s="236"/>
      <c r="D190" s="232" t="s">
        <v>160</v>
      </c>
      <c r="E190" s="237" t="s">
        <v>21</v>
      </c>
      <c r="F190" s="238" t="s">
        <v>245</v>
      </c>
      <c r="G190" s="236"/>
      <c r="H190" s="239">
        <v>91.18</v>
      </c>
      <c r="I190" s="240"/>
      <c r="J190" s="236"/>
      <c r="K190" s="236"/>
      <c r="L190" s="241"/>
      <c r="M190" s="242"/>
      <c r="N190" s="243"/>
      <c r="O190" s="243"/>
      <c r="P190" s="243"/>
      <c r="Q190" s="243"/>
      <c r="R190" s="243"/>
      <c r="S190" s="243"/>
      <c r="T190" s="244"/>
      <c r="AT190" s="245" t="s">
        <v>160</v>
      </c>
      <c r="AU190" s="245" t="s">
        <v>81</v>
      </c>
      <c r="AV190" s="11" t="s">
        <v>81</v>
      </c>
      <c r="AW190" s="11" t="s">
        <v>35</v>
      </c>
      <c r="AX190" s="11" t="s">
        <v>79</v>
      </c>
      <c r="AY190" s="245" t="s">
        <v>149</v>
      </c>
    </row>
    <row r="191" spans="2:65" s="1" customFormat="1" ht="16.5" customHeight="1">
      <c r="B191" s="45"/>
      <c r="C191" s="220" t="s">
        <v>300</v>
      </c>
      <c r="D191" s="220" t="s">
        <v>151</v>
      </c>
      <c r="E191" s="221" t="s">
        <v>301</v>
      </c>
      <c r="F191" s="222" t="s">
        <v>302</v>
      </c>
      <c r="G191" s="223" t="s">
        <v>154</v>
      </c>
      <c r="H191" s="224">
        <v>9</v>
      </c>
      <c r="I191" s="225"/>
      <c r="J191" s="226">
        <f>ROUND(I191*H191,2)</f>
        <v>0</v>
      </c>
      <c r="K191" s="222" t="s">
        <v>155</v>
      </c>
      <c r="L191" s="71"/>
      <c r="M191" s="227" t="s">
        <v>21</v>
      </c>
      <c r="N191" s="228" t="s">
        <v>42</v>
      </c>
      <c r="O191" s="46"/>
      <c r="P191" s="229">
        <f>O191*H191</f>
        <v>0</v>
      </c>
      <c r="Q191" s="229">
        <v>0</v>
      </c>
      <c r="R191" s="229">
        <f>Q191*H191</f>
        <v>0</v>
      </c>
      <c r="S191" s="229">
        <v>0</v>
      </c>
      <c r="T191" s="230">
        <f>S191*H191</f>
        <v>0</v>
      </c>
      <c r="AR191" s="23" t="s">
        <v>156</v>
      </c>
      <c r="AT191" s="23" t="s">
        <v>151</v>
      </c>
      <c r="AU191" s="23" t="s">
        <v>81</v>
      </c>
      <c r="AY191" s="23" t="s">
        <v>149</v>
      </c>
      <c r="BE191" s="231">
        <f>IF(N191="základní",J191,0)</f>
        <v>0</v>
      </c>
      <c r="BF191" s="231">
        <f>IF(N191="snížená",J191,0)</f>
        <v>0</v>
      </c>
      <c r="BG191" s="231">
        <f>IF(N191="zákl. přenesená",J191,0)</f>
        <v>0</v>
      </c>
      <c r="BH191" s="231">
        <f>IF(N191="sníž. přenesená",J191,0)</f>
        <v>0</v>
      </c>
      <c r="BI191" s="231">
        <f>IF(N191="nulová",J191,0)</f>
        <v>0</v>
      </c>
      <c r="BJ191" s="23" t="s">
        <v>79</v>
      </c>
      <c r="BK191" s="231">
        <f>ROUND(I191*H191,2)</f>
        <v>0</v>
      </c>
      <c r="BL191" s="23" t="s">
        <v>156</v>
      </c>
      <c r="BM191" s="23" t="s">
        <v>303</v>
      </c>
    </row>
    <row r="192" spans="2:65" s="1" customFormat="1" ht="16.5" customHeight="1">
      <c r="B192" s="45"/>
      <c r="C192" s="220" t="s">
        <v>304</v>
      </c>
      <c r="D192" s="220" t="s">
        <v>151</v>
      </c>
      <c r="E192" s="221" t="s">
        <v>305</v>
      </c>
      <c r="F192" s="222" t="s">
        <v>306</v>
      </c>
      <c r="G192" s="223" t="s">
        <v>154</v>
      </c>
      <c r="H192" s="224">
        <v>3</v>
      </c>
      <c r="I192" s="225"/>
      <c r="J192" s="226">
        <f>ROUND(I192*H192,2)</f>
        <v>0</v>
      </c>
      <c r="K192" s="222" t="s">
        <v>155</v>
      </c>
      <c r="L192" s="71"/>
      <c r="M192" s="227" t="s">
        <v>21</v>
      </c>
      <c r="N192" s="228" t="s">
        <v>42</v>
      </c>
      <c r="O192" s="46"/>
      <c r="P192" s="229">
        <f>O192*H192</f>
        <v>0</v>
      </c>
      <c r="Q192" s="229">
        <v>0.408</v>
      </c>
      <c r="R192" s="229">
        <f>Q192*H192</f>
        <v>1.224</v>
      </c>
      <c r="S192" s="229">
        <v>0</v>
      </c>
      <c r="T192" s="230">
        <f>S192*H192</f>
        <v>0</v>
      </c>
      <c r="AR192" s="23" t="s">
        <v>156</v>
      </c>
      <c r="AT192" s="23" t="s">
        <v>151</v>
      </c>
      <c r="AU192" s="23" t="s">
        <v>81</v>
      </c>
      <c r="AY192" s="23" t="s">
        <v>149</v>
      </c>
      <c r="BE192" s="231">
        <f>IF(N192="základní",J192,0)</f>
        <v>0</v>
      </c>
      <c r="BF192" s="231">
        <f>IF(N192="snížená",J192,0)</f>
        <v>0</v>
      </c>
      <c r="BG192" s="231">
        <f>IF(N192="zákl. přenesená",J192,0)</f>
        <v>0</v>
      </c>
      <c r="BH192" s="231">
        <f>IF(N192="sníž. přenesená",J192,0)</f>
        <v>0</v>
      </c>
      <c r="BI192" s="231">
        <f>IF(N192="nulová",J192,0)</f>
        <v>0</v>
      </c>
      <c r="BJ192" s="23" t="s">
        <v>79</v>
      </c>
      <c r="BK192" s="231">
        <f>ROUND(I192*H192,2)</f>
        <v>0</v>
      </c>
      <c r="BL192" s="23" t="s">
        <v>156</v>
      </c>
      <c r="BM192" s="23" t="s">
        <v>307</v>
      </c>
    </row>
    <row r="193" spans="2:65" s="1" customFormat="1" ht="25.5" customHeight="1">
      <c r="B193" s="45"/>
      <c r="C193" s="220" t="s">
        <v>308</v>
      </c>
      <c r="D193" s="220" t="s">
        <v>151</v>
      </c>
      <c r="E193" s="221" t="s">
        <v>309</v>
      </c>
      <c r="F193" s="222" t="s">
        <v>310</v>
      </c>
      <c r="G193" s="223" t="s">
        <v>154</v>
      </c>
      <c r="H193" s="224">
        <v>91.18</v>
      </c>
      <c r="I193" s="225"/>
      <c r="J193" s="226">
        <f>ROUND(I193*H193,2)</f>
        <v>0</v>
      </c>
      <c r="K193" s="222" t="s">
        <v>155</v>
      </c>
      <c r="L193" s="71"/>
      <c r="M193" s="227" t="s">
        <v>21</v>
      </c>
      <c r="N193" s="228" t="s">
        <v>42</v>
      </c>
      <c r="O193" s="46"/>
      <c r="P193" s="229">
        <f>O193*H193</f>
        <v>0</v>
      </c>
      <c r="Q193" s="229">
        <v>0.08425</v>
      </c>
      <c r="R193" s="229">
        <f>Q193*H193</f>
        <v>7.681915000000001</v>
      </c>
      <c r="S193" s="229">
        <v>0</v>
      </c>
      <c r="T193" s="230">
        <f>S193*H193</f>
        <v>0</v>
      </c>
      <c r="AR193" s="23" t="s">
        <v>156</v>
      </c>
      <c r="AT193" s="23" t="s">
        <v>151</v>
      </c>
      <c r="AU193" s="23" t="s">
        <v>81</v>
      </c>
      <c r="AY193" s="23" t="s">
        <v>149</v>
      </c>
      <c r="BE193" s="231">
        <f>IF(N193="základní",J193,0)</f>
        <v>0</v>
      </c>
      <c r="BF193" s="231">
        <f>IF(N193="snížená",J193,0)</f>
        <v>0</v>
      </c>
      <c r="BG193" s="231">
        <f>IF(N193="zákl. přenesená",J193,0)</f>
        <v>0</v>
      </c>
      <c r="BH193" s="231">
        <f>IF(N193="sníž. přenesená",J193,0)</f>
        <v>0</v>
      </c>
      <c r="BI193" s="231">
        <f>IF(N193="nulová",J193,0)</f>
        <v>0</v>
      </c>
      <c r="BJ193" s="23" t="s">
        <v>79</v>
      </c>
      <c r="BK193" s="231">
        <f>ROUND(I193*H193,2)</f>
        <v>0</v>
      </c>
      <c r="BL193" s="23" t="s">
        <v>156</v>
      </c>
      <c r="BM193" s="23" t="s">
        <v>311</v>
      </c>
    </row>
    <row r="194" spans="2:47" s="1" customFormat="1" ht="13.5">
      <c r="B194" s="45"/>
      <c r="C194" s="73"/>
      <c r="D194" s="232" t="s">
        <v>158</v>
      </c>
      <c r="E194" s="73"/>
      <c r="F194" s="233" t="s">
        <v>312</v>
      </c>
      <c r="G194" s="73"/>
      <c r="H194" s="73"/>
      <c r="I194" s="190"/>
      <c r="J194" s="73"/>
      <c r="K194" s="73"/>
      <c r="L194" s="71"/>
      <c r="M194" s="234"/>
      <c r="N194" s="46"/>
      <c r="O194" s="46"/>
      <c r="P194" s="46"/>
      <c r="Q194" s="46"/>
      <c r="R194" s="46"/>
      <c r="S194" s="46"/>
      <c r="T194" s="94"/>
      <c r="AT194" s="23" t="s">
        <v>158</v>
      </c>
      <c r="AU194" s="23" t="s">
        <v>81</v>
      </c>
    </row>
    <row r="195" spans="2:51" s="11" customFormat="1" ht="13.5">
      <c r="B195" s="235"/>
      <c r="C195" s="236"/>
      <c r="D195" s="232" t="s">
        <v>160</v>
      </c>
      <c r="E195" s="237" t="s">
        <v>21</v>
      </c>
      <c r="F195" s="238" t="s">
        <v>245</v>
      </c>
      <c r="G195" s="236"/>
      <c r="H195" s="239">
        <v>91.18</v>
      </c>
      <c r="I195" s="240"/>
      <c r="J195" s="236"/>
      <c r="K195" s="236"/>
      <c r="L195" s="241"/>
      <c r="M195" s="242"/>
      <c r="N195" s="243"/>
      <c r="O195" s="243"/>
      <c r="P195" s="243"/>
      <c r="Q195" s="243"/>
      <c r="R195" s="243"/>
      <c r="S195" s="243"/>
      <c r="T195" s="244"/>
      <c r="AT195" s="245" t="s">
        <v>160</v>
      </c>
      <c r="AU195" s="245" t="s">
        <v>81</v>
      </c>
      <c r="AV195" s="11" t="s">
        <v>81</v>
      </c>
      <c r="AW195" s="11" t="s">
        <v>35</v>
      </c>
      <c r="AX195" s="11" t="s">
        <v>79</v>
      </c>
      <c r="AY195" s="245" t="s">
        <v>149</v>
      </c>
    </row>
    <row r="196" spans="2:65" s="1" customFormat="1" ht="16.5" customHeight="1">
      <c r="B196" s="45"/>
      <c r="C196" s="257" t="s">
        <v>313</v>
      </c>
      <c r="D196" s="257" t="s">
        <v>224</v>
      </c>
      <c r="E196" s="258" t="s">
        <v>314</v>
      </c>
      <c r="F196" s="259" t="s">
        <v>315</v>
      </c>
      <c r="G196" s="260" t="s">
        <v>154</v>
      </c>
      <c r="H196" s="261">
        <v>95.739</v>
      </c>
      <c r="I196" s="262"/>
      <c r="J196" s="263">
        <f>ROUND(I196*H196,2)</f>
        <v>0</v>
      </c>
      <c r="K196" s="259" t="s">
        <v>155</v>
      </c>
      <c r="L196" s="264"/>
      <c r="M196" s="265" t="s">
        <v>21</v>
      </c>
      <c r="N196" s="266" t="s">
        <v>42</v>
      </c>
      <c r="O196" s="46"/>
      <c r="P196" s="229">
        <f>O196*H196</f>
        <v>0</v>
      </c>
      <c r="Q196" s="229">
        <v>0.131</v>
      </c>
      <c r="R196" s="229">
        <f>Q196*H196</f>
        <v>12.541809</v>
      </c>
      <c r="S196" s="229">
        <v>0</v>
      </c>
      <c r="T196" s="230">
        <f>S196*H196</f>
        <v>0</v>
      </c>
      <c r="AR196" s="23" t="s">
        <v>200</v>
      </c>
      <c r="AT196" s="23" t="s">
        <v>224</v>
      </c>
      <c r="AU196" s="23" t="s">
        <v>81</v>
      </c>
      <c r="AY196" s="23" t="s">
        <v>149</v>
      </c>
      <c r="BE196" s="231">
        <f>IF(N196="základní",J196,0)</f>
        <v>0</v>
      </c>
      <c r="BF196" s="231">
        <f>IF(N196="snížená",J196,0)</f>
        <v>0</v>
      </c>
      <c r="BG196" s="231">
        <f>IF(N196="zákl. přenesená",J196,0)</f>
        <v>0</v>
      </c>
      <c r="BH196" s="231">
        <f>IF(N196="sníž. přenesená",J196,0)</f>
        <v>0</v>
      </c>
      <c r="BI196" s="231">
        <f>IF(N196="nulová",J196,0)</f>
        <v>0</v>
      </c>
      <c r="BJ196" s="23" t="s">
        <v>79</v>
      </c>
      <c r="BK196" s="231">
        <f>ROUND(I196*H196,2)</f>
        <v>0</v>
      </c>
      <c r="BL196" s="23" t="s">
        <v>156</v>
      </c>
      <c r="BM196" s="23" t="s">
        <v>316</v>
      </c>
    </row>
    <row r="197" spans="2:51" s="11" customFormat="1" ht="13.5">
      <c r="B197" s="235"/>
      <c r="C197" s="236"/>
      <c r="D197" s="232" t="s">
        <v>160</v>
      </c>
      <c r="E197" s="237" t="s">
        <v>21</v>
      </c>
      <c r="F197" s="238" t="s">
        <v>245</v>
      </c>
      <c r="G197" s="236"/>
      <c r="H197" s="239">
        <v>91.18</v>
      </c>
      <c r="I197" s="240"/>
      <c r="J197" s="236"/>
      <c r="K197" s="236"/>
      <c r="L197" s="241"/>
      <c r="M197" s="242"/>
      <c r="N197" s="243"/>
      <c r="O197" s="243"/>
      <c r="P197" s="243"/>
      <c r="Q197" s="243"/>
      <c r="R197" s="243"/>
      <c r="S197" s="243"/>
      <c r="T197" s="244"/>
      <c r="AT197" s="245" t="s">
        <v>160</v>
      </c>
      <c r="AU197" s="245" t="s">
        <v>81</v>
      </c>
      <c r="AV197" s="11" t="s">
        <v>81</v>
      </c>
      <c r="AW197" s="11" t="s">
        <v>35</v>
      </c>
      <c r="AX197" s="11" t="s">
        <v>79</v>
      </c>
      <c r="AY197" s="245" t="s">
        <v>149</v>
      </c>
    </row>
    <row r="198" spans="2:51" s="11" customFormat="1" ht="13.5">
      <c r="B198" s="235"/>
      <c r="C198" s="236"/>
      <c r="D198" s="232" t="s">
        <v>160</v>
      </c>
      <c r="E198" s="236"/>
      <c r="F198" s="238" t="s">
        <v>317</v>
      </c>
      <c r="G198" s="236"/>
      <c r="H198" s="239">
        <v>95.739</v>
      </c>
      <c r="I198" s="240"/>
      <c r="J198" s="236"/>
      <c r="K198" s="236"/>
      <c r="L198" s="241"/>
      <c r="M198" s="242"/>
      <c r="N198" s="243"/>
      <c r="O198" s="243"/>
      <c r="P198" s="243"/>
      <c r="Q198" s="243"/>
      <c r="R198" s="243"/>
      <c r="S198" s="243"/>
      <c r="T198" s="244"/>
      <c r="AT198" s="245" t="s">
        <v>160</v>
      </c>
      <c r="AU198" s="245" t="s">
        <v>81</v>
      </c>
      <c r="AV198" s="11" t="s">
        <v>81</v>
      </c>
      <c r="AW198" s="11" t="s">
        <v>6</v>
      </c>
      <c r="AX198" s="11" t="s">
        <v>79</v>
      </c>
      <c r="AY198" s="245" t="s">
        <v>149</v>
      </c>
    </row>
    <row r="199" spans="2:65" s="1" customFormat="1" ht="25.5" customHeight="1">
      <c r="B199" s="45"/>
      <c r="C199" s="220" t="s">
        <v>318</v>
      </c>
      <c r="D199" s="220" t="s">
        <v>151</v>
      </c>
      <c r="E199" s="221" t="s">
        <v>319</v>
      </c>
      <c r="F199" s="222" t="s">
        <v>320</v>
      </c>
      <c r="G199" s="223" t="s">
        <v>154</v>
      </c>
      <c r="H199" s="224">
        <v>9</v>
      </c>
      <c r="I199" s="225"/>
      <c r="J199" s="226">
        <f>ROUND(I199*H199,2)</f>
        <v>0</v>
      </c>
      <c r="K199" s="222" t="s">
        <v>155</v>
      </c>
      <c r="L199" s="71"/>
      <c r="M199" s="227" t="s">
        <v>21</v>
      </c>
      <c r="N199" s="228" t="s">
        <v>42</v>
      </c>
      <c r="O199" s="46"/>
      <c r="P199" s="229">
        <f>O199*H199</f>
        <v>0</v>
      </c>
      <c r="Q199" s="229">
        <v>0.10362</v>
      </c>
      <c r="R199" s="229">
        <f>Q199*H199</f>
        <v>0.9325800000000001</v>
      </c>
      <c r="S199" s="229">
        <v>0</v>
      </c>
      <c r="T199" s="230">
        <f>S199*H199</f>
        <v>0</v>
      </c>
      <c r="AR199" s="23" t="s">
        <v>156</v>
      </c>
      <c r="AT199" s="23" t="s">
        <v>151</v>
      </c>
      <c r="AU199" s="23" t="s">
        <v>81</v>
      </c>
      <c r="AY199" s="23" t="s">
        <v>149</v>
      </c>
      <c r="BE199" s="231">
        <f>IF(N199="základní",J199,0)</f>
        <v>0</v>
      </c>
      <c r="BF199" s="231">
        <f>IF(N199="snížená",J199,0)</f>
        <v>0</v>
      </c>
      <c r="BG199" s="231">
        <f>IF(N199="zákl. přenesená",J199,0)</f>
        <v>0</v>
      </c>
      <c r="BH199" s="231">
        <f>IF(N199="sníž. přenesená",J199,0)</f>
        <v>0</v>
      </c>
      <c r="BI199" s="231">
        <f>IF(N199="nulová",J199,0)</f>
        <v>0</v>
      </c>
      <c r="BJ199" s="23" t="s">
        <v>79</v>
      </c>
      <c r="BK199" s="231">
        <f>ROUND(I199*H199,2)</f>
        <v>0</v>
      </c>
      <c r="BL199" s="23" t="s">
        <v>156</v>
      </c>
      <c r="BM199" s="23" t="s">
        <v>321</v>
      </c>
    </row>
    <row r="200" spans="2:47" s="1" customFormat="1" ht="13.5">
      <c r="B200" s="45"/>
      <c r="C200" s="73"/>
      <c r="D200" s="232" t="s">
        <v>158</v>
      </c>
      <c r="E200" s="73"/>
      <c r="F200" s="233" t="s">
        <v>322</v>
      </c>
      <c r="G200" s="73"/>
      <c r="H200" s="73"/>
      <c r="I200" s="190"/>
      <c r="J200" s="73"/>
      <c r="K200" s="73"/>
      <c r="L200" s="71"/>
      <c r="M200" s="234"/>
      <c r="N200" s="46"/>
      <c r="O200" s="46"/>
      <c r="P200" s="46"/>
      <c r="Q200" s="46"/>
      <c r="R200" s="46"/>
      <c r="S200" s="46"/>
      <c r="T200" s="94"/>
      <c r="AT200" s="23" t="s">
        <v>158</v>
      </c>
      <c r="AU200" s="23" t="s">
        <v>81</v>
      </c>
    </row>
    <row r="201" spans="2:51" s="11" customFormat="1" ht="13.5">
      <c r="B201" s="235"/>
      <c r="C201" s="236"/>
      <c r="D201" s="232" t="s">
        <v>160</v>
      </c>
      <c r="E201" s="237" t="s">
        <v>21</v>
      </c>
      <c r="F201" s="238" t="s">
        <v>323</v>
      </c>
      <c r="G201" s="236"/>
      <c r="H201" s="239">
        <v>9</v>
      </c>
      <c r="I201" s="240"/>
      <c r="J201" s="236"/>
      <c r="K201" s="236"/>
      <c r="L201" s="241"/>
      <c r="M201" s="242"/>
      <c r="N201" s="243"/>
      <c r="O201" s="243"/>
      <c r="P201" s="243"/>
      <c r="Q201" s="243"/>
      <c r="R201" s="243"/>
      <c r="S201" s="243"/>
      <c r="T201" s="244"/>
      <c r="AT201" s="245" t="s">
        <v>160</v>
      </c>
      <c r="AU201" s="245" t="s">
        <v>81</v>
      </c>
      <c r="AV201" s="11" t="s">
        <v>81</v>
      </c>
      <c r="AW201" s="11" t="s">
        <v>35</v>
      </c>
      <c r="AX201" s="11" t="s">
        <v>79</v>
      </c>
      <c r="AY201" s="245" t="s">
        <v>149</v>
      </c>
    </row>
    <row r="202" spans="2:65" s="1" customFormat="1" ht="16.5" customHeight="1">
      <c r="B202" s="45"/>
      <c r="C202" s="257" t="s">
        <v>324</v>
      </c>
      <c r="D202" s="257" t="s">
        <v>224</v>
      </c>
      <c r="E202" s="258" t="s">
        <v>325</v>
      </c>
      <c r="F202" s="259" t="s">
        <v>326</v>
      </c>
      <c r="G202" s="260" t="s">
        <v>154</v>
      </c>
      <c r="H202" s="261">
        <v>9.45</v>
      </c>
      <c r="I202" s="262"/>
      <c r="J202" s="263">
        <f>ROUND(I202*H202,2)</f>
        <v>0</v>
      </c>
      <c r="K202" s="259" t="s">
        <v>155</v>
      </c>
      <c r="L202" s="264"/>
      <c r="M202" s="265" t="s">
        <v>21</v>
      </c>
      <c r="N202" s="266" t="s">
        <v>42</v>
      </c>
      <c r="O202" s="46"/>
      <c r="P202" s="229">
        <f>O202*H202</f>
        <v>0</v>
      </c>
      <c r="Q202" s="229">
        <v>0.176</v>
      </c>
      <c r="R202" s="229">
        <f>Q202*H202</f>
        <v>1.6631999999999998</v>
      </c>
      <c r="S202" s="229">
        <v>0</v>
      </c>
      <c r="T202" s="230">
        <f>S202*H202</f>
        <v>0</v>
      </c>
      <c r="AR202" s="23" t="s">
        <v>200</v>
      </c>
      <c r="AT202" s="23" t="s">
        <v>224</v>
      </c>
      <c r="AU202" s="23" t="s">
        <v>81</v>
      </c>
      <c r="AY202" s="23" t="s">
        <v>149</v>
      </c>
      <c r="BE202" s="231">
        <f>IF(N202="základní",J202,0)</f>
        <v>0</v>
      </c>
      <c r="BF202" s="231">
        <f>IF(N202="snížená",J202,0)</f>
        <v>0</v>
      </c>
      <c r="BG202" s="231">
        <f>IF(N202="zákl. přenesená",J202,0)</f>
        <v>0</v>
      </c>
      <c r="BH202" s="231">
        <f>IF(N202="sníž. přenesená",J202,0)</f>
        <v>0</v>
      </c>
      <c r="BI202" s="231">
        <f>IF(N202="nulová",J202,0)</f>
        <v>0</v>
      </c>
      <c r="BJ202" s="23" t="s">
        <v>79</v>
      </c>
      <c r="BK202" s="231">
        <f>ROUND(I202*H202,2)</f>
        <v>0</v>
      </c>
      <c r="BL202" s="23" t="s">
        <v>156</v>
      </c>
      <c r="BM202" s="23" t="s">
        <v>327</v>
      </c>
    </row>
    <row r="203" spans="2:51" s="11" customFormat="1" ht="13.5">
      <c r="B203" s="235"/>
      <c r="C203" s="236"/>
      <c r="D203" s="232" t="s">
        <v>160</v>
      </c>
      <c r="E203" s="237" t="s">
        <v>21</v>
      </c>
      <c r="F203" s="238" t="s">
        <v>323</v>
      </c>
      <c r="G203" s="236"/>
      <c r="H203" s="239">
        <v>9</v>
      </c>
      <c r="I203" s="240"/>
      <c r="J203" s="236"/>
      <c r="K203" s="236"/>
      <c r="L203" s="241"/>
      <c r="M203" s="242"/>
      <c r="N203" s="243"/>
      <c r="O203" s="243"/>
      <c r="P203" s="243"/>
      <c r="Q203" s="243"/>
      <c r="R203" s="243"/>
      <c r="S203" s="243"/>
      <c r="T203" s="244"/>
      <c r="AT203" s="245" t="s">
        <v>160</v>
      </c>
      <c r="AU203" s="245" t="s">
        <v>81</v>
      </c>
      <c r="AV203" s="11" t="s">
        <v>81</v>
      </c>
      <c r="AW203" s="11" t="s">
        <v>35</v>
      </c>
      <c r="AX203" s="11" t="s">
        <v>79</v>
      </c>
      <c r="AY203" s="245" t="s">
        <v>149</v>
      </c>
    </row>
    <row r="204" spans="2:51" s="11" customFormat="1" ht="13.5">
      <c r="B204" s="235"/>
      <c r="C204" s="236"/>
      <c r="D204" s="232" t="s">
        <v>160</v>
      </c>
      <c r="E204" s="236"/>
      <c r="F204" s="238" t="s">
        <v>328</v>
      </c>
      <c r="G204" s="236"/>
      <c r="H204" s="239">
        <v>9.45</v>
      </c>
      <c r="I204" s="240"/>
      <c r="J204" s="236"/>
      <c r="K204" s="236"/>
      <c r="L204" s="241"/>
      <c r="M204" s="242"/>
      <c r="N204" s="243"/>
      <c r="O204" s="243"/>
      <c r="P204" s="243"/>
      <c r="Q204" s="243"/>
      <c r="R204" s="243"/>
      <c r="S204" s="243"/>
      <c r="T204" s="244"/>
      <c r="AT204" s="245" t="s">
        <v>160</v>
      </c>
      <c r="AU204" s="245" t="s">
        <v>81</v>
      </c>
      <c r="AV204" s="11" t="s">
        <v>81</v>
      </c>
      <c r="AW204" s="11" t="s">
        <v>6</v>
      </c>
      <c r="AX204" s="11" t="s">
        <v>79</v>
      </c>
      <c r="AY204" s="245" t="s">
        <v>149</v>
      </c>
    </row>
    <row r="205" spans="2:63" s="10" customFormat="1" ht="29.85" customHeight="1">
      <c r="B205" s="204"/>
      <c r="C205" s="205"/>
      <c r="D205" s="206" t="s">
        <v>70</v>
      </c>
      <c r="E205" s="218" t="s">
        <v>189</v>
      </c>
      <c r="F205" s="218" t="s">
        <v>329</v>
      </c>
      <c r="G205" s="205"/>
      <c r="H205" s="205"/>
      <c r="I205" s="208"/>
      <c r="J205" s="219">
        <f>BK205</f>
        <v>0</v>
      </c>
      <c r="K205" s="205"/>
      <c r="L205" s="210"/>
      <c r="M205" s="211"/>
      <c r="N205" s="212"/>
      <c r="O205" s="212"/>
      <c r="P205" s="213">
        <f>SUM(P206:P277)</f>
        <v>0</v>
      </c>
      <c r="Q205" s="212"/>
      <c r="R205" s="213">
        <f>SUM(R206:R277)</f>
        <v>5.69975576</v>
      </c>
      <c r="S205" s="212"/>
      <c r="T205" s="214">
        <f>SUM(T206:T277)</f>
        <v>0</v>
      </c>
      <c r="AR205" s="215" t="s">
        <v>79</v>
      </c>
      <c r="AT205" s="216" t="s">
        <v>70</v>
      </c>
      <c r="AU205" s="216" t="s">
        <v>79</v>
      </c>
      <c r="AY205" s="215" t="s">
        <v>149</v>
      </c>
      <c r="BK205" s="217">
        <f>SUM(BK206:BK277)</f>
        <v>0</v>
      </c>
    </row>
    <row r="206" spans="2:65" s="1" customFormat="1" ht="16.5" customHeight="1">
      <c r="B206" s="45"/>
      <c r="C206" s="220" t="s">
        <v>330</v>
      </c>
      <c r="D206" s="220" t="s">
        <v>151</v>
      </c>
      <c r="E206" s="221" t="s">
        <v>331</v>
      </c>
      <c r="F206" s="222" t="s">
        <v>332</v>
      </c>
      <c r="G206" s="223" t="s">
        <v>154</v>
      </c>
      <c r="H206" s="224">
        <v>92.19</v>
      </c>
      <c r="I206" s="225"/>
      <c r="J206" s="226">
        <f>ROUND(I206*H206,2)</f>
        <v>0</v>
      </c>
      <c r="K206" s="222" t="s">
        <v>155</v>
      </c>
      <c r="L206" s="71"/>
      <c r="M206" s="227" t="s">
        <v>21</v>
      </c>
      <c r="N206" s="228" t="s">
        <v>42</v>
      </c>
      <c r="O206" s="46"/>
      <c r="P206" s="229">
        <f>O206*H206</f>
        <v>0</v>
      </c>
      <c r="Q206" s="229">
        <v>0.003</v>
      </c>
      <c r="R206" s="229">
        <f>Q206*H206</f>
        <v>0.27657</v>
      </c>
      <c r="S206" s="229">
        <v>0</v>
      </c>
      <c r="T206" s="230">
        <f>S206*H206</f>
        <v>0</v>
      </c>
      <c r="AR206" s="23" t="s">
        <v>156</v>
      </c>
      <c r="AT206" s="23" t="s">
        <v>151</v>
      </c>
      <c r="AU206" s="23" t="s">
        <v>81</v>
      </c>
      <c r="AY206" s="23" t="s">
        <v>149</v>
      </c>
      <c r="BE206" s="231">
        <f>IF(N206="základní",J206,0)</f>
        <v>0</v>
      </c>
      <c r="BF206" s="231">
        <f>IF(N206="snížená",J206,0)</f>
        <v>0</v>
      </c>
      <c r="BG206" s="231">
        <f>IF(N206="zákl. přenesená",J206,0)</f>
        <v>0</v>
      </c>
      <c r="BH206" s="231">
        <f>IF(N206="sníž. přenesená",J206,0)</f>
        <v>0</v>
      </c>
      <c r="BI206" s="231">
        <f>IF(N206="nulová",J206,0)</f>
        <v>0</v>
      </c>
      <c r="BJ206" s="23" t="s">
        <v>79</v>
      </c>
      <c r="BK206" s="231">
        <f>ROUND(I206*H206,2)</f>
        <v>0</v>
      </c>
      <c r="BL206" s="23" t="s">
        <v>156</v>
      </c>
      <c r="BM206" s="23" t="s">
        <v>333</v>
      </c>
    </row>
    <row r="207" spans="2:51" s="11" customFormat="1" ht="13.5">
      <c r="B207" s="235"/>
      <c r="C207" s="236"/>
      <c r="D207" s="232" t="s">
        <v>160</v>
      </c>
      <c r="E207" s="237" t="s">
        <v>21</v>
      </c>
      <c r="F207" s="238" t="s">
        <v>334</v>
      </c>
      <c r="G207" s="236"/>
      <c r="H207" s="239">
        <v>5.2</v>
      </c>
      <c r="I207" s="240"/>
      <c r="J207" s="236"/>
      <c r="K207" s="236"/>
      <c r="L207" s="241"/>
      <c r="M207" s="242"/>
      <c r="N207" s="243"/>
      <c r="O207" s="243"/>
      <c r="P207" s="243"/>
      <c r="Q207" s="243"/>
      <c r="R207" s="243"/>
      <c r="S207" s="243"/>
      <c r="T207" s="244"/>
      <c r="AT207" s="245" t="s">
        <v>160</v>
      </c>
      <c r="AU207" s="245" t="s">
        <v>81</v>
      </c>
      <c r="AV207" s="11" t="s">
        <v>81</v>
      </c>
      <c r="AW207" s="11" t="s">
        <v>35</v>
      </c>
      <c r="AX207" s="11" t="s">
        <v>71</v>
      </c>
      <c r="AY207" s="245" t="s">
        <v>149</v>
      </c>
    </row>
    <row r="208" spans="2:51" s="11" customFormat="1" ht="13.5">
      <c r="B208" s="235"/>
      <c r="C208" s="236"/>
      <c r="D208" s="232" t="s">
        <v>160</v>
      </c>
      <c r="E208" s="237" t="s">
        <v>21</v>
      </c>
      <c r="F208" s="238" t="s">
        <v>335</v>
      </c>
      <c r="G208" s="236"/>
      <c r="H208" s="239">
        <v>13.16</v>
      </c>
      <c r="I208" s="240"/>
      <c r="J208" s="236"/>
      <c r="K208" s="236"/>
      <c r="L208" s="241"/>
      <c r="M208" s="242"/>
      <c r="N208" s="243"/>
      <c r="O208" s="243"/>
      <c r="P208" s="243"/>
      <c r="Q208" s="243"/>
      <c r="R208" s="243"/>
      <c r="S208" s="243"/>
      <c r="T208" s="244"/>
      <c r="AT208" s="245" t="s">
        <v>160</v>
      </c>
      <c r="AU208" s="245" t="s">
        <v>81</v>
      </c>
      <c r="AV208" s="11" t="s">
        <v>81</v>
      </c>
      <c r="AW208" s="11" t="s">
        <v>35</v>
      </c>
      <c r="AX208" s="11" t="s">
        <v>71</v>
      </c>
      <c r="AY208" s="245" t="s">
        <v>149</v>
      </c>
    </row>
    <row r="209" spans="2:51" s="11" customFormat="1" ht="13.5">
      <c r="B209" s="235"/>
      <c r="C209" s="236"/>
      <c r="D209" s="232" t="s">
        <v>160</v>
      </c>
      <c r="E209" s="237" t="s">
        <v>21</v>
      </c>
      <c r="F209" s="238" t="s">
        <v>336</v>
      </c>
      <c r="G209" s="236"/>
      <c r="H209" s="239">
        <v>13.2</v>
      </c>
      <c r="I209" s="240"/>
      <c r="J209" s="236"/>
      <c r="K209" s="236"/>
      <c r="L209" s="241"/>
      <c r="M209" s="242"/>
      <c r="N209" s="243"/>
      <c r="O209" s="243"/>
      <c r="P209" s="243"/>
      <c r="Q209" s="243"/>
      <c r="R209" s="243"/>
      <c r="S209" s="243"/>
      <c r="T209" s="244"/>
      <c r="AT209" s="245" t="s">
        <v>160</v>
      </c>
      <c r="AU209" s="245" t="s">
        <v>81</v>
      </c>
      <c r="AV209" s="11" t="s">
        <v>81</v>
      </c>
      <c r="AW209" s="11" t="s">
        <v>35</v>
      </c>
      <c r="AX209" s="11" t="s">
        <v>71</v>
      </c>
      <c r="AY209" s="245" t="s">
        <v>149</v>
      </c>
    </row>
    <row r="210" spans="2:51" s="11" customFormat="1" ht="13.5">
      <c r="B210" s="235"/>
      <c r="C210" s="236"/>
      <c r="D210" s="232" t="s">
        <v>160</v>
      </c>
      <c r="E210" s="237" t="s">
        <v>21</v>
      </c>
      <c r="F210" s="238" t="s">
        <v>337</v>
      </c>
      <c r="G210" s="236"/>
      <c r="H210" s="239">
        <v>12.09</v>
      </c>
      <c r="I210" s="240"/>
      <c r="J210" s="236"/>
      <c r="K210" s="236"/>
      <c r="L210" s="241"/>
      <c r="M210" s="242"/>
      <c r="N210" s="243"/>
      <c r="O210" s="243"/>
      <c r="P210" s="243"/>
      <c r="Q210" s="243"/>
      <c r="R210" s="243"/>
      <c r="S210" s="243"/>
      <c r="T210" s="244"/>
      <c r="AT210" s="245" t="s">
        <v>160</v>
      </c>
      <c r="AU210" s="245" t="s">
        <v>81</v>
      </c>
      <c r="AV210" s="11" t="s">
        <v>81</v>
      </c>
      <c r="AW210" s="11" t="s">
        <v>35</v>
      </c>
      <c r="AX210" s="11" t="s">
        <v>71</v>
      </c>
      <c r="AY210" s="245" t="s">
        <v>149</v>
      </c>
    </row>
    <row r="211" spans="2:51" s="11" customFormat="1" ht="13.5">
      <c r="B211" s="235"/>
      <c r="C211" s="236"/>
      <c r="D211" s="232" t="s">
        <v>160</v>
      </c>
      <c r="E211" s="237" t="s">
        <v>21</v>
      </c>
      <c r="F211" s="238" t="s">
        <v>338</v>
      </c>
      <c r="G211" s="236"/>
      <c r="H211" s="239">
        <v>7.14</v>
      </c>
      <c r="I211" s="240"/>
      <c r="J211" s="236"/>
      <c r="K211" s="236"/>
      <c r="L211" s="241"/>
      <c r="M211" s="242"/>
      <c r="N211" s="243"/>
      <c r="O211" s="243"/>
      <c r="P211" s="243"/>
      <c r="Q211" s="243"/>
      <c r="R211" s="243"/>
      <c r="S211" s="243"/>
      <c r="T211" s="244"/>
      <c r="AT211" s="245" t="s">
        <v>160</v>
      </c>
      <c r="AU211" s="245" t="s">
        <v>81</v>
      </c>
      <c r="AV211" s="11" t="s">
        <v>81</v>
      </c>
      <c r="AW211" s="11" t="s">
        <v>35</v>
      </c>
      <c r="AX211" s="11" t="s">
        <v>71</v>
      </c>
      <c r="AY211" s="245" t="s">
        <v>149</v>
      </c>
    </row>
    <row r="212" spans="2:51" s="11" customFormat="1" ht="13.5">
      <c r="B212" s="235"/>
      <c r="C212" s="236"/>
      <c r="D212" s="232" t="s">
        <v>160</v>
      </c>
      <c r="E212" s="237" t="s">
        <v>21</v>
      </c>
      <c r="F212" s="238" t="s">
        <v>339</v>
      </c>
      <c r="G212" s="236"/>
      <c r="H212" s="239">
        <v>4.05</v>
      </c>
      <c r="I212" s="240"/>
      <c r="J212" s="236"/>
      <c r="K212" s="236"/>
      <c r="L212" s="241"/>
      <c r="M212" s="242"/>
      <c r="N212" s="243"/>
      <c r="O212" s="243"/>
      <c r="P212" s="243"/>
      <c r="Q212" s="243"/>
      <c r="R212" s="243"/>
      <c r="S212" s="243"/>
      <c r="T212" s="244"/>
      <c r="AT212" s="245" t="s">
        <v>160</v>
      </c>
      <c r="AU212" s="245" t="s">
        <v>81</v>
      </c>
      <c r="AV212" s="11" t="s">
        <v>81</v>
      </c>
      <c r="AW212" s="11" t="s">
        <v>35</v>
      </c>
      <c r="AX212" s="11" t="s">
        <v>71</v>
      </c>
      <c r="AY212" s="245" t="s">
        <v>149</v>
      </c>
    </row>
    <row r="213" spans="2:51" s="11" customFormat="1" ht="13.5">
      <c r="B213" s="235"/>
      <c r="C213" s="236"/>
      <c r="D213" s="232" t="s">
        <v>160</v>
      </c>
      <c r="E213" s="237" t="s">
        <v>21</v>
      </c>
      <c r="F213" s="238" t="s">
        <v>340</v>
      </c>
      <c r="G213" s="236"/>
      <c r="H213" s="239">
        <v>6.99</v>
      </c>
      <c r="I213" s="240"/>
      <c r="J213" s="236"/>
      <c r="K213" s="236"/>
      <c r="L213" s="241"/>
      <c r="M213" s="242"/>
      <c r="N213" s="243"/>
      <c r="O213" s="243"/>
      <c r="P213" s="243"/>
      <c r="Q213" s="243"/>
      <c r="R213" s="243"/>
      <c r="S213" s="243"/>
      <c r="T213" s="244"/>
      <c r="AT213" s="245" t="s">
        <v>160</v>
      </c>
      <c r="AU213" s="245" t="s">
        <v>81</v>
      </c>
      <c r="AV213" s="11" t="s">
        <v>81</v>
      </c>
      <c r="AW213" s="11" t="s">
        <v>35</v>
      </c>
      <c r="AX213" s="11" t="s">
        <v>71</v>
      </c>
      <c r="AY213" s="245" t="s">
        <v>149</v>
      </c>
    </row>
    <row r="214" spans="2:51" s="11" customFormat="1" ht="13.5">
      <c r="B214" s="235"/>
      <c r="C214" s="236"/>
      <c r="D214" s="232" t="s">
        <v>160</v>
      </c>
      <c r="E214" s="237" t="s">
        <v>21</v>
      </c>
      <c r="F214" s="238" t="s">
        <v>341</v>
      </c>
      <c r="G214" s="236"/>
      <c r="H214" s="239">
        <v>4.89</v>
      </c>
      <c r="I214" s="240"/>
      <c r="J214" s="236"/>
      <c r="K214" s="236"/>
      <c r="L214" s="241"/>
      <c r="M214" s="242"/>
      <c r="N214" s="243"/>
      <c r="O214" s="243"/>
      <c r="P214" s="243"/>
      <c r="Q214" s="243"/>
      <c r="R214" s="243"/>
      <c r="S214" s="243"/>
      <c r="T214" s="244"/>
      <c r="AT214" s="245" t="s">
        <v>160</v>
      </c>
      <c r="AU214" s="245" t="s">
        <v>81</v>
      </c>
      <c r="AV214" s="11" t="s">
        <v>81</v>
      </c>
      <c r="AW214" s="11" t="s">
        <v>35</v>
      </c>
      <c r="AX214" s="11" t="s">
        <v>71</v>
      </c>
      <c r="AY214" s="245" t="s">
        <v>149</v>
      </c>
    </row>
    <row r="215" spans="2:51" s="11" customFormat="1" ht="13.5">
      <c r="B215" s="235"/>
      <c r="C215" s="236"/>
      <c r="D215" s="232" t="s">
        <v>160</v>
      </c>
      <c r="E215" s="237" t="s">
        <v>21</v>
      </c>
      <c r="F215" s="238" t="s">
        <v>342</v>
      </c>
      <c r="G215" s="236"/>
      <c r="H215" s="239">
        <v>5.35</v>
      </c>
      <c r="I215" s="240"/>
      <c r="J215" s="236"/>
      <c r="K215" s="236"/>
      <c r="L215" s="241"/>
      <c r="M215" s="242"/>
      <c r="N215" s="243"/>
      <c r="O215" s="243"/>
      <c r="P215" s="243"/>
      <c r="Q215" s="243"/>
      <c r="R215" s="243"/>
      <c r="S215" s="243"/>
      <c r="T215" s="244"/>
      <c r="AT215" s="245" t="s">
        <v>160</v>
      </c>
      <c r="AU215" s="245" t="s">
        <v>81</v>
      </c>
      <c r="AV215" s="11" t="s">
        <v>81</v>
      </c>
      <c r="AW215" s="11" t="s">
        <v>35</v>
      </c>
      <c r="AX215" s="11" t="s">
        <v>71</v>
      </c>
      <c r="AY215" s="245" t="s">
        <v>149</v>
      </c>
    </row>
    <row r="216" spans="2:51" s="11" customFormat="1" ht="13.5">
      <c r="B216" s="235"/>
      <c r="C216" s="236"/>
      <c r="D216" s="232" t="s">
        <v>160</v>
      </c>
      <c r="E216" s="237" t="s">
        <v>21</v>
      </c>
      <c r="F216" s="238" t="s">
        <v>343</v>
      </c>
      <c r="G216" s="236"/>
      <c r="H216" s="239">
        <v>20.12</v>
      </c>
      <c r="I216" s="240"/>
      <c r="J216" s="236"/>
      <c r="K216" s="236"/>
      <c r="L216" s="241"/>
      <c r="M216" s="242"/>
      <c r="N216" s="243"/>
      <c r="O216" s="243"/>
      <c r="P216" s="243"/>
      <c r="Q216" s="243"/>
      <c r="R216" s="243"/>
      <c r="S216" s="243"/>
      <c r="T216" s="244"/>
      <c r="AT216" s="245" t="s">
        <v>160</v>
      </c>
      <c r="AU216" s="245" t="s">
        <v>81</v>
      </c>
      <c r="AV216" s="11" t="s">
        <v>81</v>
      </c>
      <c r="AW216" s="11" t="s">
        <v>35</v>
      </c>
      <c r="AX216" s="11" t="s">
        <v>71</v>
      </c>
      <c r="AY216" s="245" t="s">
        <v>149</v>
      </c>
    </row>
    <row r="217" spans="2:51" s="12" customFormat="1" ht="13.5">
      <c r="B217" s="246"/>
      <c r="C217" s="247"/>
      <c r="D217" s="232" t="s">
        <v>160</v>
      </c>
      <c r="E217" s="248" t="s">
        <v>21</v>
      </c>
      <c r="F217" s="249" t="s">
        <v>163</v>
      </c>
      <c r="G217" s="247"/>
      <c r="H217" s="250">
        <v>92.19</v>
      </c>
      <c r="I217" s="251"/>
      <c r="J217" s="247"/>
      <c r="K217" s="247"/>
      <c r="L217" s="252"/>
      <c r="M217" s="253"/>
      <c r="N217" s="254"/>
      <c r="O217" s="254"/>
      <c r="P217" s="254"/>
      <c r="Q217" s="254"/>
      <c r="R217" s="254"/>
      <c r="S217" s="254"/>
      <c r="T217" s="255"/>
      <c r="AT217" s="256" t="s">
        <v>160</v>
      </c>
      <c r="AU217" s="256" t="s">
        <v>81</v>
      </c>
      <c r="AV217" s="12" t="s">
        <v>156</v>
      </c>
      <c r="AW217" s="12" t="s">
        <v>35</v>
      </c>
      <c r="AX217" s="12" t="s">
        <v>79</v>
      </c>
      <c r="AY217" s="256" t="s">
        <v>149</v>
      </c>
    </row>
    <row r="218" spans="2:65" s="1" customFormat="1" ht="16.5" customHeight="1">
      <c r="B218" s="45"/>
      <c r="C218" s="220" t="s">
        <v>344</v>
      </c>
      <c r="D218" s="220" t="s">
        <v>151</v>
      </c>
      <c r="E218" s="221" t="s">
        <v>345</v>
      </c>
      <c r="F218" s="222" t="s">
        <v>346</v>
      </c>
      <c r="G218" s="223" t="s">
        <v>154</v>
      </c>
      <c r="H218" s="224">
        <v>199.186</v>
      </c>
      <c r="I218" s="225"/>
      <c r="J218" s="226">
        <f>ROUND(I218*H218,2)</f>
        <v>0</v>
      </c>
      <c r="K218" s="222" t="s">
        <v>155</v>
      </c>
      <c r="L218" s="71"/>
      <c r="M218" s="227" t="s">
        <v>21</v>
      </c>
      <c r="N218" s="228" t="s">
        <v>42</v>
      </c>
      <c r="O218" s="46"/>
      <c r="P218" s="229">
        <f>O218*H218</f>
        <v>0</v>
      </c>
      <c r="Q218" s="229">
        <v>0.02048</v>
      </c>
      <c r="R218" s="229">
        <f>Q218*H218</f>
        <v>4.0793292800000005</v>
      </c>
      <c r="S218" s="229">
        <v>0</v>
      </c>
      <c r="T218" s="230">
        <f>S218*H218</f>
        <v>0</v>
      </c>
      <c r="AR218" s="23" t="s">
        <v>156</v>
      </c>
      <c r="AT218" s="23" t="s">
        <v>151</v>
      </c>
      <c r="AU218" s="23" t="s">
        <v>81</v>
      </c>
      <c r="AY218" s="23" t="s">
        <v>149</v>
      </c>
      <c r="BE218" s="231">
        <f>IF(N218="základní",J218,0)</f>
        <v>0</v>
      </c>
      <c r="BF218" s="231">
        <f>IF(N218="snížená",J218,0)</f>
        <v>0</v>
      </c>
      <c r="BG218" s="231">
        <f>IF(N218="zákl. přenesená",J218,0)</f>
        <v>0</v>
      </c>
      <c r="BH218" s="231">
        <f>IF(N218="sníž. přenesená",J218,0)</f>
        <v>0</v>
      </c>
      <c r="BI218" s="231">
        <f>IF(N218="nulová",J218,0)</f>
        <v>0</v>
      </c>
      <c r="BJ218" s="23" t="s">
        <v>79</v>
      </c>
      <c r="BK218" s="231">
        <f>ROUND(I218*H218,2)</f>
        <v>0</v>
      </c>
      <c r="BL218" s="23" t="s">
        <v>156</v>
      </c>
      <c r="BM218" s="23" t="s">
        <v>347</v>
      </c>
    </row>
    <row r="219" spans="2:47" s="1" customFormat="1" ht="13.5">
      <c r="B219" s="45"/>
      <c r="C219" s="73"/>
      <c r="D219" s="232" t="s">
        <v>158</v>
      </c>
      <c r="E219" s="73"/>
      <c r="F219" s="233" t="s">
        <v>348</v>
      </c>
      <c r="G219" s="73"/>
      <c r="H219" s="73"/>
      <c r="I219" s="190"/>
      <c r="J219" s="73"/>
      <c r="K219" s="73"/>
      <c r="L219" s="71"/>
      <c r="M219" s="234"/>
      <c r="N219" s="46"/>
      <c r="O219" s="46"/>
      <c r="P219" s="46"/>
      <c r="Q219" s="46"/>
      <c r="R219" s="46"/>
      <c r="S219" s="46"/>
      <c r="T219" s="94"/>
      <c r="AT219" s="23" t="s">
        <v>158</v>
      </c>
      <c r="AU219" s="23" t="s">
        <v>81</v>
      </c>
    </row>
    <row r="220" spans="2:51" s="13" customFormat="1" ht="13.5">
      <c r="B220" s="267"/>
      <c r="C220" s="268"/>
      <c r="D220" s="232" t="s">
        <v>160</v>
      </c>
      <c r="E220" s="269" t="s">
        <v>21</v>
      </c>
      <c r="F220" s="270" t="s">
        <v>349</v>
      </c>
      <c r="G220" s="268"/>
      <c r="H220" s="269" t="s">
        <v>21</v>
      </c>
      <c r="I220" s="271"/>
      <c r="J220" s="268"/>
      <c r="K220" s="268"/>
      <c r="L220" s="272"/>
      <c r="M220" s="273"/>
      <c r="N220" s="274"/>
      <c r="O220" s="274"/>
      <c r="P220" s="274"/>
      <c r="Q220" s="274"/>
      <c r="R220" s="274"/>
      <c r="S220" s="274"/>
      <c r="T220" s="275"/>
      <c r="AT220" s="276" t="s">
        <v>160</v>
      </c>
      <c r="AU220" s="276" t="s">
        <v>81</v>
      </c>
      <c r="AV220" s="13" t="s">
        <v>79</v>
      </c>
      <c r="AW220" s="13" t="s">
        <v>35</v>
      </c>
      <c r="AX220" s="13" t="s">
        <v>71</v>
      </c>
      <c r="AY220" s="276" t="s">
        <v>149</v>
      </c>
    </row>
    <row r="221" spans="2:51" s="11" customFormat="1" ht="13.5">
      <c r="B221" s="235"/>
      <c r="C221" s="236"/>
      <c r="D221" s="232" t="s">
        <v>160</v>
      </c>
      <c r="E221" s="237" t="s">
        <v>21</v>
      </c>
      <c r="F221" s="238" t="s">
        <v>350</v>
      </c>
      <c r="G221" s="236"/>
      <c r="H221" s="239">
        <v>35.495</v>
      </c>
      <c r="I221" s="240"/>
      <c r="J221" s="236"/>
      <c r="K221" s="236"/>
      <c r="L221" s="241"/>
      <c r="M221" s="242"/>
      <c r="N221" s="243"/>
      <c r="O221" s="243"/>
      <c r="P221" s="243"/>
      <c r="Q221" s="243"/>
      <c r="R221" s="243"/>
      <c r="S221" s="243"/>
      <c r="T221" s="244"/>
      <c r="AT221" s="245" t="s">
        <v>160</v>
      </c>
      <c r="AU221" s="245" t="s">
        <v>81</v>
      </c>
      <c r="AV221" s="11" t="s">
        <v>81</v>
      </c>
      <c r="AW221" s="11" t="s">
        <v>35</v>
      </c>
      <c r="AX221" s="11" t="s">
        <v>71</v>
      </c>
      <c r="AY221" s="245" t="s">
        <v>149</v>
      </c>
    </row>
    <row r="222" spans="2:51" s="11" customFormat="1" ht="13.5">
      <c r="B222" s="235"/>
      <c r="C222" s="236"/>
      <c r="D222" s="232" t="s">
        <v>160</v>
      </c>
      <c r="E222" s="237" t="s">
        <v>21</v>
      </c>
      <c r="F222" s="238" t="s">
        <v>351</v>
      </c>
      <c r="G222" s="236"/>
      <c r="H222" s="239">
        <v>33.888</v>
      </c>
      <c r="I222" s="240"/>
      <c r="J222" s="236"/>
      <c r="K222" s="236"/>
      <c r="L222" s="241"/>
      <c r="M222" s="242"/>
      <c r="N222" s="243"/>
      <c r="O222" s="243"/>
      <c r="P222" s="243"/>
      <c r="Q222" s="243"/>
      <c r="R222" s="243"/>
      <c r="S222" s="243"/>
      <c r="T222" s="244"/>
      <c r="AT222" s="245" t="s">
        <v>160</v>
      </c>
      <c r="AU222" s="245" t="s">
        <v>81</v>
      </c>
      <c r="AV222" s="11" t="s">
        <v>81</v>
      </c>
      <c r="AW222" s="11" t="s">
        <v>35</v>
      </c>
      <c r="AX222" s="11" t="s">
        <v>71</v>
      </c>
      <c r="AY222" s="245" t="s">
        <v>149</v>
      </c>
    </row>
    <row r="223" spans="2:51" s="11" customFormat="1" ht="13.5">
      <c r="B223" s="235"/>
      <c r="C223" s="236"/>
      <c r="D223" s="232" t="s">
        <v>160</v>
      </c>
      <c r="E223" s="237" t="s">
        <v>21</v>
      </c>
      <c r="F223" s="238" t="s">
        <v>352</v>
      </c>
      <c r="G223" s="236"/>
      <c r="H223" s="239">
        <v>29.145</v>
      </c>
      <c r="I223" s="240"/>
      <c r="J223" s="236"/>
      <c r="K223" s="236"/>
      <c r="L223" s="241"/>
      <c r="M223" s="242"/>
      <c r="N223" s="243"/>
      <c r="O223" s="243"/>
      <c r="P223" s="243"/>
      <c r="Q223" s="243"/>
      <c r="R223" s="243"/>
      <c r="S223" s="243"/>
      <c r="T223" s="244"/>
      <c r="AT223" s="245" t="s">
        <v>160</v>
      </c>
      <c r="AU223" s="245" t="s">
        <v>81</v>
      </c>
      <c r="AV223" s="11" t="s">
        <v>81</v>
      </c>
      <c r="AW223" s="11" t="s">
        <v>35</v>
      </c>
      <c r="AX223" s="11" t="s">
        <v>71</v>
      </c>
      <c r="AY223" s="245" t="s">
        <v>149</v>
      </c>
    </row>
    <row r="224" spans="2:51" s="11" customFormat="1" ht="13.5">
      <c r="B224" s="235"/>
      <c r="C224" s="236"/>
      <c r="D224" s="232" t="s">
        <v>160</v>
      </c>
      <c r="E224" s="237" t="s">
        <v>21</v>
      </c>
      <c r="F224" s="238" t="s">
        <v>353</v>
      </c>
      <c r="G224" s="236"/>
      <c r="H224" s="239">
        <v>1.056</v>
      </c>
      <c r="I224" s="240"/>
      <c r="J224" s="236"/>
      <c r="K224" s="236"/>
      <c r="L224" s="241"/>
      <c r="M224" s="242"/>
      <c r="N224" s="243"/>
      <c r="O224" s="243"/>
      <c r="P224" s="243"/>
      <c r="Q224" s="243"/>
      <c r="R224" s="243"/>
      <c r="S224" s="243"/>
      <c r="T224" s="244"/>
      <c r="AT224" s="245" t="s">
        <v>160</v>
      </c>
      <c r="AU224" s="245" t="s">
        <v>81</v>
      </c>
      <c r="AV224" s="11" t="s">
        <v>81</v>
      </c>
      <c r="AW224" s="11" t="s">
        <v>35</v>
      </c>
      <c r="AX224" s="11" t="s">
        <v>71</v>
      </c>
      <c r="AY224" s="245" t="s">
        <v>149</v>
      </c>
    </row>
    <row r="225" spans="2:51" s="11" customFormat="1" ht="13.5">
      <c r="B225" s="235"/>
      <c r="C225" s="236"/>
      <c r="D225" s="232" t="s">
        <v>160</v>
      </c>
      <c r="E225" s="237" t="s">
        <v>21</v>
      </c>
      <c r="F225" s="238" t="s">
        <v>354</v>
      </c>
      <c r="G225" s="236"/>
      <c r="H225" s="239">
        <v>15.87</v>
      </c>
      <c r="I225" s="240"/>
      <c r="J225" s="236"/>
      <c r="K225" s="236"/>
      <c r="L225" s="241"/>
      <c r="M225" s="242"/>
      <c r="N225" s="243"/>
      <c r="O225" s="243"/>
      <c r="P225" s="243"/>
      <c r="Q225" s="243"/>
      <c r="R225" s="243"/>
      <c r="S225" s="243"/>
      <c r="T225" s="244"/>
      <c r="AT225" s="245" t="s">
        <v>160</v>
      </c>
      <c r="AU225" s="245" t="s">
        <v>81</v>
      </c>
      <c r="AV225" s="11" t="s">
        <v>81</v>
      </c>
      <c r="AW225" s="11" t="s">
        <v>35</v>
      </c>
      <c r="AX225" s="11" t="s">
        <v>71</v>
      </c>
      <c r="AY225" s="245" t="s">
        <v>149</v>
      </c>
    </row>
    <row r="226" spans="2:51" s="11" customFormat="1" ht="13.5">
      <c r="B226" s="235"/>
      <c r="C226" s="236"/>
      <c r="D226" s="232" t="s">
        <v>160</v>
      </c>
      <c r="E226" s="237" t="s">
        <v>21</v>
      </c>
      <c r="F226" s="238" t="s">
        <v>355</v>
      </c>
      <c r="G226" s="236"/>
      <c r="H226" s="239">
        <v>0.216</v>
      </c>
      <c r="I226" s="240"/>
      <c r="J226" s="236"/>
      <c r="K226" s="236"/>
      <c r="L226" s="241"/>
      <c r="M226" s="242"/>
      <c r="N226" s="243"/>
      <c r="O226" s="243"/>
      <c r="P226" s="243"/>
      <c r="Q226" s="243"/>
      <c r="R226" s="243"/>
      <c r="S226" s="243"/>
      <c r="T226" s="244"/>
      <c r="AT226" s="245" t="s">
        <v>160</v>
      </c>
      <c r="AU226" s="245" t="s">
        <v>81</v>
      </c>
      <c r="AV226" s="11" t="s">
        <v>81</v>
      </c>
      <c r="AW226" s="11" t="s">
        <v>35</v>
      </c>
      <c r="AX226" s="11" t="s">
        <v>71</v>
      </c>
      <c r="AY226" s="245" t="s">
        <v>149</v>
      </c>
    </row>
    <row r="227" spans="2:51" s="11" customFormat="1" ht="13.5">
      <c r="B227" s="235"/>
      <c r="C227" s="236"/>
      <c r="D227" s="232" t="s">
        <v>160</v>
      </c>
      <c r="E227" s="237" t="s">
        <v>21</v>
      </c>
      <c r="F227" s="238" t="s">
        <v>356</v>
      </c>
      <c r="G227" s="236"/>
      <c r="H227" s="239">
        <v>14.159</v>
      </c>
      <c r="I227" s="240"/>
      <c r="J227" s="236"/>
      <c r="K227" s="236"/>
      <c r="L227" s="241"/>
      <c r="M227" s="242"/>
      <c r="N227" s="243"/>
      <c r="O227" s="243"/>
      <c r="P227" s="243"/>
      <c r="Q227" s="243"/>
      <c r="R227" s="243"/>
      <c r="S227" s="243"/>
      <c r="T227" s="244"/>
      <c r="AT227" s="245" t="s">
        <v>160</v>
      </c>
      <c r="AU227" s="245" t="s">
        <v>81</v>
      </c>
      <c r="AV227" s="11" t="s">
        <v>81</v>
      </c>
      <c r="AW227" s="11" t="s">
        <v>35</v>
      </c>
      <c r="AX227" s="11" t="s">
        <v>71</v>
      </c>
      <c r="AY227" s="245" t="s">
        <v>149</v>
      </c>
    </row>
    <row r="228" spans="2:51" s="11" customFormat="1" ht="13.5">
      <c r="B228" s="235"/>
      <c r="C228" s="236"/>
      <c r="D228" s="232" t="s">
        <v>160</v>
      </c>
      <c r="E228" s="237" t="s">
        <v>21</v>
      </c>
      <c r="F228" s="238" t="s">
        <v>357</v>
      </c>
      <c r="G228" s="236"/>
      <c r="H228" s="239">
        <v>6.847</v>
      </c>
      <c r="I228" s="240"/>
      <c r="J228" s="236"/>
      <c r="K228" s="236"/>
      <c r="L228" s="241"/>
      <c r="M228" s="242"/>
      <c r="N228" s="243"/>
      <c r="O228" s="243"/>
      <c r="P228" s="243"/>
      <c r="Q228" s="243"/>
      <c r="R228" s="243"/>
      <c r="S228" s="243"/>
      <c r="T228" s="244"/>
      <c r="AT228" s="245" t="s">
        <v>160</v>
      </c>
      <c r="AU228" s="245" t="s">
        <v>81</v>
      </c>
      <c r="AV228" s="11" t="s">
        <v>81</v>
      </c>
      <c r="AW228" s="11" t="s">
        <v>35</v>
      </c>
      <c r="AX228" s="11" t="s">
        <v>71</v>
      </c>
      <c r="AY228" s="245" t="s">
        <v>149</v>
      </c>
    </row>
    <row r="229" spans="2:51" s="11" customFormat="1" ht="13.5">
      <c r="B229" s="235"/>
      <c r="C229" s="236"/>
      <c r="D229" s="232" t="s">
        <v>160</v>
      </c>
      <c r="E229" s="237" t="s">
        <v>21</v>
      </c>
      <c r="F229" s="238" t="s">
        <v>358</v>
      </c>
      <c r="G229" s="236"/>
      <c r="H229" s="239">
        <v>16.69</v>
      </c>
      <c r="I229" s="240"/>
      <c r="J229" s="236"/>
      <c r="K229" s="236"/>
      <c r="L229" s="241"/>
      <c r="M229" s="242"/>
      <c r="N229" s="243"/>
      <c r="O229" s="243"/>
      <c r="P229" s="243"/>
      <c r="Q229" s="243"/>
      <c r="R229" s="243"/>
      <c r="S229" s="243"/>
      <c r="T229" s="244"/>
      <c r="AT229" s="245" t="s">
        <v>160</v>
      </c>
      <c r="AU229" s="245" t="s">
        <v>81</v>
      </c>
      <c r="AV229" s="11" t="s">
        <v>81</v>
      </c>
      <c r="AW229" s="11" t="s">
        <v>35</v>
      </c>
      <c r="AX229" s="11" t="s">
        <v>71</v>
      </c>
      <c r="AY229" s="245" t="s">
        <v>149</v>
      </c>
    </row>
    <row r="230" spans="2:51" s="11" customFormat="1" ht="13.5">
      <c r="B230" s="235"/>
      <c r="C230" s="236"/>
      <c r="D230" s="232" t="s">
        <v>160</v>
      </c>
      <c r="E230" s="237" t="s">
        <v>21</v>
      </c>
      <c r="F230" s="238" t="s">
        <v>359</v>
      </c>
      <c r="G230" s="236"/>
      <c r="H230" s="239">
        <v>0.576</v>
      </c>
      <c r="I230" s="240"/>
      <c r="J230" s="236"/>
      <c r="K230" s="236"/>
      <c r="L230" s="241"/>
      <c r="M230" s="242"/>
      <c r="N230" s="243"/>
      <c r="O230" s="243"/>
      <c r="P230" s="243"/>
      <c r="Q230" s="243"/>
      <c r="R230" s="243"/>
      <c r="S230" s="243"/>
      <c r="T230" s="244"/>
      <c r="AT230" s="245" t="s">
        <v>160</v>
      </c>
      <c r="AU230" s="245" t="s">
        <v>81</v>
      </c>
      <c r="AV230" s="11" t="s">
        <v>81</v>
      </c>
      <c r="AW230" s="11" t="s">
        <v>35</v>
      </c>
      <c r="AX230" s="11" t="s">
        <v>71</v>
      </c>
      <c r="AY230" s="245" t="s">
        <v>149</v>
      </c>
    </row>
    <row r="231" spans="2:51" s="11" customFormat="1" ht="13.5">
      <c r="B231" s="235"/>
      <c r="C231" s="236"/>
      <c r="D231" s="232" t="s">
        <v>160</v>
      </c>
      <c r="E231" s="237" t="s">
        <v>21</v>
      </c>
      <c r="F231" s="238" t="s">
        <v>360</v>
      </c>
      <c r="G231" s="236"/>
      <c r="H231" s="239">
        <v>20.025</v>
      </c>
      <c r="I231" s="240"/>
      <c r="J231" s="236"/>
      <c r="K231" s="236"/>
      <c r="L231" s="241"/>
      <c r="M231" s="242"/>
      <c r="N231" s="243"/>
      <c r="O231" s="243"/>
      <c r="P231" s="243"/>
      <c r="Q231" s="243"/>
      <c r="R231" s="243"/>
      <c r="S231" s="243"/>
      <c r="T231" s="244"/>
      <c r="AT231" s="245" t="s">
        <v>160</v>
      </c>
      <c r="AU231" s="245" t="s">
        <v>81</v>
      </c>
      <c r="AV231" s="11" t="s">
        <v>81</v>
      </c>
      <c r="AW231" s="11" t="s">
        <v>35</v>
      </c>
      <c r="AX231" s="11" t="s">
        <v>71</v>
      </c>
      <c r="AY231" s="245" t="s">
        <v>149</v>
      </c>
    </row>
    <row r="232" spans="2:51" s="11" customFormat="1" ht="13.5">
      <c r="B232" s="235"/>
      <c r="C232" s="236"/>
      <c r="D232" s="232" t="s">
        <v>160</v>
      </c>
      <c r="E232" s="237" t="s">
        <v>21</v>
      </c>
      <c r="F232" s="238" t="s">
        <v>361</v>
      </c>
      <c r="G232" s="236"/>
      <c r="H232" s="239">
        <v>24.463</v>
      </c>
      <c r="I232" s="240"/>
      <c r="J232" s="236"/>
      <c r="K232" s="236"/>
      <c r="L232" s="241"/>
      <c r="M232" s="242"/>
      <c r="N232" s="243"/>
      <c r="O232" s="243"/>
      <c r="P232" s="243"/>
      <c r="Q232" s="243"/>
      <c r="R232" s="243"/>
      <c r="S232" s="243"/>
      <c r="T232" s="244"/>
      <c r="AT232" s="245" t="s">
        <v>160</v>
      </c>
      <c r="AU232" s="245" t="s">
        <v>81</v>
      </c>
      <c r="AV232" s="11" t="s">
        <v>81</v>
      </c>
      <c r="AW232" s="11" t="s">
        <v>35</v>
      </c>
      <c r="AX232" s="11" t="s">
        <v>71</v>
      </c>
      <c r="AY232" s="245" t="s">
        <v>149</v>
      </c>
    </row>
    <row r="233" spans="2:51" s="11" customFormat="1" ht="13.5">
      <c r="B233" s="235"/>
      <c r="C233" s="236"/>
      <c r="D233" s="232" t="s">
        <v>160</v>
      </c>
      <c r="E233" s="237" t="s">
        <v>21</v>
      </c>
      <c r="F233" s="238" t="s">
        <v>362</v>
      </c>
      <c r="G233" s="236"/>
      <c r="H233" s="239">
        <v>0.756</v>
      </c>
      <c r="I233" s="240"/>
      <c r="J233" s="236"/>
      <c r="K233" s="236"/>
      <c r="L233" s="241"/>
      <c r="M233" s="242"/>
      <c r="N233" s="243"/>
      <c r="O233" s="243"/>
      <c r="P233" s="243"/>
      <c r="Q233" s="243"/>
      <c r="R233" s="243"/>
      <c r="S233" s="243"/>
      <c r="T233" s="244"/>
      <c r="AT233" s="245" t="s">
        <v>160</v>
      </c>
      <c r="AU233" s="245" t="s">
        <v>81</v>
      </c>
      <c r="AV233" s="11" t="s">
        <v>81</v>
      </c>
      <c r="AW233" s="11" t="s">
        <v>35</v>
      </c>
      <c r="AX233" s="11" t="s">
        <v>71</v>
      </c>
      <c r="AY233" s="245" t="s">
        <v>149</v>
      </c>
    </row>
    <row r="234" spans="2:51" s="12" customFormat="1" ht="13.5">
      <c r="B234" s="246"/>
      <c r="C234" s="247"/>
      <c r="D234" s="232" t="s">
        <v>160</v>
      </c>
      <c r="E234" s="248" t="s">
        <v>21</v>
      </c>
      <c r="F234" s="249" t="s">
        <v>163</v>
      </c>
      <c r="G234" s="247"/>
      <c r="H234" s="250">
        <v>199.186</v>
      </c>
      <c r="I234" s="251"/>
      <c r="J234" s="247"/>
      <c r="K234" s="247"/>
      <c r="L234" s="252"/>
      <c r="M234" s="253"/>
      <c r="N234" s="254"/>
      <c r="O234" s="254"/>
      <c r="P234" s="254"/>
      <c r="Q234" s="254"/>
      <c r="R234" s="254"/>
      <c r="S234" s="254"/>
      <c r="T234" s="255"/>
      <c r="AT234" s="256" t="s">
        <v>160</v>
      </c>
      <c r="AU234" s="256" t="s">
        <v>81</v>
      </c>
      <c r="AV234" s="12" t="s">
        <v>156</v>
      </c>
      <c r="AW234" s="12" t="s">
        <v>35</v>
      </c>
      <c r="AX234" s="12" t="s">
        <v>79</v>
      </c>
      <c r="AY234" s="256" t="s">
        <v>149</v>
      </c>
    </row>
    <row r="235" spans="2:65" s="1" customFormat="1" ht="25.5" customHeight="1">
      <c r="B235" s="45"/>
      <c r="C235" s="220" t="s">
        <v>363</v>
      </c>
      <c r="D235" s="220" t="s">
        <v>151</v>
      </c>
      <c r="E235" s="221" t="s">
        <v>364</v>
      </c>
      <c r="F235" s="222" t="s">
        <v>365</v>
      </c>
      <c r="G235" s="223" t="s">
        <v>154</v>
      </c>
      <c r="H235" s="224">
        <v>43.116</v>
      </c>
      <c r="I235" s="225"/>
      <c r="J235" s="226">
        <f>ROUND(I235*H235,2)</f>
        <v>0</v>
      </c>
      <c r="K235" s="222" t="s">
        <v>155</v>
      </c>
      <c r="L235" s="71"/>
      <c r="M235" s="227" t="s">
        <v>21</v>
      </c>
      <c r="N235" s="228" t="s">
        <v>42</v>
      </c>
      <c r="O235" s="46"/>
      <c r="P235" s="229">
        <f>O235*H235</f>
        <v>0</v>
      </c>
      <c r="Q235" s="229">
        <v>0.00438</v>
      </c>
      <c r="R235" s="229">
        <f>Q235*H235</f>
        <v>0.18884808</v>
      </c>
      <c r="S235" s="229">
        <v>0</v>
      </c>
      <c r="T235" s="230">
        <f>S235*H235</f>
        <v>0</v>
      </c>
      <c r="AR235" s="23" t="s">
        <v>156</v>
      </c>
      <c r="AT235" s="23" t="s">
        <v>151</v>
      </c>
      <c r="AU235" s="23" t="s">
        <v>81</v>
      </c>
      <c r="AY235" s="23" t="s">
        <v>149</v>
      </c>
      <c r="BE235" s="231">
        <f>IF(N235="základní",J235,0)</f>
        <v>0</v>
      </c>
      <c r="BF235" s="231">
        <f>IF(N235="snížená",J235,0)</f>
        <v>0</v>
      </c>
      <c r="BG235" s="231">
        <f>IF(N235="zákl. přenesená",J235,0)</f>
        <v>0</v>
      </c>
      <c r="BH235" s="231">
        <f>IF(N235="sníž. přenesená",J235,0)</f>
        <v>0</v>
      </c>
      <c r="BI235" s="231">
        <f>IF(N235="nulová",J235,0)</f>
        <v>0</v>
      </c>
      <c r="BJ235" s="23" t="s">
        <v>79</v>
      </c>
      <c r="BK235" s="231">
        <f>ROUND(I235*H235,2)</f>
        <v>0</v>
      </c>
      <c r="BL235" s="23" t="s">
        <v>156</v>
      </c>
      <c r="BM235" s="23" t="s">
        <v>366</v>
      </c>
    </row>
    <row r="236" spans="2:47" s="1" customFormat="1" ht="13.5">
      <c r="B236" s="45"/>
      <c r="C236" s="73"/>
      <c r="D236" s="232" t="s">
        <v>158</v>
      </c>
      <c r="E236" s="73"/>
      <c r="F236" s="233" t="s">
        <v>367</v>
      </c>
      <c r="G236" s="73"/>
      <c r="H236" s="73"/>
      <c r="I236" s="190"/>
      <c r="J236" s="73"/>
      <c r="K236" s="73"/>
      <c r="L236" s="71"/>
      <c r="M236" s="234"/>
      <c r="N236" s="46"/>
      <c r="O236" s="46"/>
      <c r="P236" s="46"/>
      <c r="Q236" s="46"/>
      <c r="R236" s="46"/>
      <c r="S236" s="46"/>
      <c r="T236" s="94"/>
      <c r="AT236" s="23" t="s">
        <v>158</v>
      </c>
      <c r="AU236" s="23" t="s">
        <v>81</v>
      </c>
    </row>
    <row r="237" spans="2:51" s="11" customFormat="1" ht="13.5">
      <c r="B237" s="235"/>
      <c r="C237" s="236"/>
      <c r="D237" s="232" t="s">
        <v>160</v>
      </c>
      <c r="E237" s="237" t="s">
        <v>21</v>
      </c>
      <c r="F237" s="238" t="s">
        <v>368</v>
      </c>
      <c r="G237" s="236"/>
      <c r="H237" s="239">
        <v>27.3</v>
      </c>
      <c r="I237" s="240"/>
      <c r="J237" s="236"/>
      <c r="K237" s="236"/>
      <c r="L237" s="241"/>
      <c r="M237" s="242"/>
      <c r="N237" s="243"/>
      <c r="O237" s="243"/>
      <c r="P237" s="243"/>
      <c r="Q237" s="243"/>
      <c r="R237" s="243"/>
      <c r="S237" s="243"/>
      <c r="T237" s="244"/>
      <c r="AT237" s="245" t="s">
        <v>160</v>
      </c>
      <c r="AU237" s="245" t="s">
        <v>81</v>
      </c>
      <c r="AV237" s="11" t="s">
        <v>81</v>
      </c>
      <c r="AW237" s="11" t="s">
        <v>35</v>
      </c>
      <c r="AX237" s="11" t="s">
        <v>71</v>
      </c>
      <c r="AY237" s="245" t="s">
        <v>149</v>
      </c>
    </row>
    <row r="238" spans="2:51" s="11" customFormat="1" ht="13.5">
      <c r="B238" s="235"/>
      <c r="C238" s="236"/>
      <c r="D238" s="232" t="s">
        <v>160</v>
      </c>
      <c r="E238" s="237" t="s">
        <v>21</v>
      </c>
      <c r="F238" s="238" t="s">
        <v>369</v>
      </c>
      <c r="G238" s="236"/>
      <c r="H238" s="239">
        <v>2.166</v>
      </c>
      <c r="I238" s="240"/>
      <c r="J238" s="236"/>
      <c r="K238" s="236"/>
      <c r="L238" s="241"/>
      <c r="M238" s="242"/>
      <c r="N238" s="243"/>
      <c r="O238" s="243"/>
      <c r="P238" s="243"/>
      <c r="Q238" s="243"/>
      <c r="R238" s="243"/>
      <c r="S238" s="243"/>
      <c r="T238" s="244"/>
      <c r="AT238" s="245" t="s">
        <v>160</v>
      </c>
      <c r="AU238" s="245" t="s">
        <v>81</v>
      </c>
      <c r="AV238" s="11" t="s">
        <v>81</v>
      </c>
      <c r="AW238" s="11" t="s">
        <v>35</v>
      </c>
      <c r="AX238" s="11" t="s">
        <v>71</v>
      </c>
      <c r="AY238" s="245" t="s">
        <v>149</v>
      </c>
    </row>
    <row r="239" spans="2:51" s="11" customFormat="1" ht="13.5">
      <c r="B239" s="235"/>
      <c r="C239" s="236"/>
      <c r="D239" s="232" t="s">
        <v>160</v>
      </c>
      <c r="E239" s="237" t="s">
        <v>21</v>
      </c>
      <c r="F239" s="238" t="s">
        <v>370</v>
      </c>
      <c r="G239" s="236"/>
      <c r="H239" s="239">
        <v>3.75</v>
      </c>
      <c r="I239" s="240"/>
      <c r="J239" s="236"/>
      <c r="K239" s="236"/>
      <c r="L239" s="241"/>
      <c r="M239" s="242"/>
      <c r="N239" s="243"/>
      <c r="O239" s="243"/>
      <c r="P239" s="243"/>
      <c r="Q239" s="243"/>
      <c r="R239" s="243"/>
      <c r="S239" s="243"/>
      <c r="T239" s="244"/>
      <c r="AT239" s="245" t="s">
        <v>160</v>
      </c>
      <c r="AU239" s="245" t="s">
        <v>81</v>
      </c>
      <c r="AV239" s="11" t="s">
        <v>81</v>
      </c>
      <c r="AW239" s="11" t="s">
        <v>35</v>
      </c>
      <c r="AX239" s="11" t="s">
        <v>71</v>
      </c>
      <c r="AY239" s="245" t="s">
        <v>149</v>
      </c>
    </row>
    <row r="240" spans="2:51" s="11" customFormat="1" ht="13.5">
      <c r="B240" s="235"/>
      <c r="C240" s="236"/>
      <c r="D240" s="232" t="s">
        <v>160</v>
      </c>
      <c r="E240" s="237" t="s">
        <v>21</v>
      </c>
      <c r="F240" s="238" t="s">
        <v>371</v>
      </c>
      <c r="G240" s="236"/>
      <c r="H240" s="239">
        <v>3.75</v>
      </c>
      <c r="I240" s="240"/>
      <c r="J240" s="236"/>
      <c r="K240" s="236"/>
      <c r="L240" s="241"/>
      <c r="M240" s="242"/>
      <c r="N240" s="243"/>
      <c r="O240" s="243"/>
      <c r="P240" s="243"/>
      <c r="Q240" s="243"/>
      <c r="R240" s="243"/>
      <c r="S240" s="243"/>
      <c r="T240" s="244"/>
      <c r="AT240" s="245" t="s">
        <v>160</v>
      </c>
      <c r="AU240" s="245" t="s">
        <v>81</v>
      </c>
      <c r="AV240" s="11" t="s">
        <v>81</v>
      </c>
      <c r="AW240" s="11" t="s">
        <v>35</v>
      </c>
      <c r="AX240" s="11" t="s">
        <v>71</v>
      </c>
      <c r="AY240" s="245" t="s">
        <v>149</v>
      </c>
    </row>
    <row r="241" spans="2:51" s="11" customFormat="1" ht="13.5">
      <c r="B241" s="235"/>
      <c r="C241" s="236"/>
      <c r="D241" s="232" t="s">
        <v>160</v>
      </c>
      <c r="E241" s="237" t="s">
        <v>21</v>
      </c>
      <c r="F241" s="238" t="s">
        <v>372</v>
      </c>
      <c r="G241" s="236"/>
      <c r="H241" s="239">
        <v>3.75</v>
      </c>
      <c r="I241" s="240"/>
      <c r="J241" s="236"/>
      <c r="K241" s="236"/>
      <c r="L241" s="241"/>
      <c r="M241" s="242"/>
      <c r="N241" s="243"/>
      <c r="O241" s="243"/>
      <c r="P241" s="243"/>
      <c r="Q241" s="243"/>
      <c r="R241" s="243"/>
      <c r="S241" s="243"/>
      <c r="T241" s="244"/>
      <c r="AT241" s="245" t="s">
        <v>160</v>
      </c>
      <c r="AU241" s="245" t="s">
        <v>81</v>
      </c>
      <c r="AV241" s="11" t="s">
        <v>81</v>
      </c>
      <c r="AW241" s="11" t="s">
        <v>35</v>
      </c>
      <c r="AX241" s="11" t="s">
        <v>71</v>
      </c>
      <c r="AY241" s="245" t="s">
        <v>149</v>
      </c>
    </row>
    <row r="242" spans="2:51" s="11" customFormat="1" ht="13.5">
      <c r="B242" s="235"/>
      <c r="C242" s="236"/>
      <c r="D242" s="232" t="s">
        <v>160</v>
      </c>
      <c r="E242" s="237" t="s">
        <v>21</v>
      </c>
      <c r="F242" s="238" t="s">
        <v>373</v>
      </c>
      <c r="G242" s="236"/>
      <c r="H242" s="239">
        <v>2.4</v>
      </c>
      <c r="I242" s="240"/>
      <c r="J242" s="236"/>
      <c r="K242" s="236"/>
      <c r="L242" s="241"/>
      <c r="M242" s="242"/>
      <c r="N242" s="243"/>
      <c r="O242" s="243"/>
      <c r="P242" s="243"/>
      <c r="Q242" s="243"/>
      <c r="R242" s="243"/>
      <c r="S242" s="243"/>
      <c r="T242" s="244"/>
      <c r="AT242" s="245" t="s">
        <v>160</v>
      </c>
      <c r="AU242" s="245" t="s">
        <v>81</v>
      </c>
      <c r="AV242" s="11" t="s">
        <v>81</v>
      </c>
      <c r="AW242" s="11" t="s">
        <v>35</v>
      </c>
      <c r="AX242" s="11" t="s">
        <v>71</v>
      </c>
      <c r="AY242" s="245" t="s">
        <v>149</v>
      </c>
    </row>
    <row r="243" spans="2:51" s="12" customFormat="1" ht="13.5">
      <c r="B243" s="246"/>
      <c r="C243" s="247"/>
      <c r="D243" s="232" t="s">
        <v>160</v>
      </c>
      <c r="E243" s="248" t="s">
        <v>21</v>
      </c>
      <c r="F243" s="249" t="s">
        <v>163</v>
      </c>
      <c r="G243" s="247"/>
      <c r="H243" s="250">
        <v>43.116</v>
      </c>
      <c r="I243" s="251"/>
      <c r="J243" s="247"/>
      <c r="K243" s="247"/>
      <c r="L243" s="252"/>
      <c r="M243" s="253"/>
      <c r="N243" s="254"/>
      <c r="O243" s="254"/>
      <c r="P243" s="254"/>
      <c r="Q243" s="254"/>
      <c r="R243" s="254"/>
      <c r="S243" s="254"/>
      <c r="T243" s="255"/>
      <c r="AT243" s="256" t="s">
        <v>160</v>
      </c>
      <c r="AU243" s="256" t="s">
        <v>81</v>
      </c>
      <c r="AV243" s="12" t="s">
        <v>156</v>
      </c>
      <c r="AW243" s="12" t="s">
        <v>35</v>
      </c>
      <c r="AX243" s="12" t="s">
        <v>79</v>
      </c>
      <c r="AY243" s="256" t="s">
        <v>149</v>
      </c>
    </row>
    <row r="244" spans="2:65" s="1" customFormat="1" ht="16.5" customHeight="1">
      <c r="B244" s="45"/>
      <c r="C244" s="220" t="s">
        <v>374</v>
      </c>
      <c r="D244" s="220" t="s">
        <v>151</v>
      </c>
      <c r="E244" s="221" t="s">
        <v>375</v>
      </c>
      <c r="F244" s="222" t="s">
        <v>376</v>
      </c>
      <c r="G244" s="223" t="s">
        <v>154</v>
      </c>
      <c r="H244" s="224">
        <v>266.224</v>
      </c>
      <c r="I244" s="225"/>
      <c r="J244" s="226">
        <f>ROUND(I244*H244,2)</f>
        <v>0</v>
      </c>
      <c r="K244" s="222" t="s">
        <v>155</v>
      </c>
      <c r="L244" s="71"/>
      <c r="M244" s="227" t="s">
        <v>21</v>
      </c>
      <c r="N244" s="228" t="s">
        <v>42</v>
      </c>
      <c r="O244" s="46"/>
      <c r="P244" s="229">
        <f>O244*H244</f>
        <v>0</v>
      </c>
      <c r="Q244" s="229">
        <v>0.003</v>
      </c>
      <c r="R244" s="229">
        <f>Q244*H244</f>
        <v>0.7986719999999999</v>
      </c>
      <c r="S244" s="229">
        <v>0</v>
      </c>
      <c r="T244" s="230">
        <f>S244*H244</f>
        <v>0</v>
      </c>
      <c r="AR244" s="23" t="s">
        <v>156</v>
      </c>
      <c r="AT244" s="23" t="s">
        <v>151</v>
      </c>
      <c r="AU244" s="23" t="s">
        <v>81</v>
      </c>
      <c r="AY244" s="23" t="s">
        <v>149</v>
      </c>
      <c r="BE244" s="231">
        <f>IF(N244="základní",J244,0)</f>
        <v>0</v>
      </c>
      <c r="BF244" s="231">
        <f>IF(N244="snížená",J244,0)</f>
        <v>0</v>
      </c>
      <c r="BG244" s="231">
        <f>IF(N244="zákl. přenesená",J244,0)</f>
        <v>0</v>
      </c>
      <c r="BH244" s="231">
        <f>IF(N244="sníž. přenesená",J244,0)</f>
        <v>0</v>
      </c>
      <c r="BI244" s="231">
        <f>IF(N244="nulová",J244,0)</f>
        <v>0</v>
      </c>
      <c r="BJ244" s="23" t="s">
        <v>79</v>
      </c>
      <c r="BK244" s="231">
        <f>ROUND(I244*H244,2)</f>
        <v>0</v>
      </c>
      <c r="BL244" s="23" t="s">
        <v>156</v>
      </c>
      <c r="BM244" s="23" t="s">
        <v>377</v>
      </c>
    </row>
    <row r="245" spans="2:51" s="11" customFormat="1" ht="13.5">
      <c r="B245" s="235"/>
      <c r="C245" s="236"/>
      <c r="D245" s="232" t="s">
        <v>160</v>
      </c>
      <c r="E245" s="237" t="s">
        <v>21</v>
      </c>
      <c r="F245" s="238" t="s">
        <v>378</v>
      </c>
      <c r="G245" s="236"/>
      <c r="H245" s="239">
        <v>10.08</v>
      </c>
      <c r="I245" s="240"/>
      <c r="J245" s="236"/>
      <c r="K245" s="236"/>
      <c r="L245" s="241"/>
      <c r="M245" s="242"/>
      <c r="N245" s="243"/>
      <c r="O245" s="243"/>
      <c r="P245" s="243"/>
      <c r="Q245" s="243"/>
      <c r="R245" s="243"/>
      <c r="S245" s="243"/>
      <c r="T245" s="244"/>
      <c r="AT245" s="245" t="s">
        <v>160</v>
      </c>
      <c r="AU245" s="245" t="s">
        <v>81</v>
      </c>
      <c r="AV245" s="11" t="s">
        <v>81</v>
      </c>
      <c r="AW245" s="11" t="s">
        <v>35</v>
      </c>
      <c r="AX245" s="11" t="s">
        <v>71</v>
      </c>
      <c r="AY245" s="245" t="s">
        <v>149</v>
      </c>
    </row>
    <row r="246" spans="2:51" s="11" customFormat="1" ht="13.5">
      <c r="B246" s="235"/>
      <c r="C246" s="236"/>
      <c r="D246" s="232" t="s">
        <v>160</v>
      </c>
      <c r="E246" s="237" t="s">
        <v>21</v>
      </c>
      <c r="F246" s="238" t="s">
        <v>379</v>
      </c>
      <c r="G246" s="236"/>
      <c r="H246" s="239">
        <v>13.65</v>
      </c>
      <c r="I246" s="240"/>
      <c r="J246" s="236"/>
      <c r="K246" s="236"/>
      <c r="L246" s="241"/>
      <c r="M246" s="242"/>
      <c r="N246" s="243"/>
      <c r="O246" s="243"/>
      <c r="P246" s="243"/>
      <c r="Q246" s="243"/>
      <c r="R246" s="243"/>
      <c r="S246" s="243"/>
      <c r="T246" s="244"/>
      <c r="AT246" s="245" t="s">
        <v>160</v>
      </c>
      <c r="AU246" s="245" t="s">
        <v>81</v>
      </c>
      <c r="AV246" s="11" t="s">
        <v>81</v>
      </c>
      <c r="AW246" s="11" t="s">
        <v>35</v>
      </c>
      <c r="AX246" s="11" t="s">
        <v>71</v>
      </c>
      <c r="AY246" s="245" t="s">
        <v>149</v>
      </c>
    </row>
    <row r="247" spans="2:51" s="11" customFormat="1" ht="13.5">
      <c r="B247" s="235"/>
      <c r="C247" s="236"/>
      <c r="D247" s="232" t="s">
        <v>160</v>
      </c>
      <c r="E247" s="237" t="s">
        <v>21</v>
      </c>
      <c r="F247" s="238" t="s">
        <v>380</v>
      </c>
      <c r="G247" s="236"/>
      <c r="H247" s="239">
        <v>27.959</v>
      </c>
      <c r="I247" s="240"/>
      <c r="J247" s="236"/>
      <c r="K247" s="236"/>
      <c r="L247" s="241"/>
      <c r="M247" s="242"/>
      <c r="N247" s="243"/>
      <c r="O247" s="243"/>
      <c r="P247" s="243"/>
      <c r="Q247" s="243"/>
      <c r="R247" s="243"/>
      <c r="S247" s="243"/>
      <c r="T247" s="244"/>
      <c r="AT247" s="245" t="s">
        <v>160</v>
      </c>
      <c r="AU247" s="245" t="s">
        <v>81</v>
      </c>
      <c r="AV247" s="11" t="s">
        <v>81</v>
      </c>
      <c r="AW247" s="11" t="s">
        <v>35</v>
      </c>
      <c r="AX247" s="11" t="s">
        <v>71</v>
      </c>
      <c r="AY247" s="245" t="s">
        <v>149</v>
      </c>
    </row>
    <row r="248" spans="2:51" s="11" customFormat="1" ht="13.5">
      <c r="B248" s="235"/>
      <c r="C248" s="236"/>
      <c r="D248" s="232" t="s">
        <v>160</v>
      </c>
      <c r="E248" s="237" t="s">
        <v>21</v>
      </c>
      <c r="F248" s="238" t="s">
        <v>381</v>
      </c>
      <c r="G248" s="236"/>
      <c r="H248" s="239">
        <v>27.336</v>
      </c>
      <c r="I248" s="240"/>
      <c r="J248" s="236"/>
      <c r="K248" s="236"/>
      <c r="L248" s="241"/>
      <c r="M248" s="242"/>
      <c r="N248" s="243"/>
      <c r="O248" s="243"/>
      <c r="P248" s="243"/>
      <c r="Q248" s="243"/>
      <c r="R248" s="243"/>
      <c r="S248" s="243"/>
      <c r="T248" s="244"/>
      <c r="AT248" s="245" t="s">
        <v>160</v>
      </c>
      <c r="AU248" s="245" t="s">
        <v>81</v>
      </c>
      <c r="AV248" s="11" t="s">
        <v>81</v>
      </c>
      <c r="AW248" s="11" t="s">
        <v>35</v>
      </c>
      <c r="AX248" s="11" t="s">
        <v>71</v>
      </c>
      <c r="AY248" s="245" t="s">
        <v>149</v>
      </c>
    </row>
    <row r="249" spans="2:51" s="11" customFormat="1" ht="13.5">
      <c r="B249" s="235"/>
      <c r="C249" s="236"/>
      <c r="D249" s="232" t="s">
        <v>160</v>
      </c>
      <c r="E249" s="237" t="s">
        <v>21</v>
      </c>
      <c r="F249" s="238" t="s">
        <v>382</v>
      </c>
      <c r="G249" s="236"/>
      <c r="H249" s="239">
        <v>31.92</v>
      </c>
      <c r="I249" s="240"/>
      <c r="J249" s="236"/>
      <c r="K249" s="236"/>
      <c r="L249" s="241"/>
      <c r="M249" s="242"/>
      <c r="N249" s="243"/>
      <c r="O249" s="243"/>
      <c r="P249" s="243"/>
      <c r="Q249" s="243"/>
      <c r="R249" s="243"/>
      <c r="S249" s="243"/>
      <c r="T249" s="244"/>
      <c r="AT249" s="245" t="s">
        <v>160</v>
      </c>
      <c r="AU249" s="245" t="s">
        <v>81</v>
      </c>
      <c r="AV249" s="11" t="s">
        <v>81</v>
      </c>
      <c r="AW249" s="11" t="s">
        <v>35</v>
      </c>
      <c r="AX249" s="11" t="s">
        <v>71</v>
      </c>
      <c r="AY249" s="245" t="s">
        <v>149</v>
      </c>
    </row>
    <row r="250" spans="2:51" s="11" customFormat="1" ht="13.5">
      <c r="B250" s="235"/>
      <c r="C250" s="236"/>
      <c r="D250" s="232" t="s">
        <v>160</v>
      </c>
      <c r="E250" s="237" t="s">
        <v>21</v>
      </c>
      <c r="F250" s="238" t="s">
        <v>383</v>
      </c>
      <c r="G250" s="236"/>
      <c r="H250" s="239">
        <v>17.983</v>
      </c>
      <c r="I250" s="240"/>
      <c r="J250" s="236"/>
      <c r="K250" s="236"/>
      <c r="L250" s="241"/>
      <c r="M250" s="242"/>
      <c r="N250" s="243"/>
      <c r="O250" s="243"/>
      <c r="P250" s="243"/>
      <c r="Q250" s="243"/>
      <c r="R250" s="243"/>
      <c r="S250" s="243"/>
      <c r="T250" s="244"/>
      <c r="AT250" s="245" t="s">
        <v>160</v>
      </c>
      <c r="AU250" s="245" t="s">
        <v>81</v>
      </c>
      <c r="AV250" s="11" t="s">
        <v>81</v>
      </c>
      <c r="AW250" s="11" t="s">
        <v>35</v>
      </c>
      <c r="AX250" s="11" t="s">
        <v>71</v>
      </c>
      <c r="AY250" s="245" t="s">
        <v>149</v>
      </c>
    </row>
    <row r="251" spans="2:51" s="11" customFormat="1" ht="13.5">
      <c r="B251" s="235"/>
      <c r="C251" s="236"/>
      <c r="D251" s="232" t="s">
        <v>160</v>
      </c>
      <c r="E251" s="237" t="s">
        <v>21</v>
      </c>
      <c r="F251" s="238" t="s">
        <v>384</v>
      </c>
      <c r="G251" s="236"/>
      <c r="H251" s="239">
        <v>20.749</v>
      </c>
      <c r="I251" s="240"/>
      <c r="J251" s="236"/>
      <c r="K251" s="236"/>
      <c r="L251" s="241"/>
      <c r="M251" s="242"/>
      <c r="N251" s="243"/>
      <c r="O251" s="243"/>
      <c r="P251" s="243"/>
      <c r="Q251" s="243"/>
      <c r="R251" s="243"/>
      <c r="S251" s="243"/>
      <c r="T251" s="244"/>
      <c r="AT251" s="245" t="s">
        <v>160</v>
      </c>
      <c r="AU251" s="245" t="s">
        <v>81</v>
      </c>
      <c r="AV251" s="11" t="s">
        <v>81</v>
      </c>
      <c r="AW251" s="11" t="s">
        <v>35</v>
      </c>
      <c r="AX251" s="11" t="s">
        <v>71</v>
      </c>
      <c r="AY251" s="245" t="s">
        <v>149</v>
      </c>
    </row>
    <row r="252" spans="2:51" s="11" customFormat="1" ht="13.5">
      <c r="B252" s="235"/>
      <c r="C252" s="236"/>
      <c r="D252" s="232" t="s">
        <v>160</v>
      </c>
      <c r="E252" s="237" t="s">
        <v>21</v>
      </c>
      <c r="F252" s="238" t="s">
        <v>356</v>
      </c>
      <c r="G252" s="236"/>
      <c r="H252" s="239">
        <v>14.159</v>
      </c>
      <c r="I252" s="240"/>
      <c r="J252" s="236"/>
      <c r="K252" s="236"/>
      <c r="L252" s="241"/>
      <c r="M252" s="242"/>
      <c r="N252" s="243"/>
      <c r="O252" s="243"/>
      <c r="P252" s="243"/>
      <c r="Q252" s="243"/>
      <c r="R252" s="243"/>
      <c r="S252" s="243"/>
      <c r="T252" s="244"/>
      <c r="AT252" s="245" t="s">
        <v>160</v>
      </c>
      <c r="AU252" s="245" t="s">
        <v>81</v>
      </c>
      <c r="AV252" s="11" t="s">
        <v>81</v>
      </c>
      <c r="AW252" s="11" t="s">
        <v>35</v>
      </c>
      <c r="AX252" s="11" t="s">
        <v>71</v>
      </c>
      <c r="AY252" s="245" t="s">
        <v>149</v>
      </c>
    </row>
    <row r="253" spans="2:51" s="11" customFormat="1" ht="13.5">
      <c r="B253" s="235"/>
      <c r="C253" s="236"/>
      <c r="D253" s="232" t="s">
        <v>160</v>
      </c>
      <c r="E253" s="237" t="s">
        <v>21</v>
      </c>
      <c r="F253" s="238" t="s">
        <v>357</v>
      </c>
      <c r="G253" s="236"/>
      <c r="H253" s="239">
        <v>6.847</v>
      </c>
      <c r="I253" s="240"/>
      <c r="J253" s="236"/>
      <c r="K253" s="236"/>
      <c r="L253" s="241"/>
      <c r="M253" s="242"/>
      <c r="N253" s="243"/>
      <c r="O253" s="243"/>
      <c r="P253" s="243"/>
      <c r="Q253" s="243"/>
      <c r="R253" s="243"/>
      <c r="S253" s="243"/>
      <c r="T253" s="244"/>
      <c r="AT253" s="245" t="s">
        <v>160</v>
      </c>
      <c r="AU253" s="245" t="s">
        <v>81</v>
      </c>
      <c r="AV253" s="11" t="s">
        <v>81</v>
      </c>
      <c r="AW253" s="11" t="s">
        <v>35</v>
      </c>
      <c r="AX253" s="11" t="s">
        <v>71</v>
      </c>
      <c r="AY253" s="245" t="s">
        <v>149</v>
      </c>
    </row>
    <row r="254" spans="2:51" s="11" customFormat="1" ht="13.5">
      <c r="B254" s="235"/>
      <c r="C254" s="236"/>
      <c r="D254" s="232" t="s">
        <v>160</v>
      </c>
      <c r="E254" s="237" t="s">
        <v>21</v>
      </c>
      <c r="F254" s="238" t="s">
        <v>385</v>
      </c>
      <c r="G254" s="236"/>
      <c r="H254" s="239">
        <v>14.47</v>
      </c>
      <c r="I254" s="240"/>
      <c r="J254" s="236"/>
      <c r="K254" s="236"/>
      <c r="L254" s="241"/>
      <c r="M254" s="242"/>
      <c r="N254" s="243"/>
      <c r="O254" s="243"/>
      <c r="P254" s="243"/>
      <c r="Q254" s="243"/>
      <c r="R254" s="243"/>
      <c r="S254" s="243"/>
      <c r="T254" s="244"/>
      <c r="AT254" s="245" t="s">
        <v>160</v>
      </c>
      <c r="AU254" s="245" t="s">
        <v>81</v>
      </c>
      <c r="AV254" s="11" t="s">
        <v>81</v>
      </c>
      <c r="AW254" s="11" t="s">
        <v>35</v>
      </c>
      <c r="AX254" s="11" t="s">
        <v>71</v>
      </c>
      <c r="AY254" s="245" t="s">
        <v>149</v>
      </c>
    </row>
    <row r="255" spans="2:51" s="11" customFormat="1" ht="13.5">
      <c r="B255" s="235"/>
      <c r="C255" s="236"/>
      <c r="D255" s="232" t="s">
        <v>160</v>
      </c>
      <c r="E255" s="237" t="s">
        <v>21</v>
      </c>
      <c r="F255" s="238" t="s">
        <v>386</v>
      </c>
      <c r="G255" s="236"/>
      <c r="H255" s="239">
        <v>23.58</v>
      </c>
      <c r="I255" s="240"/>
      <c r="J255" s="236"/>
      <c r="K255" s="236"/>
      <c r="L255" s="241"/>
      <c r="M255" s="242"/>
      <c r="N255" s="243"/>
      <c r="O255" s="243"/>
      <c r="P255" s="243"/>
      <c r="Q255" s="243"/>
      <c r="R255" s="243"/>
      <c r="S255" s="243"/>
      <c r="T255" s="244"/>
      <c r="AT255" s="245" t="s">
        <v>160</v>
      </c>
      <c r="AU255" s="245" t="s">
        <v>81</v>
      </c>
      <c r="AV255" s="11" t="s">
        <v>81</v>
      </c>
      <c r="AW255" s="11" t="s">
        <v>35</v>
      </c>
      <c r="AX255" s="11" t="s">
        <v>71</v>
      </c>
      <c r="AY255" s="245" t="s">
        <v>149</v>
      </c>
    </row>
    <row r="256" spans="2:51" s="11" customFormat="1" ht="13.5">
      <c r="B256" s="235"/>
      <c r="C256" s="236"/>
      <c r="D256" s="232" t="s">
        <v>160</v>
      </c>
      <c r="E256" s="237" t="s">
        <v>21</v>
      </c>
      <c r="F256" s="238" t="s">
        <v>387</v>
      </c>
      <c r="G256" s="236"/>
      <c r="H256" s="239">
        <v>34.325</v>
      </c>
      <c r="I256" s="240"/>
      <c r="J256" s="236"/>
      <c r="K256" s="236"/>
      <c r="L256" s="241"/>
      <c r="M256" s="242"/>
      <c r="N256" s="243"/>
      <c r="O256" s="243"/>
      <c r="P256" s="243"/>
      <c r="Q256" s="243"/>
      <c r="R256" s="243"/>
      <c r="S256" s="243"/>
      <c r="T256" s="244"/>
      <c r="AT256" s="245" t="s">
        <v>160</v>
      </c>
      <c r="AU256" s="245" t="s">
        <v>81</v>
      </c>
      <c r="AV256" s="11" t="s">
        <v>81</v>
      </c>
      <c r="AW256" s="11" t="s">
        <v>35</v>
      </c>
      <c r="AX256" s="11" t="s">
        <v>71</v>
      </c>
      <c r="AY256" s="245" t="s">
        <v>149</v>
      </c>
    </row>
    <row r="257" spans="2:51" s="11" customFormat="1" ht="13.5">
      <c r="B257" s="235"/>
      <c r="C257" s="236"/>
      <c r="D257" s="232" t="s">
        <v>160</v>
      </c>
      <c r="E257" s="237" t="s">
        <v>21</v>
      </c>
      <c r="F257" s="238" t="s">
        <v>388</v>
      </c>
      <c r="G257" s="236"/>
      <c r="H257" s="239">
        <v>21.846</v>
      </c>
      <c r="I257" s="240"/>
      <c r="J257" s="236"/>
      <c r="K257" s="236"/>
      <c r="L257" s="241"/>
      <c r="M257" s="242"/>
      <c r="N257" s="243"/>
      <c r="O257" s="243"/>
      <c r="P257" s="243"/>
      <c r="Q257" s="243"/>
      <c r="R257" s="243"/>
      <c r="S257" s="243"/>
      <c r="T257" s="244"/>
      <c r="AT257" s="245" t="s">
        <v>160</v>
      </c>
      <c r="AU257" s="245" t="s">
        <v>81</v>
      </c>
      <c r="AV257" s="11" t="s">
        <v>81</v>
      </c>
      <c r="AW257" s="11" t="s">
        <v>35</v>
      </c>
      <c r="AX257" s="11" t="s">
        <v>71</v>
      </c>
      <c r="AY257" s="245" t="s">
        <v>149</v>
      </c>
    </row>
    <row r="258" spans="2:51" s="11" customFormat="1" ht="13.5">
      <c r="B258" s="235"/>
      <c r="C258" s="236"/>
      <c r="D258" s="232" t="s">
        <v>160</v>
      </c>
      <c r="E258" s="237" t="s">
        <v>21</v>
      </c>
      <c r="F258" s="238" t="s">
        <v>389</v>
      </c>
      <c r="G258" s="236"/>
      <c r="H258" s="239">
        <v>1.32</v>
      </c>
      <c r="I258" s="240"/>
      <c r="J258" s="236"/>
      <c r="K258" s="236"/>
      <c r="L258" s="241"/>
      <c r="M258" s="242"/>
      <c r="N258" s="243"/>
      <c r="O258" s="243"/>
      <c r="P258" s="243"/>
      <c r="Q258" s="243"/>
      <c r="R258" s="243"/>
      <c r="S258" s="243"/>
      <c r="T258" s="244"/>
      <c r="AT258" s="245" t="s">
        <v>160</v>
      </c>
      <c r="AU258" s="245" t="s">
        <v>81</v>
      </c>
      <c r="AV258" s="11" t="s">
        <v>81</v>
      </c>
      <c r="AW258" s="11" t="s">
        <v>35</v>
      </c>
      <c r="AX258" s="11" t="s">
        <v>71</v>
      </c>
      <c r="AY258" s="245" t="s">
        <v>149</v>
      </c>
    </row>
    <row r="259" spans="2:51" s="12" customFormat="1" ht="13.5">
      <c r="B259" s="246"/>
      <c r="C259" s="247"/>
      <c r="D259" s="232" t="s">
        <v>160</v>
      </c>
      <c r="E259" s="248" t="s">
        <v>21</v>
      </c>
      <c r="F259" s="249" t="s">
        <v>163</v>
      </c>
      <c r="G259" s="247"/>
      <c r="H259" s="250">
        <v>266.224</v>
      </c>
      <c r="I259" s="251"/>
      <c r="J259" s="247"/>
      <c r="K259" s="247"/>
      <c r="L259" s="252"/>
      <c r="M259" s="253"/>
      <c r="N259" s="254"/>
      <c r="O259" s="254"/>
      <c r="P259" s="254"/>
      <c r="Q259" s="254"/>
      <c r="R259" s="254"/>
      <c r="S259" s="254"/>
      <c r="T259" s="255"/>
      <c r="AT259" s="256" t="s">
        <v>160</v>
      </c>
      <c r="AU259" s="256" t="s">
        <v>81</v>
      </c>
      <c r="AV259" s="12" t="s">
        <v>156</v>
      </c>
      <c r="AW259" s="12" t="s">
        <v>35</v>
      </c>
      <c r="AX259" s="12" t="s">
        <v>79</v>
      </c>
      <c r="AY259" s="256" t="s">
        <v>149</v>
      </c>
    </row>
    <row r="260" spans="2:65" s="1" customFormat="1" ht="16.5" customHeight="1">
      <c r="B260" s="45"/>
      <c r="C260" s="220" t="s">
        <v>390</v>
      </c>
      <c r="D260" s="220" t="s">
        <v>151</v>
      </c>
      <c r="E260" s="221" t="s">
        <v>391</v>
      </c>
      <c r="F260" s="222" t="s">
        <v>392</v>
      </c>
      <c r="G260" s="223" t="s">
        <v>172</v>
      </c>
      <c r="H260" s="224">
        <v>46</v>
      </c>
      <c r="I260" s="225"/>
      <c r="J260" s="226">
        <f>ROUND(I260*H260,2)</f>
        <v>0</v>
      </c>
      <c r="K260" s="222" t="s">
        <v>155</v>
      </c>
      <c r="L260" s="71"/>
      <c r="M260" s="227" t="s">
        <v>21</v>
      </c>
      <c r="N260" s="228" t="s">
        <v>42</v>
      </c>
      <c r="O260" s="46"/>
      <c r="P260" s="229">
        <f>O260*H260</f>
        <v>0</v>
      </c>
      <c r="Q260" s="229">
        <v>0.0015</v>
      </c>
      <c r="R260" s="229">
        <f>Q260*H260</f>
        <v>0.069</v>
      </c>
      <c r="S260" s="229">
        <v>0</v>
      </c>
      <c r="T260" s="230">
        <f>S260*H260</f>
        <v>0</v>
      </c>
      <c r="AR260" s="23" t="s">
        <v>156</v>
      </c>
      <c r="AT260" s="23" t="s">
        <v>151</v>
      </c>
      <c r="AU260" s="23" t="s">
        <v>81</v>
      </c>
      <c r="AY260" s="23" t="s">
        <v>149</v>
      </c>
      <c r="BE260" s="231">
        <f>IF(N260="základní",J260,0)</f>
        <v>0</v>
      </c>
      <c r="BF260" s="231">
        <f>IF(N260="snížená",J260,0)</f>
        <v>0</v>
      </c>
      <c r="BG260" s="231">
        <f>IF(N260="zákl. přenesená",J260,0)</f>
        <v>0</v>
      </c>
      <c r="BH260" s="231">
        <f>IF(N260="sníž. přenesená",J260,0)</f>
        <v>0</v>
      </c>
      <c r="BI260" s="231">
        <f>IF(N260="nulová",J260,0)</f>
        <v>0</v>
      </c>
      <c r="BJ260" s="23" t="s">
        <v>79</v>
      </c>
      <c r="BK260" s="231">
        <f>ROUND(I260*H260,2)</f>
        <v>0</v>
      </c>
      <c r="BL260" s="23" t="s">
        <v>156</v>
      </c>
      <c r="BM260" s="23" t="s">
        <v>393</v>
      </c>
    </row>
    <row r="261" spans="2:47" s="1" customFormat="1" ht="13.5">
      <c r="B261" s="45"/>
      <c r="C261" s="73"/>
      <c r="D261" s="232" t="s">
        <v>158</v>
      </c>
      <c r="E261" s="73"/>
      <c r="F261" s="233" t="s">
        <v>394</v>
      </c>
      <c r="G261" s="73"/>
      <c r="H261" s="73"/>
      <c r="I261" s="190"/>
      <c r="J261" s="73"/>
      <c r="K261" s="73"/>
      <c r="L261" s="71"/>
      <c r="M261" s="234"/>
      <c r="N261" s="46"/>
      <c r="O261" s="46"/>
      <c r="P261" s="46"/>
      <c r="Q261" s="46"/>
      <c r="R261" s="46"/>
      <c r="S261" s="46"/>
      <c r="T261" s="94"/>
      <c r="AT261" s="23" t="s">
        <v>158</v>
      </c>
      <c r="AU261" s="23" t="s">
        <v>81</v>
      </c>
    </row>
    <row r="262" spans="2:51" s="11" customFormat="1" ht="13.5">
      <c r="B262" s="235"/>
      <c r="C262" s="236"/>
      <c r="D262" s="232" t="s">
        <v>160</v>
      </c>
      <c r="E262" s="237" t="s">
        <v>21</v>
      </c>
      <c r="F262" s="238" t="s">
        <v>395</v>
      </c>
      <c r="G262" s="236"/>
      <c r="H262" s="239">
        <v>27.6</v>
      </c>
      <c r="I262" s="240"/>
      <c r="J262" s="236"/>
      <c r="K262" s="236"/>
      <c r="L262" s="241"/>
      <c r="M262" s="242"/>
      <c r="N262" s="243"/>
      <c r="O262" s="243"/>
      <c r="P262" s="243"/>
      <c r="Q262" s="243"/>
      <c r="R262" s="243"/>
      <c r="S262" s="243"/>
      <c r="T262" s="244"/>
      <c r="AT262" s="245" t="s">
        <v>160</v>
      </c>
      <c r="AU262" s="245" t="s">
        <v>81</v>
      </c>
      <c r="AV262" s="11" t="s">
        <v>81</v>
      </c>
      <c r="AW262" s="11" t="s">
        <v>35</v>
      </c>
      <c r="AX262" s="11" t="s">
        <v>71</v>
      </c>
      <c r="AY262" s="245" t="s">
        <v>149</v>
      </c>
    </row>
    <row r="263" spans="2:51" s="11" customFormat="1" ht="13.5">
      <c r="B263" s="235"/>
      <c r="C263" s="236"/>
      <c r="D263" s="232" t="s">
        <v>160</v>
      </c>
      <c r="E263" s="237" t="s">
        <v>21</v>
      </c>
      <c r="F263" s="238" t="s">
        <v>396</v>
      </c>
      <c r="G263" s="236"/>
      <c r="H263" s="239">
        <v>18.4</v>
      </c>
      <c r="I263" s="240"/>
      <c r="J263" s="236"/>
      <c r="K263" s="236"/>
      <c r="L263" s="241"/>
      <c r="M263" s="242"/>
      <c r="N263" s="243"/>
      <c r="O263" s="243"/>
      <c r="P263" s="243"/>
      <c r="Q263" s="243"/>
      <c r="R263" s="243"/>
      <c r="S263" s="243"/>
      <c r="T263" s="244"/>
      <c r="AT263" s="245" t="s">
        <v>160</v>
      </c>
      <c r="AU263" s="245" t="s">
        <v>81</v>
      </c>
      <c r="AV263" s="11" t="s">
        <v>81</v>
      </c>
      <c r="AW263" s="11" t="s">
        <v>35</v>
      </c>
      <c r="AX263" s="11" t="s">
        <v>71</v>
      </c>
      <c r="AY263" s="245" t="s">
        <v>149</v>
      </c>
    </row>
    <row r="264" spans="2:51" s="12" customFormat="1" ht="13.5">
      <c r="B264" s="246"/>
      <c r="C264" s="247"/>
      <c r="D264" s="232" t="s">
        <v>160</v>
      </c>
      <c r="E264" s="248" t="s">
        <v>21</v>
      </c>
      <c r="F264" s="249" t="s">
        <v>163</v>
      </c>
      <c r="G264" s="247"/>
      <c r="H264" s="250">
        <v>46</v>
      </c>
      <c r="I264" s="251"/>
      <c r="J264" s="247"/>
      <c r="K264" s="247"/>
      <c r="L264" s="252"/>
      <c r="M264" s="253"/>
      <c r="N264" s="254"/>
      <c r="O264" s="254"/>
      <c r="P264" s="254"/>
      <c r="Q264" s="254"/>
      <c r="R264" s="254"/>
      <c r="S264" s="254"/>
      <c r="T264" s="255"/>
      <c r="AT264" s="256" t="s">
        <v>160</v>
      </c>
      <c r="AU264" s="256" t="s">
        <v>81</v>
      </c>
      <c r="AV264" s="12" t="s">
        <v>156</v>
      </c>
      <c r="AW264" s="12" t="s">
        <v>35</v>
      </c>
      <c r="AX264" s="12" t="s">
        <v>79</v>
      </c>
      <c r="AY264" s="256" t="s">
        <v>149</v>
      </c>
    </row>
    <row r="265" spans="2:65" s="1" customFormat="1" ht="16.5" customHeight="1">
      <c r="B265" s="45"/>
      <c r="C265" s="220" t="s">
        <v>397</v>
      </c>
      <c r="D265" s="220" t="s">
        <v>151</v>
      </c>
      <c r="E265" s="221" t="s">
        <v>398</v>
      </c>
      <c r="F265" s="222" t="s">
        <v>399</v>
      </c>
      <c r="G265" s="223" t="s">
        <v>154</v>
      </c>
      <c r="H265" s="224">
        <v>2.96</v>
      </c>
      <c r="I265" s="225"/>
      <c r="J265" s="226">
        <f>ROUND(I265*H265,2)</f>
        <v>0</v>
      </c>
      <c r="K265" s="222" t="s">
        <v>155</v>
      </c>
      <c r="L265" s="71"/>
      <c r="M265" s="227" t="s">
        <v>21</v>
      </c>
      <c r="N265" s="228" t="s">
        <v>42</v>
      </c>
      <c r="O265" s="46"/>
      <c r="P265" s="229">
        <f>O265*H265</f>
        <v>0</v>
      </c>
      <c r="Q265" s="229">
        <v>0.02634</v>
      </c>
      <c r="R265" s="229">
        <f>Q265*H265</f>
        <v>0.07796639999999999</v>
      </c>
      <c r="S265" s="229">
        <v>0</v>
      </c>
      <c r="T265" s="230">
        <f>S265*H265</f>
        <v>0</v>
      </c>
      <c r="AR265" s="23" t="s">
        <v>156</v>
      </c>
      <c r="AT265" s="23" t="s">
        <v>151</v>
      </c>
      <c r="AU265" s="23" t="s">
        <v>81</v>
      </c>
      <c r="AY265" s="23" t="s">
        <v>149</v>
      </c>
      <c r="BE265" s="231">
        <f>IF(N265="základní",J265,0)</f>
        <v>0</v>
      </c>
      <c r="BF265" s="231">
        <f>IF(N265="snížená",J265,0)</f>
        <v>0</v>
      </c>
      <c r="BG265" s="231">
        <f>IF(N265="zákl. přenesená",J265,0)</f>
        <v>0</v>
      </c>
      <c r="BH265" s="231">
        <f>IF(N265="sníž. přenesená",J265,0)</f>
        <v>0</v>
      </c>
      <c r="BI265" s="231">
        <f>IF(N265="nulová",J265,0)</f>
        <v>0</v>
      </c>
      <c r="BJ265" s="23" t="s">
        <v>79</v>
      </c>
      <c r="BK265" s="231">
        <f>ROUND(I265*H265,2)</f>
        <v>0</v>
      </c>
      <c r="BL265" s="23" t="s">
        <v>156</v>
      </c>
      <c r="BM265" s="23" t="s">
        <v>400</v>
      </c>
    </row>
    <row r="266" spans="2:51" s="11" customFormat="1" ht="13.5">
      <c r="B266" s="235"/>
      <c r="C266" s="236"/>
      <c r="D266" s="232" t="s">
        <v>160</v>
      </c>
      <c r="E266" s="237" t="s">
        <v>21</v>
      </c>
      <c r="F266" s="238" t="s">
        <v>401</v>
      </c>
      <c r="G266" s="236"/>
      <c r="H266" s="239">
        <v>2.96</v>
      </c>
      <c r="I266" s="240"/>
      <c r="J266" s="236"/>
      <c r="K266" s="236"/>
      <c r="L266" s="241"/>
      <c r="M266" s="242"/>
      <c r="N266" s="243"/>
      <c r="O266" s="243"/>
      <c r="P266" s="243"/>
      <c r="Q266" s="243"/>
      <c r="R266" s="243"/>
      <c r="S266" s="243"/>
      <c r="T266" s="244"/>
      <c r="AT266" s="245" t="s">
        <v>160</v>
      </c>
      <c r="AU266" s="245" t="s">
        <v>81</v>
      </c>
      <c r="AV266" s="11" t="s">
        <v>81</v>
      </c>
      <c r="AW266" s="11" t="s">
        <v>35</v>
      </c>
      <c r="AX266" s="11" t="s">
        <v>79</v>
      </c>
      <c r="AY266" s="245" t="s">
        <v>149</v>
      </c>
    </row>
    <row r="267" spans="2:65" s="1" customFormat="1" ht="16.5" customHeight="1">
      <c r="B267" s="45"/>
      <c r="C267" s="220" t="s">
        <v>402</v>
      </c>
      <c r="D267" s="220" t="s">
        <v>151</v>
      </c>
      <c r="E267" s="221" t="s">
        <v>403</v>
      </c>
      <c r="F267" s="222" t="s">
        <v>404</v>
      </c>
      <c r="G267" s="223" t="s">
        <v>405</v>
      </c>
      <c r="H267" s="224">
        <v>6</v>
      </c>
      <c r="I267" s="225"/>
      <c r="J267" s="226">
        <f>ROUND(I267*H267,2)</f>
        <v>0</v>
      </c>
      <c r="K267" s="222" t="s">
        <v>155</v>
      </c>
      <c r="L267" s="71"/>
      <c r="M267" s="227" t="s">
        <v>21</v>
      </c>
      <c r="N267" s="228" t="s">
        <v>42</v>
      </c>
      <c r="O267" s="46"/>
      <c r="P267" s="229">
        <f>O267*H267</f>
        <v>0</v>
      </c>
      <c r="Q267" s="229">
        <v>0.01698</v>
      </c>
      <c r="R267" s="229">
        <f>Q267*H267</f>
        <v>0.10188</v>
      </c>
      <c r="S267" s="229">
        <v>0</v>
      </c>
      <c r="T267" s="230">
        <f>S267*H267</f>
        <v>0</v>
      </c>
      <c r="AR267" s="23" t="s">
        <v>156</v>
      </c>
      <c r="AT267" s="23" t="s">
        <v>151</v>
      </c>
      <c r="AU267" s="23" t="s">
        <v>81</v>
      </c>
      <c r="AY267" s="23" t="s">
        <v>149</v>
      </c>
      <c r="BE267" s="231">
        <f>IF(N267="základní",J267,0)</f>
        <v>0</v>
      </c>
      <c r="BF267" s="231">
        <f>IF(N267="snížená",J267,0)</f>
        <v>0</v>
      </c>
      <c r="BG267" s="231">
        <f>IF(N267="zákl. přenesená",J267,0)</f>
        <v>0</v>
      </c>
      <c r="BH267" s="231">
        <f>IF(N267="sníž. přenesená",J267,0)</f>
        <v>0</v>
      </c>
      <c r="BI267" s="231">
        <f>IF(N267="nulová",J267,0)</f>
        <v>0</v>
      </c>
      <c r="BJ267" s="23" t="s">
        <v>79</v>
      </c>
      <c r="BK267" s="231">
        <f>ROUND(I267*H267,2)</f>
        <v>0</v>
      </c>
      <c r="BL267" s="23" t="s">
        <v>156</v>
      </c>
      <c r="BM267" s="23" t="s">
        <v>406</v>
      </c>
    </row>
    <row r="268" spans="2:47" s="1" customFormat="1" ht="13.5">
      <c r="B268" s="45"/>
      <c r="C268" s="73"/>
      <c r="D268" s="232" t="s">
        <v>158</v>
      </c>
      <c r="E268" s="73"/>
      <c r="F268" s="233" t="s">
        <v>407</v>
      </c>
      <c r="G268" s="73"/>
      <c r="H268" s="73"/>
      <c r="I268" s="190"/>
      <c r="J268" s="73"/>
      <c r="K268" s="73"/>
      <c r="L268" s="71"/>
      <c r="M268" s="234"/>
      <c r="N268" s="46"/>
      <c r="O268" s="46"/>
      <c r="P268" s="46"/>
      <c r="Q268" s="46"/>
      <c r="R268" s="46"/>
      <c r="S268" s="46"/>
      <c r="T268" s="94"/>
      <c r="AT268" s="23" t="s">
        <v>158</v>
      </c>
      <c r="AU268" s="23" t="s">
        <v>81</v>
      </c>
    </row>
    <row r="269" spans="2:51" s="11" customFormat="1" ht="13.5">
      <c r="B269" s="235"/>
      <c r="C269" s="236"/>
      <c r="D269" s="232" t="s">
        <v>160</v>
      </c>
      <c r="E269" s="237" t="s">
        <v>21</v>
      </c>
      <c r="F269" s="238" t="s">
        <v>408</v>
      </c>
      <c r="G269" s="236"/>
      <c r="H269" s="239">
        <v>1</v>
      </c>
      <c r="I269" s="240"/>
      <c r="J269" s="236"/>
      <c r="K269" s="236"/>
      <c r="L269" s="241"/>
      <c r="M269" s="242"/>
      <c r="N269" s="243"/>
      <c r="O269" s="243"/>
      <c r="P269" s="243"/>
      <c r="Q269" s="243"/>
      <c r="R269" s="243"/>
      <c r="S269" s="243"/>
      <c r="T269" s="244"/>
      <c r="AT269" s="245" t="s">
        <v>160</v>
      </c>
      <c r="AU269" s="245" t="s">
        <v>81</v>
      </c>
      <c r="AV269" s="11" t="s">
        <v>81</v>
      </c>
      <c r="AW269" s="11" t="s">
        <v>35</v>
      </c>
      <c r="AX269" s="11" t="s">
        <v>71</v>
      </c>
      <c r="AY269" s="245" t="s">
        <v>149</v>
      </c>
    </row>
    <row r="270" spans="2:51" s="11" customFormat="1" ht="13.5">
      <c r="B270" s="235"/>
      <c r="C270" s="236"/>
      <c r="D270" s="232" t="s">
        <v>160</v>
      </c>
      <c r="E270" s="237" t="s">
        <v>21</v>
      </c>
      <c r="F270" s="238" t="s">
        <v>409</v>
      </c>
      <c r="G270" s="236"/>
      <c r="H270" s="239">
        <v>3</v>
      </c>
      <c r="I270" s="240"/>
      <c r="J270" s="236"/>
      <c r="K270" s="236"/>
      <c r="L270" s="241"/>
      <c r="M270" s="242"/>
      <c r="N270" s="243"/>
      <c r="O270" s="243"/>
      <c r="P270" s="243"/>
      <c r="Q270" s="243"/>
      <c r="R270" s="243"/>
      <c r="S270" s="243"/>
      <c r="T270" s="244"/>
      <c r="AT270" s="245" t="s">
        <v>160</v>
      </c>
      <c r="AU270" s="245" t="s">
        <v>81</v>
      </c>
      <c r="AV270" s="11" t="s">
        <v>81</v>
      </c>
      <c r="AW270" s="11" t="s">
        <v>35</v>
      </c>
      <c r="AX270" s="11" t="s">
        <v>71</v>
      </c>
      <c r="AY270" s="245" t="s">
        <v>149</v>
      </c>
    </row>
    <row r="271" spans="2:51" s="11" customFormat="1" ht="13.5">
      <c r="B271" s="235"/>
      <c r="C271" s="236"/>
      <c r="D271" s="232" t="s">
        <v>160</v>
      </c>
      <c r="E271" s="237" t="s">
        <v>21</v>
      </c>
      <c r="F271" s="238" t="s">
        <v>410</v>
      </c>
      <c r="G271" s="236"/>
      <c r="H271" s="239">
        <v>2</v>
      </c>
      <c r="I271" s="240"/>
      <c r="J271" s="236"/>
      <c r="K271" s="236"/>
      <c r="L271" s="241"/>
      <c r="M271" s="242"/>
      <c r="N271" s="243"/>
      <c r="O271" s="243"/>
      <c r="P271" s="243"/>
      <c r="Q271" s="243"/>
      <c r="R271" s="243"/>
      <c r="S271" s="243"/>
      <c r="T271" s="244"/>
      <c r="AT271" s="245" t="s">
        <v>160</v>
      </c>
      <c r="AU271" s="245" t="s">
        <v>81</v>
      </c>
      <c r="AV271" s="11" t="s">
        <v>81</v>
      </c>
      <c r="AW271" s="11" t="s">
        <v>35</v>
      </c>
      <c r="AX271" s="11" t="s">
        <v>71</v>
      </c>
      <c r="AY271" s="245" t="s">
        <v>149</v>
      </c>
    </row>
    <row r="272" spans="2:51" s="12" customFormat="1" ht="13.5">
      <c r="B272" s="246"/>
      <c r="C272" s="247"/>
      <c r="D272" s="232" t="s">
        <v>160</v>
      </c>
      <c r="E272" s="248" t="s">
        <v>21</v>
      </c>
      <c r="F272" s="249" t="s">
        <v>163</v>
      </c>
      <c r="G272" s="247"/>
      <c r="H272" s="250">
        <v>6</v>
      </c>
      <c r="I272" s="251"/>
      <c r="J272" s="247"/>
      <c r="K272" s="247"/>
      <c r="L272" s="252"/>
      <c r="M272" s="253"/>
      <c r="N272" s="254"/>
      <c r="O272" s="254"/>
      <c r="P272" s="254"/>
      <c r="Q272" s="254"/>
      <c r="R272" s="254"/>
      <c r="S272" s="254"/>
      <c r="T272" s="255"/>
      <c r="AT272" s="256" t="s">
        <v>160</v>
      </c>
      <c r="AU272" s="256" t="s">
        <v>81</v>
      </c>
      <c r="AV272" s="12" t="s">
        <v>156</v>
      </c>
      <c r="AW272" s="12" t="s">
        <v>35</v>
      </c>
      <c r="AX272" s="12" t="s">
        <v>79</v>
      </c>
      <c r="AY272" s="256" t="s">
        <v>149</v>
      </c>
    </row>
    <row r="273" spans="2:65" s="1" customFormat="1" ht="16.5" customHeight="1">
      <c r="B273" s="45"/>
      <c r="C273" s="257" t="s">
        <v>411</v>
      </c>
      <c r="D273" s="257" t="s">
        <v>224</v>
      </c>
      <c r="E273" s="258" t="s">
        <v>412</v>
      </c>
      <c r="F273" s="259" t="s">
        <v>413</v>
      </c>
      <c r="G273" s="260" t="s">
        <v>405</v>
      </c>
      <c r="H273" s="261">
        <v>1</v>
      </c>
      <c r="I273" s="262"/>
      <c r="J273" s="263">
        <f>ROUND(I273*H273,2)</f>
        <v>0</v>
      </c>
      <c r="K273" s="259" t="s">
        <v>155</v>
      </c>
      <c r="L273" s="264"/>
      <c r="M273" s="265" t="s">
        <v>21</v>
      </c>
      <c r="N273" s="266" t="s">
        <v>42</v>
      </c>
      <c r="O273" s="46"/>
      <c r="P273" s="229">
        <f>O273*H273</f>
        <v>0</v>
      </c>
      <c r="Q273" s="229">
        <v>0.02124</v>
      </c>
      <c r="R273" s="229">
        <f>Q273*H273</f>
        <v>0.02124</v>
      </c>
      <c r="S273" s="229">
        <v>0</v>
      </c>
      <c r="T273" s="230">
        <f>S273*H273</f>
        <v>0</v>
      </c>
      <c r="AR273" s="23" t="s">
        <v>363</v>
      </c>
      <c r="AT273" s="23" t="s">
        <v>224</v>
      </c>
      <c r="AU273" s="23" t="s">
        <v>81</v>
      </c>
      <c r="AY273" s="23" t="s">
        <v>149</v>
      </c>
      <c r="BE273" s="231">
        <f>IF(N273="základní",J273,0)</f>
        <v>0</v>
      </c>
      <c r="BF273" s="231">
        <f>IF(N273="snížená",J273,0)</f>
        <v>0</v>
      </c>
      <c r="BG273" s="231">
        <f>IF(N273="zákl. přenesená",J273,0)</f>
        <v>0</v>
      </c>
      <c r="BH273" s="231">
        <f>IF(N273="sníž. přenesená",J273,0)</f>
        <v>0</v>
      </c>
      <c r="BI273" s="231">
        <f>IF(N273="nulová",J273,0)</f>
        <v>0</v>
      </c>
      <c r="BJ273" s="23" t="s">
        <v>79</v>
      </c>
      <c r="BK273" s="231">
        <f>ROUND(I273*H273,2)</f>
        <v>0</v>
      </c>
      <c r="BL273" s="23" t="s">
        <v>247</v>
      </c>
      <c r="BM273" s="23" t="s">
        <v>414</v>
      </c>
    </row>
    <row r="274" spans="2:65" s="1" customFormat="1" ht="16.5" customHeight="1">
      <c r="B274" s="45"/>
      <c r="C274" s="257" t="s">
        <v>415</v>
      </c>
      <c r="D274" s="257" t="s">
        <v>224</v>
      </c>
      <c r="E274" s="258" t="s">
        <v>416</v>
      </c>
      <c r="F274" s="259" t="s">
        <v>417</v>
      </c>
      <c r="G274" s="260" t="s">
        <v>405</v>
      </c>
      <c r="H274" s="261">
        <v>5</v>
      </c>
      <c r="I274" s="262"/>
      <c r="J274" s="263">
        <f>ROUND(I274*H274,2)</f>
        <v>0</v>
      </c>
      <c r="K274" s="259" t="s">
        <v>155</v>
      </c>
      <c r="L274" s="264"/>
      <c r="M274" s="265" t="s">
        <v>21</v>
      </c>
      <c r="N274" s="266" t="s">
        <v>42</v>
      </c>
      <c r="O274" s="46"/>
      <c r="P274" s="229">
        <f>O274*H274</f>
        <v>0</v>
      </c>
      <c r="Q274" s="229">
        <v>0.01725</v>
      </c>
      <c r="R274" s="229">
        <f>Q274*H274</f>
        <v>0.08625000000000001</v>
      </c>
      <c r="S274" s="229">
        <v>0</v>
      </c>
      <c r="T274" s="230">
        <f>S274*H274</f>
        <v>0</v>
      </c>
      <c r="AR274" s="23" t="s">
        <v>363</v>
      </c>
      <c r="AT274" s="23" t="s">
        <v>224</v>
      </c>
      <c r="AU274" s="23" t="s">
        <v>81</v>
      </c>
      <c r="AY274" s="23" t="s">
        <v>149</v>
      </c>
      <c r="BE274" s="231">
        <f>IF(N274="základní",J274,0)</f>
        <v>0</v>
      </c>
      <c r="BF274" s="231">
        <f>IF(N274="snížená",J274,0)</f>
        <v>0</v>
      </c>
      <c r="BG274" s="231">
        <f>IF(N274="zákl. přenesená",J274,0)</f>
        <v>0</v>
      </c>
      <c r="BH274" s="231">
        <f>IF(N274="sníž. přenesená",J274,0)</f>
        <v>0</v>
      </c>
      <c r="BI274" s="231">
        <f>IF(N274="nulová",J274,0)</f>
        <v>0</v>
      </c>
      <c r="BJ274" s="23" t="s">
        <v>79</v>
      </c>
      <c r="BK274" s="231">
        <f>ROUND(I274*H274,2)</f>
        <v>0</v>
      </c>
      <c r="BL274" s="23" t="s">
        <v>247</v>
      </c>
      <c r="BM274" s="23" t="s">
        <v>418</v>
      </c>
    </row>
    <row r="275" spans="2:51" s="11" customFormat="1" ht="13.5">
      <c r="B275" s="235"/>
      <c r="C275" s="236"/>
      <c r="D275" s="232" t="s">
        <v>160</v>
      </c>
      <c r="E275" s="237" t="s">
        <v>21</v>
      </c>
      <c r="F275" s="238" t="s">
        <v>409</v>
      </c>
      <c r="G275" s="236"/>
      <c r="H275" s="239">
        <v>3</v>
      </c>
      <c r="I275" s="240"/>
      <c r="J275" s="236"/>
      <c r="K275" s="236"/>
      <c r="L275" s="241"/>
      <c r="M275" s="242"/>
      <c r="N275" s="243"/>
      <c r="O275" s="243"/>
      <c r="P275" s="243"/>
      <c r="Q275" s="243"/>
      <c r="R275" s="243"/>
      <c r="S275" s="243"/>
      <c r="T275" s="244"/>
      <c r="AT275" s="245" t="s">
        <v>160</v>
      </c>
      <c r="AU275" s="245" t="s">
        <v>81</v>
      </c>
      <c r="AV275" s="11" t="s">
        <v>81</v>
      </c>
      <c r="AW275" s="11" t="s">
        <v>35</v>
      </c>
      <c r="AX275" s="11" t="s">
        <v>71</v>
      </c>
      <c r="AY275" s="245" t="s">
        <v>149</v>
      </c>
    </row>
    <row r="276" spans="2:51" s="11" customFormat="1" ht="13.5">
      <c r="B276" s="235"/>
      <c r="C276" s="236"/>
      <c r="D276" s="232" t="s">
        <v>160</v>
      </c>
      <c r="E276" s="237" t="s">
        <v>21</v>
      </c>
      <c r="F276" s="238" t="s">
        <v>410</v>
      </c>
      <c r="G276" s="236"/>
      <c r="H276" s="239">
        <v>2</v>
      </c>
      <c r="I276" s="240"/>
      <c r="J276" s="236"/>
      <c r="K276" s="236"/>
      <c r="L276" s="241"/>
      <c r="M276" s="242"/>
      <c r="N276" s="243"/>
      <c r="O276" s="243"/>
      <c r="P276" s="243"/>
      <c r="Q276" s="243"/>
      <c r="R276" s="243"/>
      <c r="S276" s="243"/>
      <c r="T276" s="244"/>
      <c r="AT276" s="245" t="s">
        <v>160</v>
      </c>
      <c r="AU276" s="245" t="s">
        <v>81</v>
      </c>
      <c r="AV276" s="11" t="s">
        <v>81</v>
      </c>
      <c r="AW276" s="11" t="s">
        <v>35</v>
      </c>
      <c r="AX276" s="11" t="s">
        <v>71</v>
      </c>
      <c r="AY276" s="245" t="s">
        <v>149</v>
      </c>
    </row>
    <row r="277" spans="2:51" s="12" customFormat="1" ht="13.5">
      <c r="B277" s="246"/>
      <c r="C277" s="247"/>
      <c r="D277" s="232" t="s">
        <v>160</v>
      </c>
      <c r="E277" s="248" t="s">
        <v>21</v>
      </c>
      <c r="F277" s="249" t="s">
        <v>163</v>
      </c>
      <c r="G277" s="247"/>
      <c r="H277" s="250">
        <v>5</v>
      </c>
      <c r="I277" s="251"/>
      <c r="J277" s="247"/>
      <c r="K277" s="247"/>
      <c r="L277" s="252"/>
      <c r="M277" s="253"/>
      <c r="N277" s="254"/>
      <c r="O277" s="254"/>
      <c r="P277" s="254"/>
      <c r="Q277" s="254"/>
      <c r="R277" s="254"/>
      <c r="S277" s="254"/>
      <c r="T277" s="255"/>
      <c r="AT277" s="256" t="s">
        <v>160</v>
      </c>
      <c r="AU277" s="256" t="s">
        <v>81</v>
      </c>
      <c r="AV277" s="12" t="s">
        <v>156</v>
      </c>
      <c r="AW277" s="12" t="s">
        <v>35</v>
      </c>
      <c r="AX277" s="12" t="s">
        <v>79</v>
      </c>
      <c r="AY277" s="256" t="s">
        <v>149</v>
      </c>
    </row>
    <row r="278" spans="2:63" s="10" customFormat="1" ht="29.85" customHeight="1">
      <c r="B278" s="204"/>
      <c r="C278" s="205"/>
      <c r="D278" s="206" t="s">
        <v>70</v>
      </c>
      <c r="E278" s="218" t="s">
        <v>200</v>
      </c>
      <c r="F278" s="218" t="s">
        <v>419</v>
      </c>
      <c r="G278" s="205"/>
      <c r="H278" s="205"/>
      <c r="I278" s="208"/>
      <c r="J278" s="219">
        <f>BK278</f>
        <v>0</v>
      </c>
      <c r="K278" s="205"/>
      <c r="L278" s="210"/>
      <c r="M278" s="211"/>
      <c r="N278" s="212"/>
      <c r="O278" s="212"/>
      <c r="P278" s="213">
        <f>SUM(P279:P284)</f>
        <v>0</v>
      </c>
      <c r="Q278" s="212"/>
      <c r="R278" s="213">
        <f>SUM(R279:R284)</f>
        <v>0.84736</v>
      </c>
      <c r="S278" s="212"/>
      <c r="T278" s="214">
        <f>SUM(T279:T284)</f>
        <v>0</v>
      </c>
      <c r="AR278" s="215" t="s">
        <v>79</v>
      </c>
      <c r="AT278" s="216" t="s">
        <v>70</v>
      </c>
      <c r="AU278" s="216" t="s">
        <v>79</v>
      </c>
      <c r="AY278" s="215" t="s">
        <v>149</v>
      </c>
      <c r="BK278" s="217">
        <f>SUM(BK279:BK284)</f>
        <v>0</v>
      </c>
    </row>
    <row r="279" spans="2:65" s="1" customFormat="1" ht="16.5" customHeight="1">
      <c r="B279" s="45"/>
      <c r="C279" s="220" t="s">
        <v>420</v>
      </c>
      <c r="D279" s="220" t="s">
        <v>151</v>
      </c>
      <c r="E279" s="221" t="s">
        <v>421</v>
      </c>
      <c r="F279" s="222" t="s">
        <v>422</v>
      </c>
      <c r="G279" s="223" t="s">
        <v>405</v>
      </c>
      <c r="H279" s="224">
        <v>1</v>
      </c>
      <c r="I279" s="225"/>
      <c r="J279" s="226">
        <f>ROUND(I279*H279,2)</f>
        <v>0</v>
      </c>
      <c r="K279" s="222" t="s">
        <v>155</v>
      </c>
      <c r="L279" s="71"/>
      <c r="M279" s="227" t="s">
        <v>21</v>
      </c>
      <c r="N279" s="228" t="s">
        <v>42</v>
      </c>
      <c r="O279" s="46"/>
      <c r="P279" s="229">
        <f>O279*H279</f>
        <v>0</v>
      </c>
      <c r="Q279" s="229">
        <v>0.42368</v>
      </c>
      <c r="R279" s="229">
        <f>Q279*H279</f>
        <v>0.42368</v>
      </c>
      <c r="S279" s="229">
        <v>0</v>
      </c>
      <c r="T279" s="230">
        <f>S279*H279</f>
        <v>0</v>
      </c>
      <c r="AR279" s="23" t="s">
        <v>156</v>
      </c>
      <c r="AT279" s="23" t="s">
        <v>151</v>
      </c>
      <c r="AU279" s="23" t="s">
        <v>81</v>
      </c>
      <c r="AY279" s="23" t="s">
        <v>149</v>
      </c>
      <c r="BE279" s="231">
        <f>IF(N279="základní",J279,0)</f>
        <v>0</v>
      </c>
      <c r="BF279" s="231">
        <f>IF(N279="snížená",J279,0)</f>
        <v>0</v>
      </c>
      <c r="BG279" s="231">
        <f>IF(N279="zákl. přenesená",J279,0)</f>
        <v>0</v>
      </c>
      <c r="BH279" s="231">
        <f>IF(N279="sníž. přenesená",J279,0)</f>
        <v>0</v>
      </c>
      <c r="BI279" s="231">
        <f>IF(N279="nulová",J279,0)</f>
        <v>0</v>
      </c>
      <c r="BJ279" s="23" t="s">
        <v>79</v>
      </c>
      <c r="BK279" s="231">
        <f>ROUND(I279*H279,2)</f>
        <v>0</v>
      </c>
      <c r="BL279" s="23" t="s">
        <v>156</v>
      </c>
      <c r="BM279" s="23" t="s">
        <v>423</v>
      </c>
    </row>
    <row r="280" spans="2:47" s="1" customFormat="1" ht="13.5">
      <c r="B280" s="45"/>
      <c r="C280" s="73"/>
      <c r="D280" s="232" t="s">
        <v>158</v>
      </c>
      <c r="E280" s="73"/>
      <c r="F280" s="233" t="s">
        <v>424</v>
      </c>
      <c r="G280" s="73"/>
      <c r="H280" s="73"/>
      <c r="I280" s="190"/>
      <c r="J280" s="73"/>
      <c r="K280" s="73"/>
      <c r="L280" s="71"/>
      <c r="M280" s="234"/>
      <c r="N280" s="46"/>
      <c r="O280" s="46"/>
      <c r="P280" s="46"/>
      <c r="Q280" s="46"/>
      <c r="R280" s="46"/>
      <c r="S280" s="46"/>
      <c r="T280" s="94"/>
      <c r="AT280" s="23" t="s">
        <v>158</v>
      </c>
      <c r="AU280" s="23" t="s">
        <v>81</v>
      </c>
    </row>
    <row r="281" spans="2:51" s="11" customFormat="1" ht="13.5">
      <c r="B281" s="235"/>
      <c r="C281" s="236"/>
      <c r="D281" s="232" t="s">
        <v>160</v>
      </c>
      <c r="E281" s="237" t="s">
        <v>21</v>
      </c>
      <c r="F281" s="238" t="s">
        <v>425</v>
      </c>
      <c r="G281" s="236"/>
      <c r="H281" s="239">
        <v>1</v>
      </c>
      <c r="I281" s="240"/>
      <c r="J281" s="236"/>
      <c r="K281" s="236"/>
      <c r="L281" s="241"/>
      <c r="M281" s="242"/>
      <c r="N281" s="243"/>
      <c r="O281" s="243"/>
      <c r="P281" s="243"/>
      <c r="Q281" s="243"/>
      <c r="R281" s="243"/>
      <c r="S281" s="243"/>
      <c r="T281" s="244"/>
      <c r="AT281" s="245" t="s">
        <v>160</v>
      </c>
      <c r="AU281" s="245" t="s">
        <v>81</v>
      </c>
      <c r="AV281" s="11" t="s">
        <v>81</v>
      </c>
      <c r="AW281" s="11" t="s">
        <v>35</v>
      </c>
      <c r="AX281" s="11" t="s">
        <v>79</v>
      </c>
      <c r="AY281" s="245" t="s">
        <v>149</v>
      </c>
    </row>
    <row r="282" spans="2:65" s="1" customFormat="1" ht="16.5" customHeight="1">
      <c r="B282" s="45"/>
      <c r="C282" s="220" t="s">
        <v>426</v>
      </c>
      <c r="D282" s="220" t="s">
        <v>151</v>
      </c>
      <c r="E282" s="221" t="s">
        <v>427</v>
      </c>
      <c r="F282" s="222" t="s">
        <v>428</v>
      </c>
      <c r="G282" s="223" t="s">
        <v>405</v>
      </c>
      <c r="H282" s="224">
        <v>1</v>
      </c>
      <c r="I282" s="225"/>
      <c r="J282" s="226">
        <f>ROUND(I282*H282,2)</f>
        <v>0</v>
      </c>
      <c r="K282" s="222" t="s">
        <v>21</v>
      </c>
      <c r="L282" s="71"/>
      <c r="M282" s="227" t="s">
        <v>21</v>
      </c>
      <c r="N282" s="228" t="s">
        <v>42</v>
      </c>
      <c r="O282" s="46"/>
      <c r="P282" s="229">
        <f>O282*H282</f>
        <v>0</v>
      </c>
      <c r="Q282" s="229">
        <v>0.42368</v>
      </c>
      <c r="R282" s="229">
        <f>Q282*H282</f>
        <v>0.42368</v>
      </c>
      <c r="S282" s="229">
        <v>0</v>
      </c>
      <c r="T282" s="230">
        <f>S282*H282</f>
        <v>0</v>
      </c>
      <c r="AR282" s="23" t="s">
        <v>156</v>
      </c>
      <c r="AT282" s="23" t="s">
        <v>151</v>
      </c>
      <c r="AU282" s="23" t="s">
        <v>81</v>
      </c>
      <c r="AY282" s="23" t="s">
        <v>149</v>
      </c>
      <c r="BE282" s="231">
        <f>IF(N282="základní",J282,0)</f>
        <v>0</v>
      </c>
      <c r="BF282" s="231">
        <f>IF(N282="snížená",J282,0)</f>
        <v>0</v>
      </c>
      <c r="BG282" s="231">
        <f>IF(N282="zákl. přenesená",J282,0)</f>
        <v>0</v>
      </c>
      <c r="BH282" s="231">
        <f>IF(N282="sníž. přenesená",J282,0)</f>
        <v>0</v>
      </c>
      <c r="BI282" s="231">
        <f>IF(N282="nulová",J282,0)</f>
        <v>0</v>
      </c>
      <c r="BJ282" s="23" t="s">
        <v>79</v>
      </c>
      <c r="BK282" s="231">
        <f>ROUND(I282*H282,2)</f>
        <v>0</v>
      </c>
      <c r="BL282" s="23" t="s">
        <v>156</v>
      </c>
      <c r="BM282" s="23" t="s">
        <v>429</v>
      </c>
    </row>
    <row r="283" spans="2:47" s="1" customFormat="1" ht="13.5">
      <c r="B283" s="45"/>
      <c r="C283" s="73"/>
      <c r="D283" s="232" t="s">
        <v>158</v>
      </c>
      <c r="E283" s="73"/>
      <c r="F283" s="233" t="s">
        <v>424</v>
      </c>
      <c r="G283" s="73"/>
      <c r="H283" s="73"/>
      <c r="I283" s="190"/>
      <c r="J283" s="73"/>
      <c r="K283" s="73"/>
      <c r="L283" s="71"/>
      <c r="M283" s="234"/>
      <c r="N283" s="46"/>
      <c r="O283" s="46"/>
      <c r="P283" s="46"/>
      <c r="Q283" s="46"/>
      <c r="R283" s="46"/>
      <c r="S283" s="46"/>
      <c r="T283" s="94"/>
      <c r="AT283" s="23" t="s">
        <v>158</v>
      </c>
      <c r="AU283" s="23" t="s">
        <v>81</v>
      </c>
    </row>
    <row r="284" spans="2:51" s="11" customFormat="1" ht="13.5">
      <c r="B284" s="235"/>
      <c r="C284" s="236"/>
      <c r="D284" s="232" t="s">
        <v>160</v>
      </c>
      <c r="E284" s="237" t="s">
        <v>21</v>
      </c>
      <c r="F284" s="238" t="s">
        <v>425</v>
      </c>
      <c r="G284" s="236"/>
      <c r="H284" s="239">
        <v>1</v>
      </c>
      <c r="I284" s="240"/>
      <c r="J284" s="236"/>
      <c r="K284" s="236"/>
      <c r="L284" s="241"/>
      <c r="M284" s="242"/>
      <c r="N284" s="243"/>
      <c r="O284" s="243"/>
      <c r="P284" s="243"/>
      <c r="Q284" s="243"/>
      <c r="R284" s="243"/>
      <c r="S284" s="243"/>
      <c r="T284" s="244"/>
      <c r="AT284" s="245" t="s">
        <v>160</v>
      </c>
      <c r="AU284" s="245" t="s">
        <v>81</v>
      </c>
      <c r="AV284" s="11" t="s">
        <v>81</v>
      </c>
      <c r="AW284" s="11" t="s">
        <v>35</v>
      </c>
      <c r="AX284" s="11" t="s">
        <v>79</v>
      </c>
      <c r="AY284" s="245" t="s">
        <v>149</v>
      </c>
    </row>
    <row r="285" spans="2:63" s="10" customFormat="1" ht="29.85" customHeight="1">
      <c r="B285" s="204"/>
      <c r="C285" s="205"/>
      <c r="D285" s="206" t="s">
        <v>70</v>
      </c>
      <c r="E285" s="218" t="s">
        <v>205</v>
      </c>
      <c r="F285" s="218" t="s">
        <v>430</v>
      </c>
      <c r="G285" s="205"/>
      <c r="H285" s="205"/>
      <c r="I285" s="208"/>
      <c r="J285" s="219">
        <f>BK285</f>
        <v>0</v>
      </c>
      <c r="K285" s="205"/>
      <c r="L285" s="210"/>
      <c r="M285" s="211"/>
      <c r="N285" s="212"/>
      <c r="O285" s="212"/>
      <c r="P285" s="213">
        <f>SUM(P286:P360)</f>
        <v>0</v>
      </c>
      <c r="Q285" s="212"/>
      <c r="R285" s="213">
        <f>SUM(R286:R360)</f>
        <v>41.02262089999999</v>
      </c>
      <c r="S285" s="212"/>
      <c r="T285" s="214">
        <f>SUM(T286:T360)</f>
        <v>1.48226</v>
      </c>
      <c r="AR285" s="215" t="s">
        <v>79</v>
      </c>
      <c r="AT285" s="216" t="s">
        <v>70</v>
      </c>
      <c r="AU285" s="216" t="s">
        <v>79</v>
      </c>
      <c r="AY285" s="215" t="s">
        <v>149</v>
      </c>
      <c r="BK285" s="217">
        <f>SUM(BK286:BK360)</f>
        <v>0</v>
      </c>
    </row>
    <row r="286" spans="2:65" s="1" customFormat="1" ht="25.5" customHeight="1">
      <c r="B286" s="45"/>
      <c r="C286" s="220" t="s">
        <v>431</v>
      </c>
      <c r="D286" s="220" t="s">
        <v>151</v>
      </c>
      <c r="E286" s="221" t="s">
        <v>432</v>
      </c>
      <c r="F286" s="222" t="s">
        <v>433</v>
      </c>
      <c r="G286" s="223" t="s">
        <v>172</v>
      </c>
      <c r="H286" s="224">
        <v>124.675</v>
      </c>
      <c r="I286" s="225"/>
      <c r="J286" s="226">
        <f>ROUND(I286*H286,2)</f>
        <v>0</v>
      </c>
      <c r="K286" s="222" t="s">
        <v>155</v>
      </c>
      <c r="L286" s="71"/>
      <c r="M286" s="227" t="s">
        <v>21</v>
      </c>
      <c r="N286" s="228" t="s">
        <v>42</v>
      </c>
      <c r="O286" s="46"/>
      <c r="P286" s="229">
        <f>O286*H286</f>
        <v>0</v>
      </c>
      <c r="Q286" s="229">
        <v>0.1295</v>
      </c>
      <c r="R286" s="229">
        <f>Q286*H286</f>
        <v>16.1454125</v>
      </c>
      <c r="S286" s="229">
        <v>0</v>
      </c>
      <c r="T286" s="230">
        <f>S286*H286</f>
        <v>0</v>
      </c>
      <c r="AR286" s="23" t="s">
        <v>156</v>
      </c>
      <c r="AT286" s="23" t="s">
        <v>151</v>
      </c>
      <c r="AU286" s="23" t="s">
        <v>81</v>
      </c>
      <c r="AY286" s="23" t="s">
        <v>149</v>
      </c>
      <c r="BE286" s="231">
        <f>IF(N286="základní",J286,0)</f>
        <v>0</v>
      </c>
      <c r="BF286" s="231">
        <f>IF(N286="snížená",J286,0)</f>
        <v>0</v>
      </c>
      <c r="BG286" s="231">
        <f>IF(N286="zákl. přenesená",J286,0)</f>
        <v>0</v>
      </c>
      <c r="BH286" s="231">
        <f>IF(N286="sníž. přenesená",J286,0)</f>
        <v>0</v>
      </c>
      <c r="BI286" s="231">
        <f>IF(N286="nulová",J286,0)</f>
        <v>0</v>
      </c>
      <c r="BJ286" s="23" t="s">
        <v>79</v>
      </c>
      <c r="BK286" s="231">
        <f>ROUND(I286*H286,2)</f>
        <v>0</v>
      </c>
      <c r="BL286" s="23" t="s">
        <v>156</v>
      </c>
      <c r="BM286" s="23" t="s">
        <v>434</v>
      </c>
    </row>
    <row r="287" spans="2:47" s="1" customFormat="1" ht="13.5">
      <c r="B287" s="45"/>
      <c r="C287" s="73"/>
      <c r="D287" s="232" t="s">
        <v>158</v>
      </c>
      <c r="E287" s="73"/>
      <c r="F287" s="233" t="s">
        <v>435</v>
      </c>
      <c r="G287" s="73"/>
      <c r="H287" s="73"/>
      <c r="I287" s="190"/>
      <c r="J287" s="73"/>
      <c r="K287" s="73"/>
      <c r="L287" s="71"/>
      <c r="M287" s="234"/>
      <c r="N287" s="46"/>
      <c r="O287" s="46"/>
      <c r="P287" s="46"/>
      <c r="Q287" s="46"/>
      <c r="R287" s="46"/>
      <c r="S287" s="46"/>
      <c r="T287" s="94"/>
      <c r="AT287" s="23" t="s">
        <v>158</v>
      </c>
      <c r="AU287" s="23" t="s">
        <v>81</v>
      </c>
    </row>
    <row r="288" spans="2:51" s="11" customFormat="1" ht="13.5">
      <c r="B288" s="235"/>
      <c r="C288" s="236"/>
      <c r="D288" s="232" t="s">
        <v>160</v>
      </c>
      <c r="E288" s="237" t="s">
        <v>21</v>
      </c>
      <c r="F288" s="238" t="s">
        <v>436</v>
      </c>
      <c r="G288" s="236"/>
      <c r="H288" s="239">
        <v>8</v>
      </c>
      <c r="I288" s="240"/>
      <c r="J288" s="236"/>
      <c r="K288" s="236"/>
      <c r="L288" s="241"/>
      <c r="M288" s="242"/>
      <c r="N288" s="243"/>
      <c r="O288" s="243"/>
      <c r="P288" s="243"/>
      <c r="Q288" s="243"/>
      <c r="R288" s="243"/>
      <c r="S288" s="243"/>
      <c r="T288" s="244"/>
      <c r="AT288" s="245" t="s">
        <v>160</v>
      </c>
      <c r="AU288" s="245" t="s">
        <v>81</v>
      </c>
      <c r="AV288" s="11" t="s">
        <v>81</v>
      </c>
      <c r="AW288" s="11" t="s">
        <v>35</v>
      </c>
      <c r="AX288" s="11" t="s">
        <v>71</v>
      </c>
      <c r="AY288" s="245" t="s">
        <v>149</v>
      </c>
    </row>
    <row r="289" spans="2:51" s="11" customFormat="1" ht="13.5">
      <c r="B289" s="235"/>
      <c r="C289" s="236"/>
      <c r="D289" s="232" t="s">
        <v>160</v>
      </c>
      <c r="E289" s="237" t="s">
        <v>21</v>
      </c>
      <c r="F289" s="238" t="s">
        <v>437</v>
      </c>
      <c r="G289" s="236"/>
      <c r="H289" s="239">
        <v>116.675</v>
      </c>
      <c r="I289" s="240"/>
      <c r="J289" s="236"/>
      <c r="K289" s="236"/>
      <c r="L289" s="241"/>
      <c r="M289" s="242"/>
      <c r="N289" s="243"/>
      <c r="O289" s="243"/>
      <c r="P289" s="243"/>
      <c r="Q289" s="243"/>
      <c r="R289" s="243"/>
      <c r="S289" s="243"/>
      <c r="T289" s="244"/>
      <c r="AT289" s="245" t="s">
        <v>160</v>
      </c>
      <c r="AU289" s="245" t="s">
        <v>81</v>
      </c>
      <c r="AV289" s="11" t="s">
        <v>81</v>
      </c>
      <c r="AW289" s="11" t="s">
        <v>35</v>
      </c>
      <c r="AX289" s="11" t="s">
        <v>71</v>
      </c>
      <c r="AY289" s="245" t="s">
        <v>149</v>
      </c>
    </row>
    <row r="290" spans="2:51" s="12" customFormat="1" ht="13.5">
      <c r="B290" s="246"/>
      <c r="C290" s="247"/>
      <c r="D290" s="232" t="s">
        <v>160</v>
      </c>
      <c r="E290" s="248" t="s">
        <v>21</v>
      </c>
      <c r="F290" s="249" t="s">
        <v>163</v>
      </c>
      <c r="G290" s="247"/>
      <c r="H290" s="250">
        <v>124.675</v>
      </c>
      <c r="I290" s="251"/>
      <c r="J290" s="247"/>
      <c r="K290" s="247"/>
      <c r="L290" s="252"/>
      <c r="M290" s="253"/>
      <c r="N290" s="254"/>
      <c r="O290" s="254"/>
      <c r="P290" s="254"/>
      <c r="Q290" s="254"/>
      <c r="R290" s="254"/>
      <c r="S290" s="254"/>
      <c r="T290" s="255"/>
      <c r="AT290" s="256" t="s">
        <v>160</v>
      </c>
      <c r="AU290" s="256" t="s">
        <v>81</v>
      </c>
      <c r="AV290" s="12" t="s">
        <v>156</v>
      </c>
      <c r="AW290" s="12" t="s">
        <v>35</v>
      </c>
      <c r="AX290" s="12" t="s">
        <v>79</v>
      </c>
      <c r="AY290" s="256" t="s">
        <v>149</v>
      </c>
    </row>
    <row r="291" spans="2:65" s="1" customFormat="1" ht="16.5" customHeight="1">
      <c r="B291" s="45"/>
      <c r="C291" s="257" t="s">
        <v>438</v>
      </c>
      <c r="D291" s="257" t="s">
        <v>224</v>
      </c>
      <c r="E291" s="258" t="s">
        <v>439</v>
      </c>
      <c r="F291" s="259" t="s">
        <v>440</v>
      </c>
      <c r="G291" s="260" t="s">
        <v>441</v>
      </c>
      <c r="H291" s="261">
        <v>248</v>
      </c>
      <c r="I291" s="262"/>
      <c r="J291" s="263">
        <f>ROUND(I291*H291,2)</f>
        <v>0</v>
      </c>
      <c r="K291" s="259" t="s">
        <v>21</v>
      </c>
      <c r="L291" s="264"/>
      <c r="M291" s="265" t="s">
        <v>21</v>
      </c>
      <c r="N291" s="266" t="s">
        <v>42</v>
      </c>
      <c r="O291" s="46"/>
      <c r="P291" s="229">
        <f>O291*H291</f>
        <v>0</v>
      </c>
      <c r="Q291" s="229">
        <v>0.048</v>
      </c>
      <c r="R291" s="229">
        <f>Q291*H291</f>
        <v>11.904</v>
      </c>
      <c r="S291" s="229">
        <v>0</v>
      </c>
      <c r="T291" s="230">
        <f>S291*H291</f>
        <v>0</v>
      </c>
      <c r="AR291" s="23" t="s">
        <v>200</v>
      </c>
      <c r="AT291" s="23" t="s">
        <v>224</v>
      </c>
      <c r="AU291" s="23" t="s">
        <v>81</v>
      </c>
      <c r="AY291" s="23" t="s">
        <v>149</v>
      </c>
      <c r="BE291" s="231">
        <f>IF(N291="základní",J291,0)</f>
        <v>0</v>
      </c>
      <c r="BF291" s="231">
        <f>IF(N291="snížená",J291,0)</f>
        <v>0</v>
      </c>
      <c r="BG291" s="231">
        <f>IF(N291="zákl. přenesená",J291,0)</f>
        <v>0</v>
      </c>
      <c r="BH291" s="231">
        <f>IF(N291="sníž. přenesená",J291,0)</f>
        <v>0</v>
      </c>
      <c r="BI291" s="231">
        <f>IF(N291="nulová",J291,0)</f>
        <v>0</v>
      </c>
      <c r="BJ291" s="23" t="s">
        <v>79</v>
      </c>
      <c r="BK291" s="231">
        <f>ROUND(I291*H291,2)</f>
        <v>0</v>
      </c>
      <c r="BL291" s="23" t="s">
        <v>156</v>
      </c>
      <c r="BM291" s="23" t="s">
        <v>442</v>
      </c>
    </row>
    <row r="292" spans="2:51" s="11" customFormat="1" ht="13.5">
      <c r="B292" s="235"/>
      <c r="C292" s="236"/>
      <c r="D292" s="232" t="s">
        <v>160</v>
      </c>
      <c r="E292" s="237" t="s">
        <v>21</v>
      </c>
      <c r="F292" s="238" t="s">
        <v>443</v>
      </c>
      <c r="G292" s="236"/>
      <c r="H292" s="239">
        <v>248</v>
      </c>
      <c r="I292" s="240"/>
      <c r="J292" s="236"/>
      <c r="K292" s="236"/>
      <c r="L292" s="241"/>
      <c r="M292" s="242"/>
      <c r="N292" s="243"/>
      <c r="O292" s="243"/>
      <c r="P292" s="243"/>
      <c r="Q292" s="243"/>
      <c r="R292" s="243"/>
      <c r="S292" s="243"/>
      <c r="T292" s="244"/>
      <c r="AT292" s="245" t="s">
        <v>160</v>
      </c>
      <c r="AU292" s="245" t="s">
        <v>81</v>
      </c>
      <c r="AV292" s="11" t="s">
        <v>81</v>
      </c>
      <c r="AW292" s="11" t="s">
        <v>35</v>
      </c>
      <c r="AX292" s="11" t="s">
        <v>79</v>
      </c>
      <c r="AY292" s="245" t="s">
        <v>149</v>
      </c>
    </row>
    <row r="293" spans="2:65" s="1" customFormat="1" ht="16.5" customHeight="1">
      <c r="B293" s="45"/>
      <c r="C293" s="257" t="s">
        <v>444</v>
      </c>
      <c r="D293" s="257" t="s">
        <v>224</v>
      </c>
      <c r="E293" s="258" t="s">
        <v>445</v>
      </c>
      <c r="F293" s="259" t="s">
        <v>446</v>
      </c>
      <c r="G293" s="260" t="s">
        <v>441</v>
      </c>
      <c r="H293" s="261">
        <v>3</v>
      </c>
      <c r="I293" s="262"/>
      <c r="J293" s="263">
        <f>ROUND(I293*H293,2)</f>
        <v>0</v>
      </c>
      <c r="K293" s="259" t="s">
        <v>21</v>
      </c>
      <c r="L293" s="264"/>
      <c r="M293" s="265" t="s">
        <v>21</v>
      </c>
      <c r="N293" s="266" t="s">
        <v>42</v>
      </c>
      <c r="O293" s="46"/>
      <c r="P293" s="229">
        <f>O293*H293</f>
        <v>0</v>
      </c>
      <c r="Q293" s="229">
        <v>0.048</v>
      </c>
      <c r="R293" s="229">
        <f>Q293*H293</f>
        <v>0.14400000000000002</v>
      </c>
      <c r="S293" s="229">
        <v>0</v>
      </c>
      <c r="T293" s="230">
        <f>S293*H293</f>
        <v>0</v>
      </c>
      <c r="AR293" s="23" t="s">
        <v>200</v>
      </c>
      <c r="AT293" s="23" t="s">
        <v>224</v>
      </c>
      <c r="AU293" s="23" t="s">
        <v>81</v>
      </c>
      <c r="AY293" s="23" t="s">
        <v>149</v>
      </c>
      <c r="BE293" s="231">
        <f>IF(N293="základní",J293,0)</f>
        <v>0</v>
      </c>
      <c r="BF293" s="231">
        <f>IF(N293="snížená",J293,0)</f>
        <v>0</v>
      </c>
      <c r="BG293" s="231">
        <f>IF(N293="zákl. přenesená",J293,0)</f>
        <v>0</v>
      </c>
      <c r="BH293" s="231">
        <f>IF(N293="sníž. přenesená",J293,0)</f>
        <v>0</v>
      </c>
      <c r="BI293" s="231">
        <f>IF(N293="nulová",J293,0)</f>
        <v>0</v>
      </c>
      <c r="BJ293" s="23" t="s">
        <v>79</v>
      </c>
      <c r="BK293" s="231">
        <f>ROUND(I293*H293,2)</f>
        <v>0</v>
      </c>
      <c r="BL293" s="23" t="s">
        <v>156</v>
      </c>
      <c r="BM293" s="23" t="s">
        <v>447</v>
      </c>
    </row>
    <row r="294" spans="2:65" s="1" customFormat="1" ht="16.5" customHeight="1">
      <c r="B294" s="45"/>
      <c r="C294" s="257" t="s">
        <v>448</v>
      </c>
      <c r="D294" s="257" t="s">
        <v>224</v>
      </c>
      <c r="E294" s="258" t="s">
        <v>449</v>
      </c>
      <c r="F294" s="259" t="s">
        <v>450</v>
      </c>
      <c r="G294" s="260" t="s">
        <v>441</v>
      </c>
      <c r="H294" s="261">
        <v>1</v>
      </c>
      <c r="I294" s="262"/>
      <c r="J294" s="263">
        <f>ROUND(I294*H294,2)</f>
        <v>0</v>
      </c>
      <c r="K294" s="259" t="s">
        <v>21</v>
      </c>
      <c r="L294" s="264"/>
      <c r="M294" s="265" t="s">
        <v>21</v>
      </c>
      <c r="N294" s="266" t="s">
        <v>42</v>
      </c>
      <c r="O294" s="46"/>
      <c r="P294" s="229">
        <f>O294*H294</f>
        <v>0</v>
      </c>
      <c r="Q294" s="229">
        <v>0.048</v>
      </c>
      <c r="R294" s="229">
        <f>Q294*H294</f>
        <v>0.048</v>
      </c>
      <c r="S294" s="229">
        <v>0</v>
      </c>
      <c r="T294" s="230">
        <f>S294*H294</f>
        <v>0</v>
      </c>
      <c r="AR294" s="23" t="s">
        <v>200</v>
      </c>
      <c r="AT294" s="23" t="s">
        <v>224</v>
      </c>
      <c r="AU294" s="23" t="s">
        <v>81</v>
      </c>
      <c r="AY294" s="23" t="s">
        <v>149</v>
      </c>
      <c r="BE294" s="231">
        <f>IF(N294="základní",J294,0)</f>
        <v>0</v>
      </c>
      <c r="BF294" s="231">
        <f>IF(N294="snížená",J294,0)</f>
        <v>0</v>
      </c>
      <c r="BG294" s="231">
        <f>IF(N294="zákl. přenesená",J294,0)</f>
        <v>0</v>
      </c>
      <c r="BH294" s="231">
        <f>IF(N294="sníž. přenesená",J294,0)</f>
        <v>0</v>
      </c>
      <c r="BI294" s="231">
        <f>IF(N294="nulová",J294,0)</f>
        <v>0</v>
      </c>
      <c r="BJ294" s="23" t="s">
        <v>79</v>
      </c>
      <c r="BK294" s="231">
        <f>ROUND(I294*H294,2)</f>
        <v>0</v>
      </c>
      <c r="BL294" s="23" t="s">
        <v>156</v>
      </c>
      <c r="BM294" s="23" t="s">
        <v>451</v>
      </c>
    </row>
    <row r="295" spans="2:65" s="1" customFormat="1" ht="16.5" customHeight="1">
      <c r="B295" s="45"/>
      <c r="C295" s="257" t="s">
        <v>452</v>
      </c>
      <c r="D295" s="257" t="s">
        <v>224</v>
      </c>
      <c r="E295" s="258" t="s">
        <v>453</v>
      </c>
      <c r="F295" s="259" t="s">
        <v>454</v>
      </c>
      <c r="G295" s="260" t="s">
        <v>441</v>
      </c>
      <c r="H295" s="261">
        <v>2</v>
      </c>
      <c r="I295" s="262"/>
      <c r="J295" s="263">
        <f>ROUND(I295*H295,2)</f>
        <v>0</v>
      </c>
      <c r="K295" s="259" t="s">
        <v>21</v>
      </c>
      <c r="L295" s="264"/>
      <c r="M295" s="265" t="s">
        <v>21</v>
      </c>
      <c r="N295" s="266" t="s">
        <v>42</v>
      </c>
      <c r="O295" s="46"/>
      <c r="P295" s="229">
        <f>O295*H295</f>
        <v>0</v>
      </c>
      <c r="Q295" s="229">
        <v>0.048</v>
      </c>
      <c r="R295" s="229">
        <f>Q295*H295</f>
        <v>0.096</v>
      </c>
      <c r="S295" s="229">
        <v>0</v>
      </c>
      <c r="T295" s="230">
        <f>S295*H295</f>
        <v>0</v>
      </c>
      <c r="AR295" s="23" t="s">
        <v>200</v>
      </c>
      <c r="AT295" s="23" t="s">
        <v>224</v>
      </c>
      <c r="AU295" s="23" t="s">
        <v>81</v>
      </c>
      <c r="AY295" s="23" t="s">
        <v>149</v>
      </c>
      <c r="BE295" s="231">
        <f>IF(N295="základní",J295,0)</f>
        <v>0</v>
      </c>
      <c r="BF295" s="231">
        <f>IF(N295="snížená",J295,0)</f>
        <v>0</v>
      </c>
      <c r="BG295" s="231">
        <f>IF(N295="zákl. přenesená",J295,0)</f>
        <v>0</v>
      </c>
      <c r="BH295" s="231">
        <f>IF(N295="sníž. přenesená",J295,0)</f>
        <v>0</v>
      </c>
      <c r="BI295" s="231">
        <f>IF(N295="nulová",J295,0)</f>
        <v>0</v>
      </c>
      <c r="BJ295" s="23" t="s">
        <v>79</v>
      </c>
      <c r="BK295" s="231">
        <f>ROUND(I295*H295,2)</f>
        <v>0</v>
      </c>
      <c r="BL295" s="23" t="s">
        <v>156</v>
      </c>
      <c r="BM295" s="23" t="s">
        <v>455</v>
      </c>
    </row>
    <row r="296" spans="2:65" s="1" customFormat="1" ht="25.5" customHeight="1">
      <c r="B296" s="45"/>
      <c r="C296" s="220" t="s">
        <v>456</v>
      </c>
      <c r="D296" s="220" t="s">
        <v>151</v>
      </c>
      <c r="E296" s="221" t="s">
        <v>457</v>
      </c>
      <c r="F296" s="222" t="s">
        <v>458</v>
      </c>
      <c r="G296" s="223" t="s">
        <v>179</v>
      </c>
      <c r="H296" s="224">
        <v>5.61</v>
      </c>
      <c r="I296" s="225"/>
      <c r="J296" s="226">
        <f>ROUND(I296*H296,2)</f>
        <v>0</v>
      </c>
      <c r="K296" s="222" t="s">
        <v>155</v>
      </c>
      <c r="L296" s="71"/>
      <c r="M296" s="227" t="s">
        <v>21</v>
      </c>
      <c r="N296" s="228" t="s">
        <v>42</v>
      </c>
      <c r="O296" s="46"/>
      <c r="P296" s="229">
        <f>O296*H296</f>
        <v>0</v>
      </c>
      <c r="Q296" s="229">
        <v>2.25634</v>
      </c>
      <c r="R296" s="229">
        <f>Q296*H296</f>
        <v>12.6580674</v>
      </c>
      <c r="S296" s="229">
        <v>0</v>
      </c>
      <c r="T296" s="230">
        <f>S296*H296</f>
        <v>0</v>
      </c>
      <c r="AR296" s="23" t="s">
        <v>156</v>
      </c>
      <c r="AT296" s="23" t="s">
        <v>151</v>
      </c>
      <c r="AU296" s="23" t="s">
        <v>81</v>
      </c>
      <c r="AY296" s="23" t="s">
        <v>149</v>
      </c>
      <c r="BE296" s="231">
        <f>IF(N296="základní",J296,0)</f>
        <v>0</v>
      </c>
      <c r="BF296" s="231">
        <f>IF(N296="snížená",J296,0)</f>
        <v>0</v>
      </c>
      <c r="BG296" s="231">
        <f>IF(N296="zákl. přenesená",J296,0)</f>
        <v>0</v>
      </c>
      <c r="BH296" s="231">
        <f>IF(N296="sníž. přenesená",J296,0)</f>
        <v>0</v>
      </c>
      <c r="BI296" s="231">
        <f>IF(N296="nulová",J296,0)</f>
        <v>0</v>
      </c>
      <c r="BJ296" s="23" t="s">
        <v>79</v>
      </c>
      <c r="BK296" s="231">
        <f>ROUND(I296*H296,2)</f>
        <v>0</v>
      </c>
      <c r="BL296" s="23" t="s">
        <v>156</v>
      </c>
      <c r="BM296" s="23" t="s">
        <v>459</v>
      </c>
    </row>
    <row r="297" spans="2:51" s="11" customFormat="1" ht="13.5">
      <c r="B297" s="235"/>
      <c r="C297" s="236"/>
      <c r="D297" s="232" t="s">
        <v>160</v>
      </c>
      <c r="E297" s="237" t="s">
        <v>21</v>
      </c>
      <c r="F297" s="238" t="s">
        <v>460</v>
      </c>
      <c r="G297" s="236"/>
      <c r="H297" s="239">
        <v>0.36</v>
      </c>
      <c r="I297" s="240"/>
      <c r="J297" s="236"/>
      <c r="K297" s="236"/>
      <c r="L297" s="241"/>
      <c r="M297" s="242"/>
      <c r="N297" s="243"/>
      <c r="O297" s="243"/>
      <c r="P297" s="243"/>
      <c r="Q297" s="243"/>
      <c r="R297" s="243"/>
      <c r="S297" s="243"/>
      <c r="T297" s="244"/>
      <c r="AT297" s="245" t="s">
        <v>160</v>
      </c>
      <c r="AU297" s="245" t="s">
        <v>81</v>
      </c>
      <c r="AV297" s="11" t="s">
        <v>81</v>
      </c>
      <c r="AW297" s="11" t="s">
        <v>35</v>
      </c>
      <c r="AX297" s="11" t="s">
        <v>71</v>
      </c>
      <c r="AY297" s="245" t="s">
        <v>149</v>
      </c>
    </row>
    <row r="298" spans="2:51" s="11" customFormat="1" ht="13.5">
      <c r="B298" s="235"/>
      <c r="C298" s="236"/>
      <c r="D298" s="232" t="s">
        <v>160</v>
      </c>
      <c r="E298" s="237" t="s">
        <v>21</v>
      </c>
      <c r="F298" s="238" t="s">
        <v>461</v>
      </c>
      <c r="G298" s="236"/>
      <c r="H298" s="239">
        <v>5.25</v>
      </c>
      <c r="I298" s="240"/>
      <c r="J298" s="236"/>
      <c r="K298" s="236"/>
      <c r="L298" s="241"/>
      <c r="M298" s="242"/>
      <c r="N298" s="243"/>
      <c r="O298" s="243"/>
      <c r="P298" s="243"/>
      <c r="Q298" s="243"/>
      <c r="R298" s="243"/>
      <c r="S298" s="243"/>
      <c r="T298" s="244"/>
      <c r="AT298" s="245" t="s">
        <v>160</v>
      </c>
      <c r="AU298" s="245" t="s">
        <v>81</v>
      </c>
      <c r="AV298" s="11" t="s">
        <v>81</v>
      </c>
      <c r="AW298" s="11" t="s">
        <v>35</v>
      </c>
      <c r="AX298" s="11" t="s">
        <v>71</v>
      </c>
      <c r="AY298" s="245" t="s">
        <v>149</v>
      </c>
    </row>
    <row r="299" spans="2:51" s="12" customFormat="1" ht="13.5">
      <c r="B299" s="246"/>
      <c r="C299" s="247"/>
      <c r="D299" s="232" t="s">
        <v>160</v>
      </c>
      <c r="E299" s="248" t="s">
        <v>21</v>
      </c>
      <c r="F299" s="249" t="s">
        <v>163</v>
      </c>
      <c r="G299" s="247"/>
      <c r="H299" s="250">
        <v>5.61</v>
      </c>
      <c r="I299" s="251"/>
      <c r="J299" s="247"/>
      <c r="K299" s="247"/>
      <c r="L299" s="252"/>
      <c r="M299" s="253"/>
      <c r="N299" s="254"/>
      <c r="O299" s="254"/>
      <c r="P299" s="254"/>
      <c r="Q299" s="254"/>
      <c r="R299" s="254"/>
      <c r="S299" s="254"/>
      <c r="T299" s="255"/>
      <c r="AT299" s="256" t="s">
        <v>160</v>
      </c>
      <c r="AU299" s="256" t="s">
        <v>81</v>
      </c>
      <c r="AV299" s="12" t="s">
        <v>156</v>
      </c>
      <c r="AW299" s="12" t="s">
        <v>35</v>
      </c>
      <c r="AX299" s="12" t="s">
        <v>79</v>
      </c>
      <c r="AY299" s="256" t="s">
        <v>149</v>
      </c>
    </row>
    <row r="300" spans="2:65" s="1" customFormat="1" ht="25.5" customHeight="1">
      <c r="B300" s="45"/>
      <c r="C300" s="220" t="s">
        <v>462</v>
      </c>
      <c r="D300" s="220" t="s">
        <v>151</v>
      </c>
      <c r="E300" s="221" t="s">
        <v>463</v>
      </c>
      <c r="F300" s="222" t="s">
        <v>464</v>
      </c>
      <c r="G300" s="223" t="s">
        <v>154</v>
      </c>
      <c r="H300" s="224">
        <v>9</v>
      </c>
      <c r="I300" s="225"/>
      <c r="J300" s="226">
        <f>ROUND(I300*H300,2)</f>
        <v>0</v>
      </c>
      <c r="K300" s="222" t="s">
        <v>155</v>
      </c>
      <c r="L300" s="71"/>
      <c r="M300" s="227" t="s">
        <v>21</v>
      </c>
      <c r="N300" s="228" t="s">
        <v>42</v>
      </c>
      <c r="O300" s="46"/>
      <c r="P300" s="229">
        <f>O300*H300</f>
        <v>0</v>
      </c>
      <c r="Q300" s="229">
        <v>0.00036</v>
      </c>
      <c r="R300" s="229">
        <f>Q300*H300</f>
        <v>0.0032400000000000003</v>
      </c>
      <c r="S300" s="229">
        <v>0</v>
      </c>
      <c r="T300" s="230">
        <f>S300*H300</f>
        <v>0</v>
      </c>
      <c r="AR300" s="23" t="s">
        <v>156</v>
      </c>
      <c r="AT300" s="23" t="s">
        <v>151</v>
      </c>
      <c r="AU300" s="23" t="s">
        <v>81</v>
      </c>
      <c r="AY300" s="23" t="s">
        <v>149</v>
      </c>
      <c r="BE300" s="231">
        <f>IF(N300="základní",J300,0)</f>
        <v>0</v>
      </c>
      <c r="BF300" s="231">
        <f>IF(N300="snížená",J300,0)</f>
        <v>0</v>
      </c>
      <c r="BG300" s="231">
        <f>IF(N300="zákl. přenesená",J300,0)</f>
        <v>0</v>
      </c>
      <c r="BH300" s="231">
        <f>IF(N300="sníž. přenesená",J300,0)</f>
        <v>0</v>
      </c>
      <c r="BI300" s="231">
        <f>IF(N300="nulová",J300,0)</f>
        <v>0</v>
      </c>
      <c r="BJ300" s="23" t="s">
        <v>79</v>
      </c>
      <c r="BK300" s="231">
        <f>ROUND(I300*H300,2)</f>
        <v>0</v>
      </c>
      <c r="BL300" s="23" t="s">
        <v>156</v>
      </c>
      <c r="BM300" s="23" t="s">
        <v>465</v>
      </c>
    </row>
    <row r="301" spans="2:47" s="1" customFormat="1" ht="13.5">
      <c r="B301" s="45"/>
      <c r="C301" s="73"/>
      <c r="D301" s="232" t="s">
        <v>158</v>
      </c>
      <c r="E301" s="73"/>
      <c r="F301" s="233" t="s">
        <v>466</v>
      </c>
      <c r="G301" s="73"/>
      <c r="H301" s="73"/>
      <c r="I301" s="190"/>
      <c r="J301" s="73"/>
      <c r="K301" s="73"/>
      <c r="L301" s="71"/>
      <c r="M301" s="234"/>
      <c r="N301" s="46"/>
      <c r="O301" s="46"/>
      <c r="P301" s="46"/>
      <c r="Q301" s="46"/>
      <c r="R301" s="46"/>
      <c r="S301" s="46"/>
      <c r="T301" s="94"/>
      <c r="AT301" s="23" t="s">
        <v>158</v>
      </c>
      <c r="AU301" s="23" t="s">
        <v>81</v>
      </c>
    </row>
    <row r="302" spans="2:65" s="1" customFormat="1" ht="16.5" customHeight="1">
      <c r="B302" s="45"/>
      <c r="C302" s="220" t="s">
        <v>467</v>
      </c>
      <c r="D302" s="220" t="s">
        <v>151</v>
      </c>
      <c r="E302" s="221" t="s">
        <v>468</v>
      </c>
      <c r="F302" s="222" t="s">
        <v>469</v>
      </c>
      <c r="G302" s="223" t="s">
        <v>172</v>
      </c>
      <c r="H302" s="224">
        <v>4.24</v>
      </c>
      <c r="I302" s="225"/>
      <c r="J302" s="226">
        <f>ROUND(I302*H302,2)</f>
        <v>0</v>
      </c>
      <c r="K302" s="222" t="s">
        <v>155</v>
      </c>
      <c r="L302" s="71"/>
      <c r="M302" s="227" t="s">
        <v>21</v>
      </c>
      <c r="N302" s="228" t="s">
        <v>42</v>
      </c>
      <c r="O302" s="46"/>
      <c r="P302" s="229">
        <f>O302*H302</f>
        <v>0</v>
      </c>
      <c r="Q302" s="229">
        <v>0</v>
      </c>
      <c r="R302" s="229">
        <f>Q302*H302</f>
        <v>0</v>
      </c>
      <c r="S302" s="229">
        <v>0</v>
      </c>
      <c r="T302" s="230">
        <f>S302*H302</f>
        <v>0</v>
      </c>
      <c r="AR302" s="23" t="s">
        <v>156</v>
      </c>
      <c r="AT302" s="23" t="s">
        <v>151</v>
      </c>
      <c r="AU302" s="23" t="s">
        <v>81</v>
      </c>
      <c r="AY302" s="23" t="s">
        <v>149</v>
      </c>
      <c r="BE302" s="231">
        <f>IF(N302="základní",J302,0)</f>
        <v>0</v>
      </c>
      <c r="BF302" s="231">
        <f>IF(N302="snížená",J302,0)</f>
        <v>0</v>
      </c>
      <c r="BG302" s="231">
        <f>IF(N302="zákl. přenesená",J302,0)</f>
        <v>0</v>
      </c>
      <c r="BH302" s="231">
        <f>IF(N302="sníž. přenesená",J302,0)</f>
        <v>0</v>
      </c>
      <c r="BI302" s="231">
        <f>IF(N302="nulová",J302,0)</f>
        <v>0</v>
      </c>
      <c r="BJ302" s="23" t="s">
        <v>79</v>
      </c>
      <c r="BK302" s="231">
        <f>ROUND(I302*H302,2)</f>
        <v>0</v>
      </c>
      <c r="BL302" s="23" t="s">
        <v>156</v>
      </c>
      <c r="BM302" s="23" t="s">
        <v>470</v>
      </c>
    </row>
    <row r="303" spans="2:47" s="1" customFormat="1" ht="13.5">
      <c r="B303" s="45"/>
      <c r="C303" s="73"/>
      <c r="D303" s="232" t="s">
        <v>158</v>
      </c>
      <c r="E303" s="73"/>
      <c r="F303" s="233" t="s">
        <v>471</v>
      </c>
      <c r="G303" s="73"/>
      <c r="H303" s="73"/>
      <c r="I303" s="190"/>
      <c r="J303" s="73"/>
      <c r="K303" s="73"/>
      <c r="L303" s="71"/>
      <c r="M303" s="234"/>
      <c r="N303" s="46"/>
      <c r="O303" s="46"/>
      <c r="P303" s="46"/>
      <c r="Q303" s="46"/>
      <c r="R303" s="46"/>
      <c r="S303" s="46"/>
      <c r="T303" s="94"/>
      <c r="AT303" s="23" t="s">
        <v>158</v>
      </c>
      <c r="AU303" s="23" t="s">
        <v>81</v>
      </c>
    </row>
    <row r="304" spans="2:51" s="11" customFormat="1" ht="13.5">
      <c r="B304" s="235"/>
      <c r="C304" s="236"/>
      <c r="D304" s="232" t="s">
        <v>160</v>
      </c>
      <c r="E304" s="237" t="s">
        <v>21</v>
      </c>
      <c r="F304" s="238" t="s">
        <v>472</v>
      </c>
      <c r="G304" s="236"/>
      <c r="H304" s="239">
        <v>4.24</v>
      </c>
      <c r="I304" s="240"/>
      <c r="J304" s="236"/>
      <c r="K304" s="236"/>
      <c r="L304" s="241"/>
      <c r="M304" s="242"/>
      <c r="N304" s="243"/>
      <c r="O304" s="243"/>
      <c r="P304" s="243"/>
      <c r="Q304" s="243"/>
      <c r="R304" s="243"/>
      <c r="S304" s="243"/>
      <c r="T304" s="244"/>
      <c r="AT304" s="245" t="s">
        <v>160</v>
      </c>
      <c r="AU304" s="245" t="s">
        <v>81</v>
      </c>
      <c r="AV304" s="11" t="s">
        <v>81</v>
      </c>
      <c r="AW304" s="11" t="s">
        <v>35</v>
      </c>
      <c r="AX304" s="11" t="s">
        <v>79</v>
      </c>
      <c r="AY304" s="245" t="s">
        <v>149</v>
      </c>
    </row>
    <row r="305" spans="2:65" s="1" customFormat="1" ht="25.5" customHeight="1">
      <c r="B305" s="45"/>
      <c r="C305" s="220" t="s">
        <v>473</v>
      </c>
      <c r="D305" s="220" t="s">
        <v>151</v>
      </c>
      <c r="E305" s="221" t="s">
        <v>474</v>
      </c>
      <c r="F305" s="222" t="s">
        <v>475</v>
      </c>
      <c r="G305" s="223" t="s">
        <v>154</v>
      </c>
      <c r="H305" s="224">
        <v>85.2</v>
      </c>
      <c r="I305" s="225"/>
      <c r="J305" s="226">
        <f>ROUND(I305*H305,2)</f>
        <v>0</v>
      </c>
      <c r="K305" s="222" t="s">
        <v>155</v>
      </c>
      <c r="L305" s="71"/>
      <c r="M305" s="227" t="s">
        <v>21</v>
      </c>
      <c r="N305" s="228" t="s">
        <v>42</v>
      </c>
      <c r="O305" s="46"/>
      <c r="P305" s="229">
        <f>O305*H305</f>
        <v>0</v>
      </c>
      <c r="Q305" s="229">
        <v>0.00013</v>
      </c>
      <c r="R305" s="229">
        <f>Q305*H305</f>
        <v>0.011075999999999999</v>
      </c>
      <c r="S305" s="229">
        <v>0</v>
      </c>
      <c r="T305" s="230">
        <f>S305*H305</f>
        <v>0</v>
      </c>
      <c r="AR305" s="23" t="s">
        <v>156</v>
      </c>
      <c r="AT305" s="23" t="s">
        <v>151</v>
      </c>
      <c r="AU305" s="23" t="s">
        <v>81</v>
      </c>
      <c r="AY305" s="23" t="s">
        <v>149</v>
      </c>
      <c r="BE305" s="231">
        <f>IF(N305="základní",J305,0)</f>
        <v>0</v>
      </c>
      <c r="BF305" s="231">
        <f>IF(N305="snížená",J305,0)</f>
        <v>0</v>
      </c>
      <c r="BG305" s="231">
        <f>IF(N305="zákl. přenesená",J305,0)</f>
        <v>0</v>
      </c>
      <c r="BH305" s="231">
        <f>IF(N305="sníž. přenesená",J305,0)</f>
        <v>0</v>
      </c>
      <c r="BI305" s="231">
        <f>IF(N305="nulová",J305,0)</f>
        <v>0</v>
      </c>
      <c r="BJ305" s="23" t="s">
        <v>79</v>
      </c>
      <c r="BK305" s="231">
        <f>ROUND(I305*H305,2)</f>
        <v>0</v>
      </c>
      <c r="BL305" s="23" t="s">
        <v>156</v>
      </c>
      <c r="BM305" s="23" t="s">
        <v>476</v>
      </c>
    </row>
    <row r="306" spans="2:47" s="1" customFormat="1" ht="13.5">
      <c r="B306" s="45"/>
      <c r="C306" s="73"/>
      <c r="D306" s="232" t="s">
        <v>158</v>
      </c>
      <c r="E306" s="73"/>
      <c r="F306" s="233" t="s">
        <v>477</v>
      </c>
      <c r="G306" s="73"/>
      <c r="H306" s="73"/>
      <c r="I306" s="190"/>
      <c r="J306" s="73"/>
      <c r="K306" s="73"/>
      <c r="L306" s="71"/>
      <c r="M306" s="234"/>
      <c r="N306" s="46"/>
      <c r="O306" s="46"/>
      <c r="P306" s="46"/>
      <c r="Q306" s="46"/>
      <c r="R306" s="46"/>
      <c r="S306" s="46"/>
      <c r="T306" s="94"/>
      <c r="AT306" s="23" t="s">
        <v>158</v>
      </c>
      <c r="AU306" s="23" t="s">
        <v>81</v>
      </c>
    </row>
    <row r="307" spans="2:51" s="11" customFormat="1" ht="13.5">
      <c r="B307" s="235"/>
      <c r="C307" s="236"/>
      <c r="D307" s="232" t="s">
        <v>160</v>
      </c>
      <c r="E307" s="237" t="s">
        <v>21</v>
      </c>
      <c r="F307" s="238" t="s">
        <v>334</v>
      </c>
      <c r="G307" s="236"/>
      <c r="H307" s="239">
        <v>5.2</v>
      </c>
      <c r="I307" s="240"/>
      <c r="J307" s="236"/>
      <c r="K307" s="236"/>
      <c r="L307" s="241"/>
      <c r="M307" s="242"/>
      <c r="N307" s="243"/>
      <c r="O307" s="243"/>
      <c r="P307" s="243"/>
      <c r="Q307" s="243"/>
      <c r="R307" s="243"/>
      <c r="S307" s="243"/>
      <c r="T307" s="244"/>
      <c r="AT307" s="245" t="s">
        <v>160</v>
      </c>
      <c r="AU307" s="245" t="s">
        <v>81</v>
      </c>
      <c r="AV307" s="11" t="s">
        <v>81</v>
      </c>
      <c r="AW307" s="11" t="s">
        <v>35</v>
      </c>
      <c r="AX307" s="11" t="s">
        <v>71</v>
      </c>
      <c r="AY307" s="245" t="s">
        <v>149</v>
      </c>
    </row>
    <row r="308" spans="2:51" s="11" customFormat="1" ht="13.5">
      <c r="B308" s="235"/>
      <c r="C308" s="236"/>
      <c r="D308" s="232" t="s">
        <v>160</v>
      </c>
      <c r="E308" s="237" t="s">
        <v>21</v>
      </c>
      <c r="F308" s="238" t="s">
        <v>335</v>
      </c>
      <c r="G308" s="236"/>
      <c r="H308" s="239">
        <v>13.16</v>
      </c>
      <c r="I308" s="240"/>
      <c r="J308" s="236"/>
      <c r="K308" s="236"/>
      <c r="L308" s="241"/>
      <c r="M308" s="242"/>
      <c r="N308" s="243"/>
      <c r="O308" s="243"/>
      <c r="P308" s="243"/>
      <c r="Q308" s="243"/>
      <c r="R308" s="243"/>
      <c r="S308" s="243"/>
      <c r="T308" s="244"/>
      <c r="AT308" s="245" t="s">
        <v>160</v>
      </c>
      <c r="AU308" s="245" t="s">
        <v>81</v>
      </c>
      <c r="AV308" s="11" t="s">
        <v>81</v>
      </c>
      <c r="AW308" s="11" t="s">
        <v>35</v>
      </c>
      <c r="AX308" s="11" t="s">
        <v>71</v>
      </c>
      <c r="AY308" s="245" t="s">
        <v>149</v>
      </c>
    </row>
    <row r="309" spans="2:51" s="11" customFormat="1" ht="13.5">
      <c r="B309" s="235"/>
      <c r="C309" s="236"/>
      <c r="D309" s="232" t="s">
        <v>160</v>
      </c>
      <c r="E309" s="237" t="s">
        <v>21</v>
      </c>
      <c r="F309" s="238" t="s">
        <v>336</v>
      </c>
      <c r="G309" s="236"/>
      <c r="H309" s="239">
        <v>13.2</v>
      </c>
      <c r="I309" s="240"/>
      <c r="J309" s="236"/>
      <c r="K309" s="236"/>
      <c r="L309" s="241"/>
      <c r="M309" s="242"/>
      <c r="N309" s="243"/>
      <c r="O309" s="243"/>
      <c r="P309" s="243"/>
      <c r="Q309" s="243"/>
      <c r="R309" s="243"/>
      <c r="S309" s="243"/>
      <c r="T309" s="244"/>
      <c r="AT309" s="245" t="s">
        <v>160</v>
      </c>
      <c r="AU309" s="245" t="s">
        <v>81</v>
      </c>
      <c r="AV309" s="11" t="s">
        <v>81</v>
      </c>
      <c r="AW309" s="11" t="s">
        <v>35</v>
      </c>
      <c r="AX309" s="11" t="s">
        <v>71</v>
      </c>
      <c r="AY309" s="245" t="s">
        <v>149</v>
      </c>
    </row>
    <row r="310" spans="2:51" s="11" customFormat="1" ht="13.5">
      <c r="B310" s="235"/>
      <c r="C310" s="236"/>
      <c r="D310" s="232" t="s">
        <v>160</v>
      </c>
      <c r="E310" s="237" t="s">
        <v>21</v>
      </c>
      <c r="F310" s="238" t="s">
        <v>337</v>
      </c>
      <c r="G310" s="236"/>
      <c r="H310" s="239">
        <v>12.09</v>
      </c>
      <c r="I310" s="240"/>
      <c r="J310" s="236"/>
      <c r="K310" s="236"/>
      <c r="L310" s="241"/>
      <c r="M310" s="242"/>
      <c r="N310" s="243"/>
      <c r="O310" s="243"/>
      <c r="P310" s="243"/>
      <c r="Q310" s="243"/>
      <c r="R310" s="243"/>
      <c r="S310" s="243"/>
      <c r="T310" s="244"/>
      <c r="AT310" s="245" t="s">
        <v>160</v>
      </c>
      <c r="AU310" s="245" t="s">
        <v>81</v>
      </c>
      <c r="AV310" s="11" t="s">
        <v>81</v>
      </c>
      <c r="AW310" s="11" t="s">
        <v>35</v>
      </c>
      <c r="AX310" s="11" t="s">
        <v>71</v>
      </c>
      <c r="AY310" s="245" t="s">
        <v>149</v>
      </c>
    </row>
    <row r="311" spans="2:51" s="11" customFormat="1" ht="13.5">
      <c r="B311" s="235"/>
      <c r="C311" s="236"/>
      <c r="D311" s="232" t="s">
        <v>160</v>
      </c>
      <c r="E311" s="237" t="s">
        <v>21</v>
      </c>
      <c r="F311" s="238" t="s">
        <v>338</v>
      </c>
      <c r="G311" s="236"/>
      <c r="H311" s="239">
        <v>7.14</v>
      </c>
      <c r="I311" s="240"/>
      <c r="J311" s="236"/>
      <c r="K311" s="236"/>
      <c r="L311" s="241"/>
      <c r="M311" s="242"/>
      <c r="N311" s="243"/>
      <c r="O311" s="243"/>
      <c r="P311" s="243"/>
      <c r="Q311" s="243"/>
      <c r="R311" s="243"/>
      <c r="S311" s="243"/>
      <c r="T311" s="244"/>
      <c r="AT311" s="245" t="s">
        <v>160</v>
      </c>
      <c r="AU311" s="245" t="s">
        <v>81</v>
      </c>
      <c r="AV311" s="11" t="s">
        <v>81</v>
      </c>
      <c r="AW311" s="11" t="s">
        <v>35</v>
      </c>
      <c r="AX311" s="11" t="s">
        <v>71</v>
      </c>
      <c r="AY311" s="245" t="s">
        <v>149</v>
      </c>
    </row>
    <row r="312" spans="2:51" s="11" customFormat="1" ht="13.5">
      <c r="B312" s="235"/>
      <c r="C312" s="236"/>
      <c r="D312" s="232" t="s">
        <v>160</v>
      </c>
      <c r="E312" s="237" t="s">
        <v>21</v>
      </c>
      <c r="F312" s="238" t="s">
        <v>339</v>
      </c>
      <c r="G312" s="236"/>
      <c r="H312" s="239">
        <v>4.05</v>
      </c>
      <c r="I312" s="240"/>
      <c r="J312" s="236"/>
      <c r="K312" s="236"/>
      <c r="L312" s="241"/>
      <c r="M312" s="242"/>
      <c r="N312" s="243"/>
      <c r="O312" s="243"/>
      <c r="P312" s="243"/>
      <c r="Q312" s="243"/>
      <c r="R312" s="243"/>
      <c r="S312" s="243"/>
      <c r="T312" s="244"/>
      <c r="AT312" s="245" t="s">
        <v>160</v>
      </c>
      <c r="AU312" s="245" t="s">
        <v>81</v>
      </c>
      <c r="AV312" s="11" t="s">
        <v>81</v>
      </c>
      <c r="AW312" s="11" t="s">
        <v>35</v>
      </c>
      <c r="AX312" s="11" t="s">
        <v>71</v>
      </c>
      <c r="AY312" s="245" t="s">
        <v>149</v>
      </c>
    </row>
    <row r="313" spans="2:51" s="11" customFormat="1" ht="13.5">
      <c r="B313" s="235"/>
      <c r="C313" s="236"/>
      <c r="D313" s="232" t="s">
        <v>160</v>
      </c>
      <c r="E313" s="237" t="s">
        <v>21</v>
      </c>
      <c r="F313" s="238" t="s">
        <v>341</v>
      </c>
      <c r="G313" s="236"/>
      <c r="H313" s="239">
        <v>4.89</v>
      </c>
      <c r="I313" s="240"/>
      <c r="J313" s="236"/>
      <c r="K313" s="236"/>
      <c r="L313" s="241"/>
      <c r="M313" s="242"/>
      <c r="N313" s="243"/>
      <c r="O313" s="243"/>
      <c r="P313" s="243"/>
      <c r="Q313" s="243"/>
      <c r="R313" s="243"/>
      <c r="S313" s="243"/>
      <c r="T313" s="244"/>
      <c r="AT313" s="245" t="s">
        <v>160</v>
      </c>
      <c r="AU313" s="245" t="s">
        <v>81</v>
      </c>
      <c r="AV313" s="11" t="s">
        <v>81</v>
      </c>
      <c r="AW313" s="11" t="s">
        <v>35</v>
      </c>
      <c r="AX313" s="11" t="s">
        <v>71</v>
      </c>
      <c r="AY313" s="245" t="s">
        <v>149</v>
      </c>
    </row>
    <row r="314" spans="2:51" s="11" customFormat="1" ht="13.5">
      <c r="B314" s="235"/>
      <c r="C314" s="236"/>
      <c r="D314" s="232" t="s">
        <v>160</v>
      </c>
      <c r="E314" s="237" t="s">
        <v>21</v>
      </c>
      <c r="F314" s="238" t="s">
        <v>342</v>
      </c>
      <c r="G314" s="236"/>
      <c r="H314" s="239">
        <v>5.35</v>
      </c>
      <c r="I314" s="240"/>
      <c r="J314" s="236"/>
      <c r="K314" s="236"/>
      <c r="L314" s="241"/>
      <c r="M314" s="242"/>
      <c r="N314" s="243"/>
      <c r="O314" s="243"/>
      <c r="P314" s="243"/>
      <c r="Q314" s="243"/>
      <c r="R314" s="243"/>
      <c r="S314" s="243"/>
      <c r="T314" s="244"/>
      <c r="AT314" s="245" t="s">
        <v>160</v>
      </c>
      <c r="AU314" s="245" t="s">
        <v>81</v>
      </c>
      <c r="AV314" s="11" t="s">
        <v>81</v>
      </c>
      <c r="AW314" s="11" t="s">
        <v>35</v>
      </c>
      <c r="AX314" s="11" t="s">
        <v>71</v>
      </c>
      <c r="AY314" s="245" t="s">
        <v>149</v>
      </c>
    </row>
    <row r="315" spans="2:51" s="11" customFormat="1" ht="13.5">
      <c r="B315" s="235"/>
      <c r="C315" s="236"/>
      <c r="D315" s="232" t="s">
        <v>160</v>
      </c>
      <c r="E315" s="237" t="s">
        <v>21</v>
      </c>
      <c r="F315" s="238" t="s">
        <v>343</v>
      </c>
      <c r="G315" s="236"/>
      <c r="H315" s="239">
        <v>20.12</v>
      </c>
      <c r="I315" s="240"/>
      <c r="J315" s="236"/>
      <c r="K315" s="236"/>
      <c r="L315" s="241"/>
      <c r="M315" s="242"/>
      <c r="N315" s="243"/>
      <c r="O315" s="243"/>
      <c r="P315" s="243"/>
      <c r="Q315" s="243"/>
      <c r="R315" s="243"/>
      <c r="S315" s="243"/>
      <c r="T315" s="244"/>
      <c r="AT315" s="245" t="s">
        <v>160</v>
      </c>
      <c r="AU315" s="245" t="s">
        <v>81</v>
      </c>
      <c r="AV315" s="11" t="s">
        <v>81</v>
      </c>
      <c r="AW315" s="11" t="s">
        <v>35</v>
      </c>
      <c r="AX315" s="11" t="s">
        <v>71</v>
      </c>
      <c r="AY315" s="245" t="s">
        <v>149</v>
      </c>
    </row>
    <row r="316" spans="2:51" s="12" customFormat="1" ht="13.5">
      <c r="B316" s="246"/>
      <c r="C316" s="247"/>
      <c r="D316" s="232" t="s">
        <v>160</v>
      </c>
      <c r="E316" s="248" t="s">
        <v>21</v>
      </c>
      <c r="F316" s="249" t="s">
        <v>163</v>
      </c>
      <c r="G316" s="247"/>
      <c r="H316" s="250">
        <v>85.2</v>
      </c>
      <c r="I316" s="251"/>
      <c r="J316" s="247"/>
      <c r="K316" s="247"/>
      <c r="L316" s="252"/>
      <c r="M316" s="253"/>
      <c r="N316" s="254"/>
      <c r="O316" s="254"/>
      <c r="P316" s="254"/>
      <c r="Q316" s="254"/>
      <c r="R316" s="254"/>
      <c r="S316" s="254"/>
      <c r="T316" s="255"/>
      <c r="AT316" s="256" t="s">
        <v>160</v>
      </c>
      <c r="AU316" s="256" t="s">
        <v>81</v>
      </c>
      <c r="AV316" s="12" t="s">
        <v>156</v>
      </c>
      <c r="AW316" s="12" t="s">
        <v>35</v>
      </c>
      <c r="AX316" s="12" t="s">
        <v>79</v>
      </c>
      <c r="AY316" s="256" t="s">
        <v>149</v>
      </c>
    </row>
    <row r="317" spans="2:65" s="1" customFormat="1" ht="16.5" customHeight="1">
      <c r="B317" s="45"/>
      <c r="C317" s="220" t="s">
        <v>478</v>
      </c>
      <c r="D317" s="220" t="s">
        <v>151</v>
      </c>
      <c r="E317" s="221" t="s">
        <v>479</v>
      </c>
      <c r="F317" s="222" t="s">
        <v>480</v>
      </c>
      <c r="G317" s="223" t="s">
        <v>154</v>
      </c>
      <c r="H317" s="224">
        <v>6.5</v>
      </c>
      <c r="I317" s="225"/>
      <c r="J317" s="226">
        <f>ROUND(I317*H317,2)</f>
        <v>0</v>
      </c>
      <c r="K317" s="222" t="s">
        <v>155</v>
      </c>
      <c r="L317" s="71"/>
      <c r="M317" s="227" t="s">
        <v>21</v>
      </c>
      <c r="N317" s="228" t="s">
        <v>42</v>
      </c>
      <c r="O317" s="46"/>
      <c r="P317" s="229">
        <f>O317*H317</f>
        <v>0</v>
      </c>
      <c r="Q317" s="229">
        <v>0</v>
      </c>
      <c r="R317" s="229">
        <f>Q317*H317</f>
        <v>0</v>
      </c>
      <c r="S317" s="229">
        <v>0.076</v>
      </c>
      <c r="T317" s="230">
        <f>S317*H317</f>
        <v>0.494</v>
      </c>
      <c r="AR317" s="23" t="s">
        <v>156</v>
      </c>
      <c r="AT317" s="23" t="s">
        <v>151</v>
      </c>
      <c r="AU317" s="23" t="s">
        <v>81</v>
      </c>
      <c r="AY317" s="23" t="s">
        <v>149</v>
      </c>
      <c r="BE317" s="231">
        <f>IF(N317="základní",J317,0)</f>
        <v>0</v>
      </c>
      <c r="BF317" s="231">
        <f>IF(N317="snížená",J317,0)</f>
        <v>0</v>
      </c>
      <c r="BG317" s="231">
        <f>IF(N317="zákl. přenesená",J317,0)</f>
        <v>0</v>
      </c>
      <c r="BH317" s="231">
        <f>IF(N317="sníž. přenesená",J317,0)</f>
        <v>0</v>
      </c>
      <c r="BI317" s="231">
        <f>IF(N317="nulová",J317,0)</f>
        <v>0</v>
      </c>
      <c r="BJ317" s="23" t="s">
        <v>79</v>
      </c>
      <c r="BK317" s="231">
        <f>ROUND(I317*H317,2)</f>
        <v>0</v>
      </c>
      <c r="BL317" s="23" t="s">
        <v>156</v>
      </c>
      <c r="BM317" s="23" t="s">
        <v>481</v>
      </c>
    </row>
    <row r="318" spans="2:47" s="1" customFormat="1" ht="13.5">
      <c r="B318" s="45"/>
      <c r="C318" s="73"/>
      <c r="D318" s="232" t="s">
        <v>158</v>
      </c>
      <c r="E318" s="73"/>
      <c r="F318" s="233" t="s">
        <v>482</v>
      </c>
      <c r="G318" s="73"/>
      <c r="H318" s="73"/>
      <c r="I318" s="190"/>
      <c r="J318" s="73"/>
      <c r="K318" s="73"/>
      <c r="L318" s="71"/>
      <c r="M318" s="234"/>
      <c r="N318" s="46"/>
      <c r="O318" s="46"/>
      <c r="P318" s="46"/>
      <c r="Q318" s="46"/>
      <c r="R318" s="46"/>
      <c r="S318" s="46"/>
      <c r="T318" s="94"/>
      <c r="AT318" s="23" t="s">
        <v>158</v>
      </c>
      <c r="AU318" s="23" t="s">
        <v>81</v>
      </c>
    </row>
    <row r="319" spans="2:51" s="11" customFormat="1" ht="13.5">
      <c r="B319" s="235"/>
      <c r="C319" s="236"/>
      <c r="D319" s="232" t="s">
        <v>160</v>
      </c>
      <c r="E319" s="237" t="s">
        <v>21</v>
      </c>
      <c r="F319" s="238" t="s">
        <v>483</v>
      </c>
      <c r="G319" s="236"/>
      <c r="H319" s="239">
        <v>3.9</v>
      </c>
      <c r="I319" s="240"/>
      <c r="J319" s="236"/>
      <c r="K319" s="236"/>
      <c r="L319" s="241"/>
      <c r="M319" s="242"/>
      <c r="N319" s="243"/>
      <c r="O319" s="243"/>
      <c r="P319" s="243"/>
      <c r="Q319" s="243"/>
      <c r="R319" s="243"/>
      <c r="S319" s="243"/>
      <c r="T319" s="244"/>
      <c r="AT319" s="245" t="s">
        <v>160</v>
      </c>
      <c r="AU319" s="245" t="s">
        <v>81</v>
      </c>
      <c r="AV319" s="11" t="s">
        <v>81</v>
      </c>
      <c r="AW319" s="11" t="s">
        <v>35</v>
      </c>
      <c r="AX319" s="11" t="s">
        <v>71</v>
      </c>
      <c r="AY319" s="245" t="s">
        <v>149</v>
      </c>
    </row>
    <row r="320" spans="2:51" s="11" customFormat="1" ht="13.5">
      <c r="B320" s="235"/>
      <c r="C320" s="236"/>
      <c r="D320" s="232" t="s">
        <v>160</v>
      </c>
      <c r="E320" s="237" t="s">
        <v>21</v>
      </c>
      <c r="F320" s="238" t="s">
        <v>484</v>
      </c>
      <c r="G320" s="236"/>
      <c r="H320" s="239">
        <v>2.6</v>
      </c>
      <c r="I320" s="240"/>
      <c r="J320" s="236"/>
      <c r="K320" s="236"/>
      <c r="L320" s="241"/>
      <c r="M320" s="242"/>
      <c r="N320" s="243"/>
      <c r="O320" s="243"/>
      <c r="P320" s="243"/>
      <c r="Q320" s="243"/>
      <c r="R320" s="243"/>
      <c r="S320" s="243"/>
      <c r="T320" s="244"/>
      <c r="AT320" s="245" t="s">
        <v>160</v>
      </c>
      <c r="AU320" s="245" t="s">
        <v>81</v>
      </c>
      <c r="AV320" s="11" t="s">
        <v>81</v>
      </c>
      <c r="AW320" s="11" t="s">
        <v>35</v>
      </c>
      <c r="AX320" s="11" t="s">
        <v>71</v>
      </c>
      <c r="AY320" s="245" t="s">
        <v>149</v>
      </c>
    </row>
    <row r="321" spans="2:51" s="12" customFormat="1" ht="13.5">
      <c r="B321" s="246"/>
      <c r="C321" s="247"/>
      <c r="D321" s="232" t="s">
        <v>160</v>
      </c>
      <c r="E321" s="248" t="s">
        <v>21</v>
      </c>
      <c r="F321" s="249" t="s">
        <v>163</v>
      </c>
      <c r="G321" s="247"/>
      <c r="H321" s="250">
        <v>6.5</v>
      </c>
      <c r="I321" s="251"/>
      <c r="J321" s="247"/>
      <c r="K321" s="247"/>
      <c r="L321" s="252"/>
      <c r="M321" s="253"/>
      <c r="N321" s="254"/>
      <c r="O321" s="254"/>
      <c r="P321" s="254"/>
      <c r="Q321" s="254"/>
      <c r="R321" s="254"/>
      <c r="S321" s="254"/>
      <c r="T321" s="255"/>
      <c r="AT321" s="256" t="s">
        <v>160</v>
      </c>
      <c r="AU321" s="256" t="s">
        <v>81</v>
      </c>
      <c r="AV321" s="12" t="s">
        <v>156</v>
      </c>
      <c r="AW321" s="12" t="s">
        <v>35</v>
      </c>
      <c r="AX321" s="12" t="s">
        <v>79</v>
      </c>
      <c r="AY321" s="256" t="s">
        <v>149</v>
      </c>
    </row>
    <row r="322" spans="2:65" s="1" customFormat="1" ht="16.5" customHeight="1">
      <c r="B322" s="45"/>
      <c r="C322" s="220" t="s">
        <v>485</v>
      </c>
      <c r="D322" s="220" t="s">
        <v>151</v>
      </c>
      <c r="E322" s="221" t="s">
        <v>486</v>
      </c>
      <c r="F322" s="222" t="s">
        <v>487</v>
      </c>
      <c r="G322" s="223" t="s">
        <v>154</v>
      </c>
      <c r="H322" s="224">
        <v>5.76</v>
      </c>
      <c r="I322" s="225"/>
      <c r="J322" s="226">
        <f>ROUND(I322*H322,2)</f>
        <v>0</v>
      </c>
      <c r="K322" s="222" t="s">
        <v>155</v>
      </c>
      <c r="L322" s="71"/>
      <c r="M322" s="227" t="s">
        <v>21</v>
      </c>
      <c r="N322" s="228" t="s">
        <v>42</v>
      </c>
      <c r="O322" s="46"/>
      <c r="P322" s="229">
        <f>O322*H322</f>
        <v>0</v>
      </c>
      <c r="Q322" s="229">
        <v>0</v>
      </c>
      <c r="R322" s="229">
        <f>Q322*H322</f>
        <v>0</v>
      </c>
      <c r="S322" s="229">
        <v>0.051</v>
      </c>
      <c r="T322" s="230">
        <f>S322*H322</f>
        <v>0.29375999999999997</v>
      </c>
      <c r="AR322" s="23" t="s">
        <v>156</v>
      </c>
      <c r="AT322" s="23" t="s">
        <v>151</v>
      </c>
      <c r="AU322" s="23" t="s">
        <v>81</v>
      </c>
      <c r="AY322" s="23" t="s">
        <v>149</v>
      </c>
      <c r="BE322" s="231">
        <f>IF(N322="základní",J322,0)</f>
        <v>0</v>
      </c>
      <c r="BF322" s="231">
        <f>IF(N322="snížená",J322,0)</f>
        <v>0</v>
      </c>
      <c r="BG322" s="231">
        <f>IF(N322="zákl. přenesená",J322,0)</f>
        <v>0</v>
      </c>
      <c r="BH322" s="231">
        <f>IF(N322="sníž. přenesená",J322,0)</f>
        <v>0</v>
      </c>
      <c r="BI322" s="231">
        <f>IF(N322="nulová",J322,0)</f>
        <v>0</v>
      </c>
      <c r="BJ322" s="23" t="s">
        <v>79</v>
      </c>
      <c r="BK322" s="231">
        <f>ROUND(I322*H322,2)</f>
        <v>0</v>
      </c>
      <c r="BL322" s="23" t="s">
        <v>156</v>
      </c>
      <c r="BM322" s="23" t="s">
        <v>488</v>
      </c>
    </row>
    <row r="323" spans="2:47" s="1" customFormat="1" ht="13.5">
      <c r="B323" s="45"/>
      <c r="C323" s="73"/>
      <c r="D323" s="232" t="s">
        <v>158</v>
      </c>
      <c r="E323" s="73"/>
      <c r="F323" s="233" t="s">
        <v>489</v>
      </c>
      <c r="G323" s="73"/>
      <c r="H323" s="73"/>
      <c r="I323" s="190"/>
      <c r="J323" s="73"/>
      <c r="K323" s="73"/>
      <c r="L323" s="71"/>
      <c r="M323" s="234"/>
      <c r="N323" s="46"/>
      <c r="O323" s="46"/>
      <c r="P323" s="46"/>
      <c r="Q323" s="46"/>
      <c r="R323" s="46"/>
      <c r="S323" s="46"/>
      <c r="T323" s="94"/>
      <c r="AT323" s="23" t="s">
        <v>158</v>
      </c>
      <c r="AU323" s="23" t="s">
        <v>81</v>
      </c>
    </row>
    <row r="324" spans="2:51" s="11" customFormat="1" ht="13.5">
      <c r="B324" s="235"/>
      <c r="C324" s="236"/>
      <c r="D324" s="232" t="s">
        <v>160</v>
      </c>
      <c r="E324" s="237" t="s">
        <v>21</v>
      </c>
      <c r="F324" s="238" t="s">
        <v>490</v>
      </c>
      <c r="G324" s="236"/>
      <c r="H324" s="239">
        <v>5.76</v>
      </c>
      <c r="I324" s="240"/>
      <c r="J324" s="236"/>
      <c r="K324" s="236"/>
      <c r="L324" s="241"/>
      <c r="M324" s="242"/>
      <c r="N324" s="243"/>
      <c r="O324" s="243"/>
      <c r="P324" s="243"/>
      <c r="Q324" s="243"/>
      <c r="R324" s="243"/>
      <c r="S324" s="243"/>
      <c r="T324" s="244"/>
      <c r="AT324" s="245" t="s">
        <v>160</v>
      </c>
      <c r="AU324" s="245" t="s">
        <v>81</v>
      </c>
      <c r="AV324" s="11" t="s">
        <v>81</v>
      </c>
      <c r="AW324" s="11" t="s">
        <v>35</v>
      </c>
      <c r="AX324" s="11" t="s">
        <v>79</v>
      </c>
      <c r="AY324" s="245" t="s">
        <v>149</v>
      </c>
    </row>
    <row r="325" spans="2:65" s="1" customFormat="1" ht="16.5" customHeight="1">
      <c r="B325" s="45"/>
      <c r="C325" s="220" t="s">
        <v>491</v>
      </c>
      <c r="D325" s="220" t="s">
        <v>151</v>
      </c>
      <c r="E325" s="221" t="s">
        <v>492</v>
      </c>
      <c r="F325" s="222" t="s">
        <v>493</v>
      </c>
      <c r="G325" s="223" t="s">
        <v>172</v>
      </c>
      <c r="H325" s="224">
        <v>1.65</v>
      </c>
      <c r="I325" s="225"/>
      <c r="J325" s="226">
        <f>ROUND(I325*H325,2)</f>
        <v>0</v>
      </c>
      <c r="K325" s="222" t="s">
        <v>155</v>
      </c>
      <c r="L325" s="71"/>
      <c r="M325" s="227" t="s">
        <v>21</v>
      </c>
      <c r="N325" s="228" t="s">
        <v>42</v>
      </c>
      <c r="O325" s="46"/>
      <c r="P325" s="229">
        <f>O325*H325</f>
        <v>0</v>
      </c>
      <c r="Q325" s="229">
        <v>0.00309</v>
      </c>
      <c r="R325" s="229">
        <f>Q325*H325</f>
        <v>0.0050985</v>
      </c>
      <c r="S325" s="229">
        <v>0.126</v>
      </c>
      <c r="T325" s="230">
        <f>S325*H325</f>
        <v>0.2079</v>
      </c>
      <c r="AR325" s="23" t="s">
        <v>156</v>
      </c>
      <c r="AT325" s="23" t="s">
        <v>151</v>
      </c>
      <c r="AU325" s="23" t="s">
        <v>81</v>
      </c>
      <c r="AY325" s="23" t="s">
        <v>149</v>
      </c>
      <c r="BE325" s="231">
        <f>IF(N325="základní",J325,0)</f>
        <v>0</v>
      </c>
      <c r="BF325" s="231">
        <f>IF(N325="snížená",J325,0)</f>
        <v>0</v>
      </c>
      <c r="BG325" s="231">
        <f>IF(N325="zákl. přenesená",J325,0)</f>
        <v>0</v>
      </c>
      <c r="BH325" s="231">
        <f>IF(N325="sníž. přenesená",J325,0)</f>
        <v>0</v>
      </c>
      <c r="BI325" s="231">
        <f>IF(N325="nulová",J325,0)</f>
        <v>0</v>
      </c>
      <c r="BJ325" s="23" t="s">
        <v>79</v>
      </c>
      <c r="BK325" s="231">
        <f>ROUND(I325*H325,2)</f>
        <v>0</v>
      </c>
      <c r="BL325" s="23" t="s">
        <v>156</v>
      </c>
      <c r="BM325" s="23" t="s">
        <v>494</v>
      </c>
    </row>
    <row r="326" spans="2:47" s="1" customFormat="1" ht="13.5">
      <c r="B326" s="45"/>
      <c r="C326" s="73"/>
      <c r="D326" s="232" t="s">
        <v>158</v>
      </c>
      <c r="E326" s="73"/>
      <c r="F326" s="233" t="s">
        <v>495</v>
      </c>
      <c r="G326" s="73"/>
      <c r="H326" s="73"/>
      <c r="I326" s="190"/>
      <c r="J326" s="73"/>
      <c r="K326" s="73"/>
      <c r="L326" s="71"/>
      <c r="M326" s="234"/>
      <c r="N326" s="46"/>
      <c r="O326" s="46"/>
      <c r="P326" s="46"/>
      <c r="Q326" s="46"/>
      <c r="R326" s="46"/>
      <c r="S326" s="46"/>
      <c r="T326" s="94"/>
      <c r="AT326" s="23" t="s">
        <v>158</v>
      </c>
      <c r="AU326" s="23" t="s">
        <v>81</v>
      </c>
    </row>
    <row r="327" spans="2:51" s="11" customFormat="1" ht="13.5">
      <c r="B327" s="235"/>
      <c r="C327" s="236"/>
      <c r="D327" s="232" t="s">
        <v>160</v>
      </c>
      <c r="E327" s="237" t="s">
        <v>21</v>
      </c>
      <c r="F327" s="238" t="s">
        <v>496</v>
      </c>
      <c r="G327" s="236"/>
      <c r="H327" s="239">
        <v>0.45</v>
      </c>
      <c r="I327" s="240"/>
      <c r="J327" s="236"/>
      <c r="K327" s="236"/>
      <c r="L327" s="241"/>
      <c r="M327" s="242"/>
      <c r="N327" s="243"/>
      <c r="O327" s="243"/>
      <c r="P327" s="243"/>
      <c r="Q327" s="243"/>
      <c r="R327" s="243"/>
      <c r="S327" s="243"/>
      <c r="T327" s="244"/>
      <c r="AT327" s="245" t="s">
        <v>160</v>
      </c>
      <c r="AU327" s="245" t="s">
        <v>81</v>
      </c>
      <c r="AV327" s="11" t="s">
        <v>81</v>
      </c>
      <c r="AW327" s="11" t="s">
        <v>35</v>
      </c>
      <c r="AX327" s="11" t="s">
        <v>71</v>
      </c>
      <c r="AY327" s="245" t="s">
        <v>149</v>
      </c>
    </row>
    <row r="328" spans="2:51" s="11" customFormat="1" ht="13.5">
      <c r="B328" s="235"/>
      <c r="C328" s="236"/>
      <c r="D328" s="232" t="s">
        <v>160</v>
      </c>
      <c r="E328" s="237" t="s">
        <v>21</v>
      </c>
      <c r="F328" s="238" t="s">
        <v>497</v>
      </c>
      <c r="G328" s="236"/>
      <c r="H328" s="239">
        <v>0.45</v>
      </c>
      <c r="I328" s="240"/>
      <c r="J328" s="236"/>
      <c r="K328" s="236"/>
      <c r="L328" s="241"/>
      <c r="M328" s="242"/>
      <c r="N328" s="243"/>
      <c r="O328" s="243"/>
      <c r="P328" s="243"/>
      <c r="Q328" s="243"/>
      <c r="R328" s="243"/>
      <c r="S328" s="243"/>
      <c r="T328" s="244"/>
      <c r="AT328" s="245" t="s">
        <v>160</v>
      </c>
      <c r="AU328" s="245" t="s">
        <v>81</v>
      </c>
      <c r="AV328" s="11" t="s">
        <v>81</v>
      </c>
      <c r="AW328" s="11" t="s">
        <v>35</v>
      </c>
      <c r="AX328" s="11" t="s">
        <v>71</v>
      </c>
      <c r="AY328" s="245" t="s">
        <v>149</v>
      </c>
    </row>
    <row r="329" spans="2:51" s="11" customFormat="1" ht="13.5">
      <c r="B329" s="235"/>
      <c r="C329" s="236"/>
      <c r="D329" s="232" t="s">
        <v>160</v>
      </c>
      <c r="E329" s="237" t="s">
        <v>21</v>
      </c>
      <c r="F329" s="238" t="s">
        <v>498</v>
      </c>
      <c r="G329" s="236"/>
      <c r="H329" s="239">
        <v>0.55</v>
      </c>
      <c r="I329" s="240"/>
      <c r="J329" s="236"/>
      <c r="K329" s="236"/>
      <c r="L329" s="241"/>
      <c r="M329" s="242"/>
      <c r="N329" s="243"/>
      <c r="O329" s="243"/>
      <c r="P329" s="243"/>
      <c r="Q329" s="243"/>
      <c r="R329" s="243"/>
      <c r="S329" s="243"/>
      <c r="T329" s="244"/>
      <c r="AT329" s="245" t="s">
        <v>160</v>
      </c>
      <c r="AU329" s="245" t="s">
        <v>81</v>
      </c>
      <c r="AV329" s="11" t="s">
        <v>81</v>
      </c>
      <c r="AW329" s="11" t="s">
        <v>35</v>
      </c>
      <c r="AX329" s="11" t="s">
        <v>71</v>
      </c>
      <c r="AY329" s="245" t="s">
        <v>149</v>
      </c>
    </row>
    <row r="330" spans="2:51" s="11" customFormat="1" ht="13.5">
      <c r="B330" s="235"/>
      <c r="C330" s="236"/>
      <c r="D330" s="232" t="s">
        <v>160</v>
      </c>
      <c r="E330" s="237" t="s">
        <v>21</v>
      </c>
      <c r="F330" s="238" t="s">
        <v>499</v>
      </c>
      <c r="G330" s="236"/>
      <c r="H330" s="239">
        <v>0.2</v>
      </c>
      <c r="I330" s="240"/>
      <c r="J330" s="236"/>
      <c r="K330" s="236"/>
      <c r="L330" s="241"/>
      <c r="M330" s="242"/>
      <c r="N330" s="243"/>
      <c r="O330" s="243"/>
      <c r="P330" s="243"/>
      <c r="Q330" s="243"/>
      <c r="R330" s="243"/>
      <c r="S330" s="243"/>
      <c r="T330" s="244"/>
      <c r="AT330" s="245" t="s">
        <v>160</v>
      </c>
      <c r="AU330" s="245" t="s">
        <v>81</v>
      </c>
      <c r="AV330" s="11" t="s">
        <v>81</v>
      </c>
      <c r="AW330" s="11" t="s">
        <v>35</v>
      </c>
      <c r="AX330" s="11" t="s">
        <v>71</v>
      </c>
      <c r="AY330" s="245" t="s">
        <v>149</v>
      </c>
    </row>
    <row r="331" spans="2:51" s="12" customFormat="1" ht="13.5">
      <c r="B331" s="246"/>
      <c r="C331" s="247"/>
      <c r="D331" s="232" t="s">
        <v>160</v>
      </c>
      <c r="E331" s="248" t="s">
        <v>21</v>
      </c>
      <c r="F331" s="249" t="s">
        <v>163</v>
      </c>
      <c r="G331" s="247"/>
      <c r="H331" s="250">
        <v>1.65</v>
      </c>
      <c r="I331" s="251"/>
      <c r="J331" s="247"/>
      <c r="K331" s="247"/>
      <c r="L331" s="252"/>
      <c r="M331" s="253"/>
      <c r="N331" s="254"/>
      <c r="O331" s="254"/>
      <c r="P331" s="254"/>
      <c r="Q331" s="254"/>
      <c r="R331" s="254"/>
      <c r="S331" s="254"/>
      <c r="T331" s="255"/>
      <c r="AT331" s="256" t="s">
        <v>160</v>
      </c>
      <c r="AU331" s="256" t="s">
        <v>81</v>
      </c>
      <c r="AV331" s="12" t="s">
        <v>156</v>
      </c>
      <c r="AW331" s="12" t="s">
        <v>35</v>
      </c>
      <c r="AX331" s="12" t="s">
        <v>79</v>
      </c>
      <c r="AY331" s="256" t="s">
        <v>149</v>
      </c>
    </row>
    <row r="332" spans="2:65" s="1" customFormat="1" ht="16.5" customHeight="1">
      <c r="B332" s="45"/>
      <c r="C332" s="220" t="s">
        <v>500</v>
      </c>
      <c r="D332" s="220" t="s">
        <v>151</v>
      </c>
      <c r="E332" s="221" t="s">
        <v>501</v>
      </c>
      <c r="F332" s="222" t="s">
        <v>502</v>
      </c>
      <c r="G332" s="223" t="s">
        <v>154</v>
      </c>
      <c r="H332" s="224">
        <v>71.23</v>
      </c>
      <c r="I332" s="225"/>
      <c r="J332" s="226">
        <f>ROUND(I332*H332,2)</f>
        <v>0</v>
      </c>
      <c r="K332" s="222" t="s">
        <v>155</v>
      </c>
      <c r="L332" s="71"/>
      <c r="M332" s="227" t="s">
        <v>21</v>
      </c>
      <c r="N332" s="228" t="s">
        <v>42</v>
      </c>
      <c r="O332" s="46"/>
      <c r="P332" s="229">
        <f>O332*H332</f>
        <v>0</v>
      </c>
      <c r="Q332" s="229">
        <v>0</v>
      </c>
      <c r="R332" s="229">
        <f>Q332*H332</f>
        <v>0</v>
      </c>
      <c r="S332" s="229">
        <v>0</v>
      </c>
      <c r="T332" s="230">
        <f>S332*H332</f>
        <v>0</v>
      </c>
      <c r="AR332" s="23" t="s">
        <v>156</v>
      </c>
      <c r="AT332" s="23" t="s">
        <v>151</v>
      </c>
      <c r="AU332" s="23" t="s">
        <v>81</v>
      </c>
      <c r="AY332" s="23" t="s">
        <v>149</v>
      </c>
      <c r="BE332" s="231">
        <f>IF(N332="základní",J332,0)</f>
        <v>0</v>
      </c>
      <c r="BF332" s="231">
        <f>IF(N332="snížená",J332,0)</f>
        <v>0</v>
      </c>
      <c r="BG332" s="231">
        <f>IF(N332="zákl. přenesená",J332,0)</f>
        <v>0</v>
      </c>
      <c r="BH332" s="231">
        <f>IF(N332="sníž. přenesená",J332,0)</f>
        <v>0</v>
      </c>
      <c r="BI332" s="231">
        <f>IF(N332="nulová",J332,0)</f>
        <v>0</v>
      </c>
      <c r="BJ332" s="23" t="s">
        <v>79</v>
      </c>
      <c r="BK332" s="231">
        <f>ROUND(I332*H332,2)</f>
        <v>0</v>
      </c>
      <c r="BL332" s="23" t="s">
        <v>156</v>
      </c>
      <c r="BM332" s="23" t="s">
        <v>503</v>
      </c>
    </row>
    <row r="333" spans="2:47" s="1" customFormat="1" ht="13.5">
      <c r="B333" s="45"/>
      <c r="C333" s="73"/>
      <c r="D333" s="232" t="s">
        <v>158</v>
      </c>
      <c r="E333" s="73"/>
      <c r="F333" s="233" t="s">
        <v>504</v>
      </c>
      <c r="G333" s="73"/>
      <c r="H333" s="73"/>
      <c r="I333" s="190"/>
      <c r="J333" s="73"/>
      <c r="K333" s="73"/>
      <c r="L333" s="71"/>
      <c r="M333" s="234"/>
      <c r="N333" s="46"/>
      <c r="O333" s="46"/>
      <c r="P333" s="46"/>
      <c r="Q333" s="46"/>
      <c r="R333" s="46"/>
      <c r="S333" s="46"/>
      <c r="T333" s="94"/>
      <c r="AT333" s="23" t="s">
        <v>158</v>
      </c>
      <c r="AU333" s="23" t="s">
        <v>81</v>
      </c>
    </row>
    <row r="334" spans="2:51" s="13" customFormat="1" ht="13.5">
      <c r="B334" s="267"/>
      <c r="C334" s="268"/>
      <c r="D334" s="232" t="s">
        <v>160</v>
      </c>
      <c r="E334" s="269" t="s">
        <v>21</v>
      </c>
      <c r="F334" s="270" t="s">
        <v>505</v>
      </c>
      <c r="G334" s="268"/>
      <c r="H334" s="269" t="s">
        <v>21</v>
      </c>
      <c r="I334" s="271"/>
      <c r="J334" s="268"/>
      <c r="K334" s="268"/>
      <c r="L334" s="272"/>
      <c r="M334" s="273"/>
      <c r="N334" s="274"/>
      <c r="O334" s="274"/>
      <c r="P334" s="274"/>
      <c r="Q334" s="274"/>
      <c r="R334" s="274"/>
      <c r="S334" s="274"/>
      <c r="T334" s="275"/>
      <c r="AT334" s="276" t="s">
        <v>160</v>
      </c>
      <c r="AU334" s="276" t="s">
        <v>81</v>
      </c>
      <c r="AV334" s="13" t="s">
        <v>79</v>
      </c>
      <c r="AW334" s="13" t="s">
        <v>35</v>
      </c>
      <c r="AX334" s="13" t="s">
        <v>71</v>
      </c>
      <c r="AY334" s="276" t="s">
        <v>149</v>
      </c>
    </row>
    <row r="335" spans="2:51" s="11" customFormat="1" ht="13.5">
      <c r="B335" s="235"/>
      <c r="C335" s="236"/>
      <c r="D335" s="232" t="s">
        <v>160</v>
      </c>
      <c r="E335" s="237" t="s">
        <v>21</v>
      </c>
      <c r="F335" s="238" t="s">
        <v>506</v>
      </c>
      <c r="G335" s="236"/>
      <c r="H335" s="239">
        <v>13.16</v>
      </c>
      <c r="I335" s="240"/>
      <c r="J335" s="236"/>
      <c r="K335" s="236"/>
      <c r="L335" s="241"/>
      <c r="M335" s="242"/>
      <c r="N335" s="243"/>
      <c r="O335" s="243"/>
      <c r="P335" s="243"/>
      <c r="Q335" s="243"/>
      <c r="R335" s="243"/>
      <c r="S335" s="243"/>
      <c r="T335" s="244"/>
      <c r="AT335" s="245" t="s">
        <v>160</v>
      </c>
      <c r="AU335" s="245" t="s">
        <v>81</v>
      </c>
      <c r="AV335" s="11" t="s">
        <v>81</v>
      </c>
      <c r="AW335" s="11" t="s">
        <v>35</v>
      </c>
      <c r="AX335" s="11" t="s">
        <v>71</v>
      </c>
      <c r="AY335" s="245" t="s">
        <v>149</v>
      </c>
    </row>
    <row r="336" spans="2:51" s="11" customFormat="1" ht="13.5">
      <c r="B336" s="235"/>
      <c r="C336" s="236"/>
      <c r="D336" s="232" t="s">
        <v>160</v>
      </c>
      <c r="E336" s="237" t="s">
        <v>21</v>
      </c>
      <c r="F336" s="238" t="s">
        <v>336</v>
      </c>
      <c r="G336" s="236"/>
      <c r="H336" s="239">
        <v>13.2</v>
      </c>
      <c r="I336" s="240"/>
      <c r="J336" s="236"/>
      <c r="K336" s="236"/>
      <c r="L336" s="241"/>
      <c r="M336" s="242"/>
      <c r="N336" s="243"/>
      <c r="O336" s="243"/>
      <c r="P336" s="243"/>
      <c r="Q336" s="243"/>
      <c r="R336" s="243"/>
      <c r="S336" s="243"/>
      <c r="T336" s="244"/>
      <c r="AT336" s="245" t="s">
        <v>160</v>
      </c>
      <c r="AU336" s="245" t="s">
        <v>81</v>
      </c>
      <c r="AV336" s="11" t="s">
        <v>81</v>
      </c>
      <c r="AW336" s="11" t="s">
        <v>35</v>
      </c>
      <c r="AX336" s="11" t="s">
        <v>71</v>
      </c>
      <c r="AY336" s="245" t="s">
        <v>149</v>
      </c>
    </row>
    <row r="337" spans="2:51" s="11" customFormat="1" ht="13.5">
      <c r="B337" s="235"/>
      <c r="C337" s="236"/>
      <c r="D337" s="232" t="s">
        <v>160</v>
      </c>
      <c r="E337" s="237" t="s">
        <v>21</v>
      </c>
      <c r="F337" s="238" t="s">
        <v>337</v>
      </c>
      <c r="G337" s="236"/>
      <c r="H337" s="239">
        <v>12.09</v>
      </c>
      <c r="I337" s="240"/>
      <c r="J337" s="236"/>
      <c r="K337" s="236"/>
      <c r="L337" s="241"/>
      <c r="M337" s="242"/>
      <c r="N337" s="243"/>
      <c r="O337" s="243"/>
      <c r="P337" s="243"/>
      <c r="Q337" s="243"/>
      <c r="R337" s="243"/>
      <c r="S337" s="243"/>
      <c r="T337" s="244"/>
      <c r="AT337" s="245" t="s">
        <v>160</v>
      </c>
      <c r="AU337" s="245" t="s">
        <v>81</v>
      </c>
      <c r="AV337" s="11" t="s">
        <v>81</v>
      </c>
      <c r="AW337" s="11" t="s">
        <v>35</v>
      </c>
      <c r="AX337" s="11" t="s">
        <v>71</v>
      </c>
      <c r="AY337" s="245" t="s">
        <v>149</v>
      </c>
    </row>
    <row r="338" spans="2:51" s="11" customFormat="1" ht="13.5">
      <c r="B338" s="235"/>
      <c r="C338" s="236"/>
      <c r="D338" s="232" t="s">
        <v>160</v>
      </c>
      <c r="E338" s="237" t="s">
        <v>21</v>
      </c>
      <c r="F338" s="238" t="s">
        <v>507</v>
      </c>
      <c r="G338" s="236"/>
      <c r="H338" s="239">
        <v>4.05</v>
      </c>
      <c r="I338" s="240"/>
      <c r="J338" s="236"/>
      <c r="K338" s="236"/>
      <c r="L338" s="241"/>
      <c r="M338" s="242"/>
      <c r="N338" s="243"/>
      <c r="O338" s="243"/>
      <c r="P338" s="243"/>
      <c r="Q338" s="243"/>
      <c r="R338" s="243"/>
      <c r="S338" s="243"/>
      <c r="T338" s="244"/>
      <c r="AT338" s="245" t="s">
        <v>160</v>
      </c>
      <c r="AU338" s="245" t="s">
        <v>81</v>
      </c>
      <c r="AV338" s="11" t="s">
        <v>81</v>
      </c>
      <c r="AW338" s="11" t="s">
        <v>35</v>
      </c>
      <c r="AX338" s="11" t="s">
        <v>71</v>
      </c>
      <c r="AY338" s="245" t="s">
        <v>149</v>
      </c>
    </row>
    <row r="339" spans="2:51" s="11" customFormat="1" ht="13.5">
      <c r="B339" s="235"/>
      <c r="C339" s="236"/>
      <c r="D339" s="232" t="s">
        <v>160</v>
      </c>
      <c r="E339" s="237" t="s">
        <v>21</v>
      </c>
      <c r="F339" s="238" t="s">
        <v>508</v>
      </c>
      <c r="G339" s="236"/>
      <c r="H339" s="239">
        <v>6.99</v>
      </c>
      <c r="I339" s="240"/>
      <c r="J339" s="236"/>
      <c r="K339" s="236"/>
      <c r="L339" s="241"/>
      <c r="M339" s="242"/>
      <c r="N339" s="243"/>
      <c r="O339" s="243"/>
      <c r="P339" s="243"/>
      <c r="Q339" s="243"/>
      <c r="R339" s="243"/>
      <c r="S339" s="243"/>
      <c r="T339" s="244"/>
      <c r="AT339" s="245" t="s">
        <v>160</v>
      </c>
      <c r="AU339" s="245" t="s">
        <v>81</v>
      </c>
      <c r="AV339" s="11" t="s">
        <v>81</v>
      </c>
      <c r="AW339" s="11" t="s">
        <v>35</v>
      </c>
      <c r="AX339" s="11" t="s">
        <v>71</v>
      </c>
      <c r="AY339" s="245" t="s">
        <v>149</v>
      </c>
    </row>
    <row r="340" spans="2:51" s="11" customFormat="1" ht="13.5">
      <c r="B340" s="235"/>
      <c r="C340" s="236"/>
      <c r="D340" s="232" t="s">
        <v>160</v>
      </c>
      <c r="E340" s="237" t="s">
        <v>21</v>
      </c>
      <c r="F340" s="238" t="s">
        <v>509</v>
      </c>
      <c r="G340" s="236"/>
      <c r="H340" s="239">
        <v>4.89</v>
      </c>
      <c r="I340" s="240"/>
      <c r="J340" s="236"/>
      <c r="K340" s="236"/>
      <c r="L340" s="241"/>
      <c r="M340" s="242"/>
      <c r="N340" s="243"/>
      <c r="O340" s="243"/>
      <c r="P340" s="243"/>
      <c r="Q340" s="243"/>
      <c r="R340" s="243"/>
      <c r="S340" s="243"/>
      <c r="T340" s="244"/>
      <c r="AT340" s="245" t="s">
        <v>160</v>
      </c>
      <c r="AU340" s="245" t="s">
        <v>81</v>
      </c>
      <c r="AV340" s="11" t="s">
        <v>81</v>
      </c>
      <c r="AW340" s="11" t="s">
        <v>35</v>
      </c>
      <c r="AX340" s="11" t="s">
        <v>71</v>
      </c>
      <c r="AY340" s="245" t="s">
        <v>149</v>
      </c>
    </row>
    <row r="341" spans="2:51" s="11" customFormat="1" ht="13.5">
      <c r="B341" s="235"/>
      <c r="C341" s="236"/>
      <c r="D341" s="232" t="s">
        <v>160</v>
      </c>
      <c r="E341" s="237" t="s">
        <v>21</v>
      </c>
      <c r="F341" s="238" t="s">
        <v>510</v>
      </c>
      <c r="G341" s="236"/>
      <c r="H341" s="239">
        <v>14.25</v>
      </c>
      <c r="I341" s="240"/>
      <c r="J341" s="236"/>
      <c r="K341" s="236"/>
      <c r="L341" s="241"/>
      <c r="M341" s="242"/>
      <c r="N341" s="243"/>
      <c r="O341" s="243"/>
      <c r="P341" s="243"/>
      <c r="Q341" s="243"/>
      <c r="R341" s="243"/>
      <c r="S341" s="243"/>
      <c r="T341" s="244"/>
      <c r="AT341" s="245" t="s">
        <v>160</v>
      </c>
      <c r="AU341" s="245" t="s">
        <v>81</v>
      </c>
      <c r="AV341" s="11" t="s">
        <v>81</v>
      </c>
      <c r="AW341" s="11" t="s">
        <v>35</v>
      </c>
      <c r="AX341" s="11" t="s">
        <v>71</v>
      </c>
      <c r="AY341" s="245" t="s">
        <v>149</v>
      </c>
    </row>
    <row r="342" spans="2:51" s="11" customFormat="1" ht="13.5">
      <c r="B342" s="235"/>
      <c r="C342" s="236"/>
      <c r="D342" s="232" t="s">
        <v>160</v>
      </c>
      <c r="E342" s="237" t="s">
        <v>21</v>
      </c>
      <c r="F342" s="238" t="s">
        <v>511</v>
      </c>
      <c r="G342" s="236"/>
      <c r="H342" s="239">
        <v>2.6</v>
      </c>
      <c r="I342" s="240"/>
      <c r="J342" s="236"/>
      <c r="K342" s="236"/>
      <c r="L342" s="241"/>
      <c r="M342" s="242"/>
      <c r="N342" s="243"/>
      <c r="O342" s="243"/>
      <c r="P342" s="243"/>
      <c r="Q342" s="243"/>
      <c r="R342" s="243"/>
      <c r="S342" s="243"/>
      <c r="T342" s="244"/>
      <c r="AT342" s="245" t="s">
        <v>160</v>
      </c>
      <c r="AU342" s="245" t="s">
        <v>81</v>
      </c>
      <c r="AV342" s="11" t="s">
        <v>81</v>
      </c>
      <c r="AW342" s="11" t="s">
        <v>35</v>
      </c>
      <c r="AX342" s="11" t="s">
        <v>71</v>
      </c>
      <c r="AY342" s="245" t="s">
        <v>149</v>
      </c>
    </row>
    <row r="343" spans="2:51" s="12" customFormat="1" ht="13.5">
      <c r="B343" s="246"/>
      <c r="C343" s="247"/>
      <c r="D343" s="232" t="s">
        <v>160</v>
      </c>
      <c r="E343" s="248" t="s">
        <v>21</v>
      </c>
      <c r="F343" s="249" t="s">
        <v>163</v>
      </c>
      <c r="G343" s="247"/>
      <c r="H343" s="250">
        <v>71.23</v>
      </c>
      <c r="I343" s="251"/>
      <c r="J343" s="247"/>
      <c r="K343" s="247"/>
      <c r="L343" s="252"/>
      <c r="M343" s="253"/>
      <c r="N343" s="254"/>
      <c r="O343" s="254"/>
      <c r="P343" s="254"/>
      <c r="Q343" s="254"/>
      <c r="R343" s="254"/>
      <c r="S343" s="254"/>
      <c r="T343" s="255"/>
      <c r="AT343" s="256" t="s">
        <v>160</v>
      </c>
      <c r="AU343" s="256" t="s">
        <v>81</v>
      </c>
      <c r="AV343" s="12" t="s">
        <v>156</v>
      </c>
      <c r="AW343" s="12" t="s">
        <v>35</v>
      </c>
      <c r="AX343" s="12" t="s">
        <v>79</v>
      </c>
      <c r="AY343" s="256" t="s">
        <v>149</v>
      </c>
    </row>
    <row r="344" spans="2:65" s="1" customFormat="1" ht="16.5" customHeight="1">
      <c r="B344" s="45"/>
      <c r="C344" s="220" t="s">
        <v>512</v>
      </c>
      <c r="D344" s="220" t="s">
        <v>151</v>
      </c>
      <c r="E344" s="221" t="s">
        <v>513</v>
      </c>
      <c r="F344" s="222" t="s">
        <v>514</v>
      </c>
      <c r="G344" s="223" t="s">
        <v>172</v>
      </c>
      <c r="H344" s="224">
        <v>0.75</v>
      </c>
      <c r="I344" s="225"/>
      <c r="J344" s="226">
        <f>ROUND(I344*H344,2)</f>
        <v>0</v>
      </c>
      <c r="K344" s="222" t="s">
        <v>155</v>
      </c>
      <c r="L344" s="71"/>
      <c r="M344" s="227" t="s">
        <v>21</v>
      </c>
      <c r="N344" s="228" t="s">
        <v>42</v>
      </c>
      <c r="O344" s="46"/>
      <c r="P344" s="229">
        <f>O344*H344</f>
        <v>0</v>
      </c>
      <c r="Q344" s="229">
        <v>0.00363</v>
      </c>
      <c r="R344" s="229">
        <f>Q344*H344</f>
        <v>0.0027225</v>
      </c>
      <c r="S344" s="229">
        <v>0.196</v>
      </c>
      <c r="T344" s="230">
        <f>S344*H344</f>
        <v>0.14700000000000002</v>
      </c>
      <c r="AR344" s="23" t="s">
        <v>156</v>
      </c>
      <c r="AT344" s="23" t="s">
        <v>151</v>
      </c>
      <c r="AU344" s="23" t="s">
        <v>81</v>
      </c>
      <c r="AY344" s="23" t="s">
        <v>149</v>
      </c>
      <c r="BE344" s="231">
        <f>IF(N344="základní",J344,0)</f>
        <v>0</v>
      </c>
      <c r="BF344" s="231">
        <f>IF(N344="snížená",J344,0)</f>
        <v>0</v>
      </c>
      <c r="BG344" s="231">
        <f>IF(N344="zákl. přenesená",J344,0)</f>
        <v>0</v>
      </c>
      <c r="BH344" s="231">
        <f>IF(N344="sníž. přenesená",J344,0)</f>
        <v>0</v>
      </c>
      <c r="BI344" s="231">
        <f>IF(N344="nulová",J344,0)</f>
        <v>0</v>
      </c>
      <c r="BJ344" s="23" t="s">
        <v>79</v>
      </c>
      <c r="BK344" s="231">
        <f>ROUND(I344*H344,2)</f>
        <v>0</v>
      </c>
      <c r="BL344" s="23" t="s">
        <v>156</v>
      </c>
      <c r="BM344" s="23" t="s">
        <v>515</v>
      </c>
    </row>
    <row r="345" spans="2:47" s="1" customFormat="1" ht="13.5">
      <c r="B345" s="45"/>
      <c r="C345" s="73"/>
      <c r="D345" s="232" t="s">
        <v>158</v>
      </c>
      <c r="E345" s="73"/>
      <c r="F345" s="233" t="s">
        <v>495</v>
      </c>
      <c r="G345" s="73"/>
      <c r="H345" s="73"/>
      <c r="I345" s="190"/>
      <c r="J345" s="73"/>
      <c r="K345" s="73"/>
      <c r="L345" s="71"/>
      <c r="M345" s="234"/>
      <c r="N345" s="46"/>
      <c r="O345" s="46"/>
      <c r="P345" s="46"/>
      <c r="Q345" s="46"/>
      <c r="R345" s="46"/>
      <c r="S345" s="46"/>
      <c r="T345" s="94"/>
      <c r="AT345" s="23" t="s">
        <v>158</v>
      </c>
      <c r="AU345" s="23" t="s">
        <v>81</v>
      </c>
    </row>
    <row r="346" spans="2:51" s="11" customFormat="1" ht="13.5">
      <c r="B346" s="235"/>
      <c r="C346" s="236"/>
      <c r="D346" s="232" t="s">
        <v>160</v>
      </c>
      <c r="E346" s="237" t="s">
        <v>21</v>
      </c>
      <c r="F346" s="238" t="s">
        <v>516</v>
      </c>
      <c r="G346" s="236"/>
      <c r="H346" s="239">
        <v>0.1</v>
      </c>
      <c r="I346" s="240"/>
      <c r="J346" s="236"/>
      <c r="K346" s="236"/>
      <c r="L346" s="241"/>
      <c r="M346" s="242"/>
      <c r="N346" s="243"/>
      <c r="O346" s="243"/>
      <c r="P346" s="243"/>
      <c r="Q346" s="243"/>
      <c r="R346" s="243"/>
      <c r="S346" s="243"/>
      <c r="T346" s="244"/>
      <c r="AT346" s="245" t="s">
        <v>160</v>
      </c>
      <c r="AU346" s="245" t="s">
        <v>81</v>
      </c>
      <c r="AV346" s="11" t="s">
        <v>81</v>
      </c>
      <c r="AW346" s="11" t="s">
        <v>35</v>
      </c>
      <c r="AX346" s="11" t="s">
        <v>71</v>
      </c>
      <c r="AY346" s="245" t="s">
        <v>149</v>
      </c>
    </row>
    <row r="347" spans="2:51" s="11" customFormat="1" ht="13.5">
      <c r="B347" s="235"/>
      <c r="C347" s="236"/>
      <c r="D347" s="232" t="s">
        <v>160</v>
      </c>
      <c r="E347" s="237" t="s">
        <v>21</v>
      </c>
      <c r="F347" s="238" t="s">
        <v>517</v>
      </c>
      <c r="G347" s="236"/>
      <c r="H347" s="239">
        <v>0.1</v>
      </c>
      <c r="I347" s="240"/>
      <c r="J347" s="236"/>
      <c r="K347" s="236"/>
      <c r="L347" s="241"/>
      <c r="M347" s="242"/>
      <c r="N347" s="243"/>
      <c r="O347" s="243"/>
      <c r="P347" s="243"/>
      <c r="Q347" s="243"/>
      <c r="R347" s="243"/>
      <c r="S347" s="243"/>
      <c r="T347" s="244"/>
      <c r="AT347" s="245" t="s">
        <v>160</v>
      </c>
      <c r="AU347" s="245" t="s">
        <v>81</v>
      </c>
      <c r="AV347" s="11" t="s">
        <v>81</v>
      </c>
      <c r="AW347" s="11" t="s">
        <v>35</v>
      </c>
      <c r="AX347" s="11" t="s">
        <v>71</v>
      </c>
      <c r="AY347" s="245" t="s">
        <v>149</v>
      </c>
    </row>
    <row r="348" spans="2:51" s="11" customFormat="1" ht="13.5">
      <c r="B348" s="235"/>
      <c r="C348" s="236"/>
      <c r="D348" s="232" t="s">
        <v>160</v>
      </c>
      <c r="E348" s="237" t="s">
        <v>21</v>
      </c>
      <c r="F348" s="238" t="s">
        <v>518</v>
      </c>
      <c r="G348" s="236"/>
      <c r="H348" s="239">
        <v>0.45</v>
      </c>
      <c r="I348" s="240"/>
      <c r="J348" s="236"/>
      <c r="K348" s="236"/>
      <c r="L348" s="241"/>
      <c r="M348" s="242"/>
      <c r="N348" s="243"/>
      <c r="O348" s="243"/>
      <c r="P348" s="243"/>
      <c r="Q348" s="243"/>
      <c r="R348" s="243"/>
      <c r="S348" s="243"/>
      <c r="T348" s="244"/>
      <c r="AT348" s="245" t="s">
        <v>160</v>
      </c>
      <c r="AU348" s="245" t="s">
        <v>81</v>
      </c>
      <c r="AV348" s="11" t="s">
        <v>81</v>
      </c>
      <c r="AW348" s="11" t="s">
        <v>35</v>
      </c>
      <c r="AX348" s="11" t="s">
        <v>71</v>
      </c>
      <c r="AY348" s="245" t="s">
        <v>149</v>
      </c>
    </row>
    <row r="349" spans="2:51" s="11" customFormat="1" ht="13.5">
      <c r="B349" s="235"/>
      <c r="C349" s="236"/>
      <c r="D349" s="232" t="s">
        <v>160</v>
      </c>
      <c r="E349" s="237" t="s">
        <v>21</v>
      </c>
      <c r="F349" s="238" t="s">
        <v>519</v>
      </c>
      <c r="G349" s="236"/>
      <c r="H349" s="239">
        <v>0.1</v>
      </c>
      <c r="I349" s="240"/>
      <c r="J349" s="236"/>
      <c r="K349" s="236"/>
      <c r="L349" s="241"/>
      <c r="M349" s="242"/>
      <c r="N349" s="243"/>
      <c r="O349" s="243"/>
      <c r="P349" s="243"/>
      <c r="Q349" s="243"/>
      <c r="R349" s="243"/>
      <c r="S349" s="243"/>
      <c r="T349" s="244"/>
      <c r="AT349" s="245" t="s">
        <v>160</v>
      </c>
      <c r="AU349" s="245" t="s">
        <v>81</v>
      </c>
      <c r="AV349" s="11" t="s">
        <v>81</v>
      </c>
      <c r="AW349" s="11" t="s">
        <v>35</v>
      </c>
      <c r="AX349" s="11" t="s">
        <v>71</v>
      </c>
      <c r="AY349" s="245" t="s">
        <v>149</v>
      </c>
    </row>
    <row r="350" spans="2:51" s="12" customFormat="1" ht="13.5">
      <c r="B350" s="246"/>
      <c r="C350" s="247"/>
      <c r="D350" s="232" t="s">
        <v>160</v>
      </c>
      <c r="E350" s="248" t="s">
        <v>21</v>
      </c>
      <c r="F350" s="249" t="s">
        <v>163</v>
      </c>
      <c r="G350" s="247"/>
      <c r="H350" s="250">
        <v>0.75</v>
      </c>
      <c r="I350" s="251"/>
      <c r="J350" s="247"/>
      <c r="K350" s="247"/>
      <c r="L350" s="252"/>
      <c r="M350" s="253"/>
      <c r="N350" s="254"/>
      <c r="O350" s="254"/>
      <c r="P350" s="254"/>
      <c r="Q350" s="254"/>
      <c r="R350" s="254"/>
      <c r="S350" s="254"/>
      <c r="T350" s="255"/>
      <c r="AT350" s="256" t="s">
        <v>160</v>
      </c>
      <c r="AU350" s="256" t="s">
        <v>81</v>
      </c>
      <c r="AV350" s="12" t="s">
        <v>156</v>
      </c>
      <c r="AW350" s="12" t="s">
        <v>35</v>
      </c>
      <c r="AX350" s="12" t="s">
        <v>79</v>
      </c>
      <c r="AY350" s="256" t="s">
        <v>149</v>
      </c>
    </row>
    <row r="351" spans="2:65" s="1" customFormat="1" ht="16.5" customHeight="1">
      <c r="B351" s="45"/>
      <c r="C351" s="220" t="s">
        <v>520</v>
      </c>
      <c r="D351" s="220" t="s">
        <v>151</v>
      </c>
      <c r="E351" s="221" t="s">
        <v>521</v>
      </c>
      <c r="F351" s="222" t="s">
        <v>522</v>
      </c>
      <c r="G351" s="223" t="s">
        <v>172</v>
      </c>
      <c r="H351" s="224">
        <v>1.2</v>
      </c>
      <c r="I351" s="225"/>
      <c r="J351" s="226">
        <f>ROUND(I351*H351,2)</f>
        <v>0</v>
      </c>
      <c r="K351" s="222" t="s">
        <v>155</v>
      </c>
      <c r="L351" s="71"/>
      <c r="M351" s="227" t="s">
        <v>21</v>
      </c>
      <c r="N351" s="228" t="s">
        <v>42</v>
      </c>
      <c r="O351" s="46"/>
      <c r="P351" s="229">
        <f>O351*H351</f>
        <v>0</v>
      </c>
      <c r="Q351" s="229">
        <v>0.00417</v>
      </c>
      <c r="R351" s="229">
        <f>Q351*H351</f>
        <v>0.005004</v>
      </c>
      <c r="S351" s="229">
        <v>0.283</v>
      </c>
      <c r="T351" s="230">
        <f>S351*H351</f>
        <v>0.33959999999999996</v>
      </c>
      <c r="AR351" s="23" t="s">
        <v>156</v>
      </c>
      <c r="AT351" s="23" t="s">
        <v>151</v>
      </c>
      <c r="AU351" s="23" t="s">
        <v>81</v>
      </c>
      <c r="AY351" s="23" t="s">
        <v>149</v>
      </c>
      <c r="BE351" s="231">
        <f>IF(N351="základní",J351,0)</f>
        <v>0</v>
      </c>
      <c r="BF351" s="231">
        <f>IF(N351="snížená",J351,0)</f>
        <v>0</v>
      </c>
      <c r="BG351" s="231">
        <f>IF(N351="zákl. přenesená",J351,0)</f>
        <v>0</v>
      </c>
      <c r="BH351" s="231">
        <f>IF(N351="sníž. přenesená",J351,0)</f>
        <v>0</v>
      </c>
      <c r="BI351" s="231">
        <f>IF(N351="nulová",J351,0)</f>
        <v>0</v>
      </c>
      <c r="BJ351" s="23" t="s">
        <v>79</v>
      </c>
      <c r="BK351" s="231">
        <f>ROUND(I351*H351,2)</f>
        <v>0</v>
      </c>
      <c r="BL351" s="23" t="s">
        <v>156</v>
      </c>
      <c r="BM351" s="23" t="s">
        <v>523</v>
      </c>
    </row>
    <row r="352" spans="2:47" s="1" customFormat="1" ht="13.5">
      <c r="B352" s="45"/>
      <c r="C352" s="73"/>
      <c r="D352" s="232" t="s">
        <v>158</v>
      </c>
      <c r="E352" s="73"/>
      <c r="F352" s="233" t="s">
        <v>495</v>
      </c>
      <c r="G352" s="73"/>
      <c r="H352" s="73"/>
      <c r="I352" s="190"/>
      <c r="J352" s="73"/>
      <c r="K352" s="73"/>
      <c r="L352" s="71"/>
      <c r="M352" s="234"/>
      <c r="N352" s="46"/>
      <c r="O352" s="46"/>
      <c r="P352" s="46"/>
      <c r="Q352" s="46"/>
      <c r="R352" s="46"/>
      <c r="S352" s="46"/>
      <c r="T352" s="94"/>
      <c r="AT352" s="23" t="s">
        <v>158</v>
      </c>
      <c r="AU352" s="23" t="s">
        <v>81</v>
      </c>
    </row>
    <row r="353" spans="2:51" s="11" customFormat="1" ht="13.5">
      <c r="B353" s="235"/>
      <c r="C353" s="236"/>
      <c r="D353" s="232" t="s">
        <v>160</v>
      </c>
      <c r="E353" s="237" t="s">
        <v>21</v>
      </c>
      <c r="F353" s="238" t="s">
        <v>524</v>
      </c>
      <c r="G353" s="236"/>
      <c r="H353" s="239">
        <v>0.15</v>
      </c>
      <c r="I353" s="240"/>
      <c r="J353" s="236"/>
      <c r="K353" s="236"/>
      <c r="L353" s="241"/>
      <c r="M353" s="242"/>
      <c r="N353" s="243"/>
      <c r="O353" s="243"/>
      <c r="P353" s="243"/>
      <c r="Q353" s="243"/>
      <c r="R353" s="243"/>
      <c r="S353" s="243"/>
      <c r="T353" s="244"/>
      <c r="AT353" s="245" t="s">
        <v>160</v>
      </c>
      <c r="AU353" s="245" t="s">
        <v>81</v>
      </c>
      <c r="AV353" s="11" t="s">
        <v>81</v>
      </c>
      <c r="AW353" s="11" t="s">
        <v>35</v>
      </c>
      <c r="AX353" s="11" t="s">
        <v>71</v>
      </c>
      <c r="AY353" s="245" t="s">
        <v>149</v>
      </c>
    </row>
    <row r="354" spans="2:51" s="11" customFormat="1" ht="13.5">
      <c r="B354" s="235"/>
      <c r="C354" s="236"/>
      <c r="D354" s="232" t="s">
        <v>160</v>
      </c>
      <c r="E354" s="237" t="s">
        <v>21</v>
      </c>
      <c r="F354" s="238" t="s">
        <v>525</v>
      </c>
      <c r="G354" s="236"/>
      <c r="H354" s="239">
        <v>0.15</v>
      </c>
      <c r="I354" s="240"/>
      <c r="J354" s="236"/>
      <c r="K354" s="236"/>
      <c r="L354" s="241"/>
      <c r="M354" s="242"/>
      <c r="N354" s="243"/>
      <c r="O354" s="243"/>
      <c r="P354" s="243"/>
      <c r="Q354" s="243"/>
      <c r="R354" s="243"/>
      <c r="S354" s="243"/>
      <c r="T354" s="244"/>
      <c r="AT354" s="245" t="s">
        <v>160</v>
      </c>
      <c r="AU354" s="245" t="s">
        <v>81</v>
      </c>
      <c r="AV354" s="11" t="s">
        <v>81</v>
      </c>
      <c r="AW354" s="11" t="s">
        <v>35</v>
      </c>
      <c r="AX354" s="11" t="s">
        <v>71</v>
      </c>
      <c r="AY354" s="245" t="s">
        <v>149</v>
      </c>
    </row>
    <row r="355" spans="2:51" s="11" customFormat="1" ht="13.5">
      <c r="B355" s="235"/>
      <c r="C355" s="236"/>
      <c r="D355" s="232" t="s">
        <v>160</v>
      </c>
      <c r="E355" s="237" t="s">
        <v>21</v>
      </c>
      <c r="F355" s="238" t="s">
        <v>526</v>
      </c>
      <c r="G355" s="236"/>
      <c r="H355" s="239">
        <v>0.45</v>
      </c>
      <c r="I355" s="240"/>
      <c r="J355" s="236"/>
      <c r="K355" s="236"/>
      <c r="L355" s="241"/>
      <c r="M355" s="242"/>
      <c r="N355" s="243"/>
      <c r="O355" s="243"/>
      <c r="P355" s="243"/>
      <c r="Q355" s="243"/>
      <c r="R355" s="243"/>
      <c r="S355" s="243"/>
      <c r="T355" s="244"/>
      <c r="AT355" s="245" t="s">
        <v>160</v>
      </c>
      <c r="AU355" s="245" t="s">
        <v>81</v>
      </c>
      <c r="AV355" s="11" t="s">
        <v>81</v>
      </c>
      <c r="AW355" s="11" t="s">
        <v>35</v>
      </c>
      <c r="AX355" s="11" t="s">
        <v>71</v>
      </c>
      <c r="AY355" s="245" t="s">
        <v>149</v>
      </c>
    </row>
    <row r="356" spans="2:51" s="11" customFormat="1" ht="13.5">
      <c r="B356" s="235"/>
      <c r="C356" s="236"/>
      <c r="D356" s="232" t="s">
        <v>160</v>
      </c>
      <c r="E356" s="237" t="s">
        <v>21</v>
      </c>
      <c r="F356" s="238" t="s">
        <v>527</v>
      </c>
      <c r="G356" s="236"/>
      <c r="H356" s="239">
        <v>0.45</v>
      </c>
      <c r="I356" s="240"/>
      <c r="J356" s="236"/>
      <c r="K356" s="236"/>
      <c r="L356" s="241"/>
      <c r="M356" s="242"/>
      <c r="N356" s="243"/>
      <c r="O356" s="243"/>
      <c r="P356" s="243"/>
      <c r="Q356" s="243"/>
      <c r="R356" s="243"/>
      <c r="S356" s="243"/>
      <c r="T356" s="244"/>
      <c r="AT356" s="245" t="s">
        <v>160</v>
      </c>
      <c r="AU356" s="245" t="s">
        <v>81</v>
      </c>
      <c r="AV356" s="11" t="s">
        <v>81</v>
      </c>
      <c r="AW356" s="11" t="s">
        <v>35</v>
      </c>
      <c r="AX356" s="11" t="s">
        <v>71</v>
      </c>
      <c r="AY356" s="245" t="s">
        <v>149</v>
      </c>
    </row>
    <row r="357" spans="2:51" s="12" customFormat="1" ht="13.5">
      <c r="B357" s="246"/>
      <c r="C357" s="247"/>
      <c r="D357" s="232" t="s">
        <v>160</v>
      </c>
      <c r="E357" s="248" t="s">
        <v>21</v>
      </c>
      <c r="F357" s="249" t="s">
        <v>163</v>
      </c>
      <c r="G357" s="247"/>
      <c r="H357" s="250">
        <v>1.2</v>
      </c>
      <c r="I357" s="251"/>
      <c r="J357" s="247"/>
      <c r="K357" s="247"/>
      <c r="L357" s="252"/>
      <c r="M357" s="253"/>
      <c r="N357" s="254"/>
      <c r="O357" s="254"/>
      <c r="P357" s="254"/>
      <c r="Q357" s="254"/>
      <c r="R357" s="254"/>
      <c r="S357" s="254"/>
      <c r="T357" s="255"/>
      <c r="AT357" s="256" t="s">
        <v>160</v>
      </c>
      <c r="AU357" s="256" t="s">
        <v>81</v>
      </c>
      <c r="AV357" s="12" t="s">
        <v>156</v>
      </c>
      <c r="AW357" s="12" t="s">
        <v>35</v>
      </c>
      <c r="AX357" s="12" t="s">
        <v>79</v>
      </c>
      <c r="AY357" s="256" t="s">
        <v>149</v>
      </c>
    </row>
    <row r="358" spans="2:65" s="1" customFormat="1" ht="16.5" customHeight="1">
      <c r="B358" s="45"/>
      <c r="C358" s="220" t="s">
        <v>528</v>
      </c>
      <c r="D358" s="220" t="s">
        <v>151</v>
      </c>
      <c r="E358" s="221" t="s">
        <v>529</v>
      </c>
      <c r="F358" s="222" t="s">
        <v>530</v>
      </c>
      <c r="G358" s="223" t="s">
        <v>172</v>
      </c>
      <c r="H358" s="224">
        <v>3.6</v>
      </c>
      <c r="I358" s="225"/>
      <c r="J358" s="226">
        <f>ROUND(I358*H358,2)</f>
        <v>0</v>
      </c>
      <c r="K358" s="222" t="s">
        <v>155</v>
      </c>
      <c r="L358" s="71"/>
      <c r="M358" s="227" t="s">
        <v>21</v>
      </c>
      <c r="N358" s="228" t="s">
        <v>42</v>
      </c>
      <c r="O358" s="46"/>
      <c r="P358" s="229">
        <f>O358*H358</f>
        <v>0</v>
      </c>
      <c r="Q358" s="229">
        <v>0</v>
      </c>
      <c r="R358" s="229">
        <f>Q358*H358</f>
        <v>0</v>
      </c>
      <c r="S358" s="229">
        <v>0</v>
      </c>
      <c r="T358" s="230">
        <f>S358*H358</f>
        <v>0</v>
      </c>
      <c r="AR358" s="23" t="s">
        <v>156</v>
      </c>
      <c r="AT358" s="23" t="s">
        <v>151</v>
      </c>
      <c r="AU358" s="23" t="s">
        <v>81</v>
      </c>
      <c r="AY358" s="23" t="s">
        <v>149</v>
      </c>
      <c r="BE358" s="231">
        <f>IF(N358="základní",J358,0)</f>
        <v>0</v>
      </c>
      <c r="BF358" s="231">
        <f>IF(N358="snížená",J358,0)</f>
        <v>0</v>
      </c>
      <c r="BG358" s="231">
        <f>IF(N358="zákl. přenesená",J358,0)</f>
        <v>0</v>
      </c>
      <c r="BH358" s="231">
        <f>IF(N358="sníž. přenesená",J358,0)</f>
        <v>0</v>
      </c>
      <c r="BI358" s="231">
        <f>IF(N358="nulová",J358,0)</f>
        <v>0</v>
      </c>
      <c r="BJ358" s="23" t="s">
        <v>79</v>
      </c>
      <c r="BK358" s="231">
        <f>ROUND(I358*H358,2)</f>
        <v>0</v>
      </c>
      <c r="BL358" s="23" t="s">
        <v>156</v>
      </c>
      <c r="BM358" s="23" t="s">
        <v>531</v>
      </c>
    </row>
    <row r="359" spans="2:47" s="1" customFormat="1" ht="13.5">
      <c r="B359" s="45"/>
      <c r="C359" s="73"/>
      <c r="D359" s="232" t="s">
        <v>158</v>
      </c>
      <c r="E359" s="73"/>
      <c r="F359" s="233" t="s">
        <v>495</v>
      </c>
      <c r="G359" s="73"/>
      <c r="H359" s="73"/>
      <c r="I359" s="190"/>
      <c r="J359" s="73"/>
      <c r="K359" s="73"/>
      <c r="L359" s="71"/>
      <c r="M359" s="234"/>
      <c r="N359" s="46"/>
      <c r="O359" s="46"/>
      <c r="P359" s="46"/>
      <c r="Q359" s="46"/>
      <c r="R359" s="46"/>
      <c r="S359" s="46"/>
      <c r="T359" s="94"/>
      <c r="AT359" s="23" t="s">
        <v>158</v>
      </c>
      <c r="AU359" s="23" t="s">
        <v>81</v>
      </c>
    </row>
    <row r="360" spans="2:51" s="11" customFormat="1" ht="13.5">
      <c r="B360" s="235"/>
      <c r="C360" s="236"/>
      <c r="D360" s="232" t="s">
        <v>160</v>
      </c>
      <c r="E360" s="237" t="s">
        <v>21</v>
      </c>
      <c r="F360" s="238" t="s">
        <v>532</v>
      </c>
      <c r="G360" s="236"/>
      <c r="H360" s="239">
        <v>3.6</v>
      </c>
      <c r="I360" s="240"/>
      <c r="J360" s="236"/>
      <c r="K360" s="236"/>
      <c r="L360" s="241"/>
      <c r="M360" s="242"/>
      <c r="N360" s="243"/>
      <c r="O360" s="243"/>
      <c r="P360" s="243"/>
      <c r="Q360" s="243"/>
      <c r="R360" s="243"/>
      <c r="S360" s="243"/>
      <c r="T360" s="244"/>
      <c r="AT360" s="245" t="s">
        <v>160</v>
      </c>
      <c r="AU360" s="245" t="s">
        <v>81</v>
      </c>
      <c r="AV360" s="11" t="s">
        <v>81</v>
      </c>
      <c r="AW360" s="11" t="s">
        <v>35</v>
      </c>
      <c r="AX360" s="11" t="s">
        <v>79</v>
      </c>
      <c r="AY360" s="245" t="s">
        <v>149</v>
      </c>
    </row>
    <row r="361" spans="2:63" s="10" customFormat="1" ht="29.85" customHeight="1">
      <c r="B361" s="204"/>
      <c r="C361" s="205"/>
      <c r="D361" s="206" t="s">
        <v>70</v>
      </c>
      <c r="E361" s="218" t="s">
        <v>533</v>
      </c>
      <c r="F361" s="218" t="s">
        <v>534</v>
      </c>
      <c r="G361" s="205"/>
      <c r="H361" s="205"/>
      <c r="I361" s="208"/>
      <c r="J361" s="219">
        <f>BK361</f>
        <v>0</v>
      </c>
      <c r="K361" s="205"/>
      <c r="L361" s="210"/>
      <c r="M361" s="211"/>
      <c r="N361" s="212"/>
      <c r="O361" s="212"/>
      <c r="P361" s="213">
        <f>SUM(P362:P377)</f>
        <v>0</v>
      </c>
      <c r="Q361" s="212"/>
      <c r="R361" s="213">
        <f>SUM(R362:R377)</f>
        <v>0</v>
      </c>
      <c r="S361" s="212"/>
      <c r="T361" s="214">
        <f>SUM(T362:T377)</f>
        <v>0</v>
      </c>
      <c r="AR361" s="215" t="s">
        <v>79</v>
      </c>
      <c r="AT361" s="216" t="s">
        <v>70</v>
      </c>
      <c r="AU361" s="216" t="s">
        <v>79</v>
      </c>
      <c r="AY361" s="215" t="s">
        <v>149</v>
      </c>
      <c r="BK361" s="217">
        <f>SUM(BK362:BK377)</f>
        <v>0</v>
      </c>
    </row>
    <row r="362" spans="2:65" s="1" customFormat="1" ht="25.5" customHeight="1">
      <c r="B362" s="45"/>
      <c r="C362" s="220" t="s">
        <v>535</v>
      </c>
      <c r="D362" s="220" t="s">
        <v>151</v>
      </c>
      <c r="E362" s="221" t="s">
        <v>536</v>
      </c>
      <c r="F362" s="222" t="s">
        <v>537</v>
      </c>
      <c r="G362" s="223" t="s">
        <v>213</v>
      </c>
      <c r="H362" s="224">
        <v>18.26</v>
      </c>
      <c r="I362" s="225"/>
      <c r="J362" s="226">
        <f>ROUND(I362*H362,2)</f>
        <v>0</v>
      </c>
      <c r="K362" s="222" t="s">
        <v>155</v>
      </c>
      <c r="L362" s="71"/>
      <c r="M362" s="227" t="s">
        <v>21</v>
      </c>
      <c r="N362" s="228" t="s">
        <v>42</v>
      </c>
      <c r="O362" s="46"/>
      <c r="P362" s="229">
        <f>O362*H362</f>
        <v>0</v>
      </c>
      <c r="Q362" s="229">
        <v>0</v>
      </c>
      <c r="R362" s="229">
        <f>Q362*H362</f>
        <v>0</v>
      </c>
      <c r="S362" s="229">
        <v>0</v>
      </c>
      <c r="T362" s="230">
        <f>S362*H362</f>
        <v>0</v>
      </c>
      <c r="AR362" s="23" t="s">
        <v>156</v>
      </c>
      <c r="AT362" s="23" t="s">
        <v>151</v>
      </c>
      <c r="AU362" s="23" t="s">
        <v>81</v>
      </c>
      <c r="AY362" s="23" t="s">
        <v>149</v>
      </c>
      <c r="BE362" s="231">
        <f>IF(N362="základní",J362,0)</f>
        <v>0</v>
      </c>
      <c r="BF362" s="231">
        <f>IF(N362="snížená",J362,0)</f>
        <v>0</v>
      </c>
      <c r="BG362" s="231">
        <f>IF(N362="zákl. přenesená",J362,0)</f>
        <v>0</v>
      </c>
      <c r="BH362" s="231">
        <f>IF(N362="sníž. přenesená",J362,0)</f>
        <v>0</v>
      </c>
      <c r="BI362" s="231">
        <f>IF(N362="nulová",J362,0)</f>
        <v>0</v>
      </c>
      <c r="BJ362" s="23" t="s">
        <v>79</v>
      </c>
      <c r="BK362" s="231">
        <f>ROUND(I362*H362,2)</f>
        <v>0</v>
      </c>
      <c r="BL362" s="23" t="s">
        <v>156</v>
      </c>
      <c r="BM362" s="23" t="s">
        <v>538</v>
      </c>
    </row>
    <row r="363" spans="2:47" s="1" customFormat="1" ht="13.5">
      <c r="B363" s="45"/>
      <c r="C363" s="73"/>
      <c r="D363" s="232" t="s">
        <v>158</v>
      </c>
      <c r="E363" s="73"/>
      <c r="F363" s="233" t="s">
        <v>539</v>
      </c>
      <c r="G363" s="73"/>
      <c r="H363" s="73"/>
      <c r="I363" s="190"/>
      <c r="J363" s="73"/>
      <c r="K363" s="73"/>
      <c r="L363" s="71"/>
      <c r="M363" s="234"/>
      <c r="N363" s="46"/>
      <c r="O363" s="46"/>
      <c r="P363" s="46"/>
      <c r="Q363" s="46"/>
      <c r="R363" s="46"/>
      <c r="S363" s="46"/>
      <c r="T363" s="94"/>
      <c r="AT363" s="23" t="s">
        <v>158</v>
      </c>
      <c r="AU363" s="23" t="s">
        <v>81</v>
      </c>
    </row>
    <row r="364" spans="2:65" s="1" customFormat="1" ht="25.5" customHeight="1">
      <c r="B364" s="45"/>
      <c r="C364" s="220" t="s">
        <v>540</v>
      </c>
      <c r="D364" s="220" t="s">
        <v>151</v>
      </c>
      <c r="E364" s="221" t="s">
        <v>541</v>
      </c>
      <c r="F364" s="222" t="s">
        <v>542</v>
      </c>
      <c r="G364" s="223" t="s">
        <v>213</v>
      </c>
      <c r="H364" s="224">
        <v>18.26</v>
      </c>
      <c r="I364" s="225"/>
      <c r="J364" s="226">
        <f>ROUND(I364*H364,2)</f>
        <v>0</v>
      </c>
      <c r="K364" s="222" t="s">
        <v>155</v>
      </c>
      <c r="L364" s="71"/>
      <c r="M364" s="227" t="s">
        <v>21</v>
      </c>
      <c r="N364" s="228" t="s">
        <v>42</v>
      </c>
      <c r="O364" s="46"/>
      <c r="P364" s="229">
        <f>O364*H364</f>
        <v>0</v>
      </c>
      <c r="Q364" s="229">
        <v>0</v>
      </c>
      <c r="R364" s="229">
        <f>Q364*H364</f>
        <v>0</v>
      </c>
      <c r="S364" s="229">
        <v>0</v>
      </c>
      <c r="T364" s="230">
        <f>S364*H364</f>
        <v>0</v>
      </c>
      <c r="AR364" s="23" t="s">
        <v>156</v>
      </c>
      <c r="AT364" s="23" t="s">
        <v>151</v>
      </c>
      <c r="AU364" s="23" t="s">
        <v>81</v>
      </c>
      <c r="AY364" s="23" t="s">
        <v>149</v>
      </c>
      <c r="BE364" s="231">
        <f>IF(N364="základní",J364,0)</f>
        <v>0</v>
      </c>
      <c r="BF364" s="231">
        <f>IF(N364="snížená",J364,0)</f>
        <v>0</v>
      </c>
      <c r="BG364" s="231">
        <f>IF(N364="zákl. přenesená",J364,0)</f>
        <v>0</v>
      </c>
      <c r="BH364" s="231">
        <f>IF(N364="sníž. přenesená",J364,0)</f>
        <v>0</v>
      </c>
      <c r="BI364" s="231">
        <f>IF(N364="nulová",J364,0)</f>
        <v>0</v>
      </c>
      <c r="BJ364" s="23" t="s">
        <v>79</v>
      </c>
      <c r="BK364" s="231">
        <f>ROUND(I364*H364,2)</f>
        <v>0</v>
      </c>
      <c r="BL364" s="23" t="s">
        <v>156</v>
      </c>
      <c r="BM364" s="23" t="s">
        <v>543</v>
      </c>
    </row>
    <row r="365" spans="2:47" s="1" customFormat="1" ht="13.5">
      <c r="B365" s="45"/>
      <c r="C365" s="73"/>
      <c r="D365" s="232" t="s">
        <v>158</v>
      </c>
      <c r="E365" s="73"/>
      <c r="F365" s="233" t="s">
        <v>544</v>
      </c>
      <c r="G365" s="73"/>
      <c r="H365" s="73"/>
      <c r="I365" s="190"/>
      <c r="J365" s="73"/>
      <c r="K365" s="73"/>
      <c r="L365" s="71"/>
      <c r="M365" s="234"/>
      <c r="N365" s="46"/>
      <c r="O365" s="46"/>
      <c r="P365" s="46"/>
      <c r="Q365" s="46"/>
      <c r="R365" s="46"/>
      <c r="S365" s="46"/>
      <c r="T365" s="94"/>
      <c r="AT365" s="23" t="s">
        <v>158</v>
      </c>
      <c r="AU365" s="23" t="s">
        <v>81</v>
      </c>
    </row>
    <row r="366" spans="2:65" s="1" customFormat="1" ht="25.5" customHeight="1">
      <c r="B366" s="45"/>
      <c r="C366" s="220" t="s">
        <v>545</v>
      </c>
      <c r="D366" s="220" t="s">
        <v>151</v>
      </c>
      <c r="E366" s="221" t="s">
        <v>546</v>
      </c>
      <c r="F366" s="222" t="s">
        <v>547</v>
      </c>
      <c r="G366" s="223" t="s">
        <v>213</v>
      </c>
      <c r="H366" s="224">
        <v>200.86</v>
      </c>
      <c r="I366" s="225"/>
      <c r="J366" s="226">
        <f>ROUND(I366*H366,2)</f>
        <v>0</v>
      </c>
      <c r="K366" s="222" t="s">
        <v>155</v>
      </c>
      <c r="L366" s="71"/>
      <c r="M366" s="227" t="s">
        <v>21</v>
      </c>
      <c r="N366" s="228" t="s">
        <v>42</v>
      </c>
      <c r="O366" s="46"/>
      <c r="P366" s="229">
        <f>O366*H366</f>
        <v>0</v>
      </c>
      <c r="Q366" s="229">
        <v>0</v>
      </c>
      <c r="R366" s="229">
        <f>Q366*H366</f>
        <v>0</v>
      </c>
      <c r="S366" s="229">
        <v>0</v>
      </c>
      <c r="T366" s="230">
        <f>S366*H366</f>
        <v>0</v>
      </c>
      <c r="AR366" s="23" t="s">
        <v>156</v>
      </c>
      <c r="AT366" s="23" t="s">
        <v>151</v>
      </c>
      <c r="AU366" s="23" t="s">
        <v>81</v>
      </c>
      <c r="AY366" s="23" t="s">
        <v>149</v>
      </c>
      <c r="BE366" s="231">
        <f>IF(N366="základní",J366,0)</f>
        <v>0</v>
      </c>
      <c r="BF366" s="231">
        <f>IF(N366="snížená",J366,0)</f>
        <v>0</v>
      </c>
      <c r="BG366" s="231">
        <f>IF(N366="zákl. přenesená",J366,0)</f>
        <v>0</v>
      </c>
      <c r="BH366" s="231">
        <f>IF(N366="sníž. přenesená",J366,0)</f>
        <v>0</v>
      </c>
      <c r="BI366" s="231">
        <f>IF(N366="nulová",J366,0)</f>
        <v>0</v>
      </c>
      <c r="BJ366" s="23" t="s">
        <v>79</v>
      </c>
      <c r="BK366" s="231">
        <f>ROUND(I366*H366,2)</f>
        <v>0</v>
      </c>
      <c r="BL366" s="23" t="s">
        <v>156</v>
      </c>
      <c r="BM366" s="23" t="s">
        <v>548</v>
      </c>
    </row>
    <row r="367" spans="2:47" s="1" customFormat="1" ht="13.5">
      <c r="B367" s="45"/>
      <c r="C367" s="73"/>
      <c r="D367" s="232" t="s">
        <v>158</v>
      </c>
      <c r="E367" s="73"/>
      <c r="F367" s="233" t="s">
        <v>544</v>
      </c>
      <c r="G367" s="73"/>
      <c r="H367" s="73"/>
      <c r="I367" s="190"/>
      <c r="J367" s="73"/>
      <c r="K367" s="73"/>
      <c r="L367" s="71"/>
      <c r="M367" s="234"/>
      <c r="N367" s="46"/>
      <c r="O367" s="46"/>
      <c r="P367" s="46"/>
      <c r="Q367" s="46"/>
      <c r="R367" s="46"/>
      <c r="S367" s="46"/>
      <c r="T367" s="94"/>
      <c r="AT367" s="23" t="s">
        <v>158</v>
      </c>
      <c r="AU367" s="23" t="s">
        <v>81</v>
      </c>
    </row>
    <row r="368" spans="2:51" s="11" customFormat="1" ht="13.5">
      <c r="B368" s="235"/>
      <c r="C368" s="236"/>
      <c r="D368" s="232" t="s">
        <v>160</v>
      </c>
      <c r="E368" s="236"/>
      <c r="F368" s="238" t="s">
        <v>549</v>
      </c>
      <c r="G368" s="236"/>
      <c r="H368" s="239">
        <v>200.86</v>
      </c>
      <c r="I368" s="240"/>
      <c r="J368" s="236"/>
      <c r="K368" s="236"/>
      <c r="L368" s="241"/>
      <c r="M368" s="242"/>
      <c r="N368" s="243"/>
      <c r="O368" s="243"/>
      <c r="P368" s="243"/>
      <c r="Q368" s="243"/>
      <c r="R368" s="243"/>
      <c r="S368" s="243"/>
      <c r="T368" s="244"/>
      <c r="AT368" s="245" t="s">
        <v>160</v>
      </c>
      <c r="AU368" s="245" t="s">
        <v>81</v>
      </c>
      <c r="AV368" s="11" t="s">
        <v>81</v>
      </c>
      <c r="AW368" s="11" t="s">
        <v>6</v>
      </c>
      <c r="AX368" s="11" t="s">
        <v>79</v>
      </c>
      <c r="AY368" s="245" t="s">
        <v>149</v>
      </c>
    </row>
    <row r="369" spans="2:65" s="1" customFormat="1" ht="25.5" customHeight="1">
      <c r="B369" s="45"/>
      <c r="C369" s="220" t="s">
        <v>550</v>
      </c>
      <c r="D369" s="220" t="s">
        <v>151</v>
      </c>
      <c r="E369" s="221" t="s">
        <v>551</v>
      </c>
      <c r="F369" s="222" t="s">
        <v>552</v>
      </c>
      <c r="G369" s="223" t="s">
        <v>213</v>
      </c>
      <c r="H369" s="224">
        <v>6.436</v>
      </c>
      <c r="I369" s="225"/>
      <c r="J369" s="226">
        <f>ROUND(I369*H369,2)</f>
        <v>0</v>
      </c>
      <c r="K369" s="222" t="s">
        <v>155</v>
      </c>
      <c r="L369" s="71"/>
      <c r="M369" s="227" t="s">
        <v>21</v>
      </c>
      <c r="N369" s="228" t="s">
        <v>42</v>
      </c>
      <c r="O369" s="46"/>
      <c r="P369" s="229">
        <f>O369*H369</f>
        <v>0</v>
      </c>
      <c r="Q369" s="229">
        <v>0</v>
      </c>
      <c r="R369" s="229">
        <f>Q369*H369</f>
        <v>0</v>
      </c>
      <c r="S369" s="229">
        <v>0</v>
      </c>
      <c r="T369" s="230">
        <f>S369*H369</f>
        <v>0</v>
      </c>
      <c r="AR369" s="23" t="s">
        <v>156</v>
      </c>
      <c r="AT369" s="23" t="s">
        <v>151</v>
      </c>
      <c r="AU369" s="23" t="s">
        <v>81</v>
      </c>
      <c r="AY369" s="23" t="s">
        <v>149</v>
      </c>
      <c r="BE369" s="231">
        <f>IF(N369="základní",J369,0)</f>
        <v>0</v>
      </c>
      <c r="BF369" s="231">
        <f>IF(N369="snížená",J369,0)</f>
        <v>0</v>
      </c>
      <c r="BG369" s="231">
        <f>IF(N369="zákl. přenesená",J369,0)</f>
        <v>0</v>
      </c>
      <c r="BH369" s="231">
        <f>IF(N369="sníž. přenesená",J369,0)</f>
        <v>0</v>
      </c>
      <c r="BI369" s="231">
        <f>IF(N369="nulová",J369,0)</f>
        <v>0</v>
      </c>
      <c r="BJ369" s="23" t="s">
        <v>79</v>
      </c>
      <c r="BK369" s="231">
        <f>ROUND(I369*H369,2)</f>
        <v>0</v>
      </c>
      <c r="BL369" s="23" t="s">
        <v>156</v>
      </c>
      <c r="BM369" s="23" t="s">
        <v>553</v>
      </c>
    </row>
    <row r="370" spans="2:47" s="1" customFormat="1" ht="13.5">
      <c r="B370" s="45"/>
      <c r="C370" s="73"/>
      <c r="D370" s="232" t="s">
        <v>158</v>
      </c>
      <c r="E370" s="73"/>
      <c r="F370" s="233" t="s">
        <v>554</v>
      </c>
      <c r="G370" s="73"/>
      <c r="H370" s="73"/>
      <c r="I370" s="190"/>
      <c r="J370" s="73"/>
      <c r="K370" s="73"/>
      <c r="L370" s="71"/>
      <c r="M370" s="234"/>
      <c r="N370" s="46"/>
      <c r="O370" s="46"/>
      <c r="P370" s="46"/>
      <c r="Q370" s="46"/>
      <c r="R370" s="46"/>
      <c r="S370" s="46"/>
      <c r="T370" s="94"/>
      <c r="AT370" s="23" t="s">
        <v>158</v>
      </c>
      <c r="AU370" s="23" t="s">
        <v>81</v>
      </c>
    </row>
    <row r="371" spans="2:51" s="11" customFormat="1" ht="13.5">
      <c r="B371" s="235"/>
      <c r="C371" s="236"/>
      <c r="D371" s="232" t="s">
        <v>160</v>
      </c>
      <c r="E371" s="237" t="s">
        <v>21</v>
      </c>
      <c r="F371" s="238" t="s">
        <v>555</v>
      </c>
      <c r="G371" s="236"/>
      <c r="H371" s="239">
        <v>6.436</v>
      </c>
      <c r="I371" s="240"/>
      <c r="J371" s="236"/>
      <c r="K371" s="236"/>
      <c r="L371" s="241"/>
      <c r="M371" s="242"/>
      <c r="N371" s="243"/>
      <c r="O371" s="243"/>
      <c r="P371" s="243"/>
      <c r="Q371" s="243"/>
      <c r="R371" s="243"/>
      <c r="S371" s="243"/>
      <c r="T371" s="244"/>
      <c r="AT371" s="245" t="s">
        <v>160</v>
      </c>
      <c r="AU371" s="245" t="s">
        <v>81</v>
      </c>
      <c r="AV371" s="11" t="s">
        <v>81</v>
      </c>
      <c r="AW371" s="11" t="s">
        <v>35</v>
      </c>
      <c r="AX371" s="11" t="s">
        <v>79</v>
      </c>
      <c r="AY371" s="245" t="s">
        <v>149</v>
      </c>
    </row>
    <row r="372" spans="2:65" s="1" customFormat="1" ht="25.5" customHeight="1">
      <c r="B372" s="45"/>
      <c r="C372" s="220" t="s">
        <v>556</v>
      </c>
      <c r="D372" s="220" t="s">
        <v>151</v>
      </c>
      <c r="E372" s="221" t="s">
        <v>557</v>
      </c>
      <c r="F372" s="222" t="s">
        <v>558</v>
      </c>
      <c r="G372" s="223" t="s">
        <v>213</v>
      </c>
      <c r="H372" s="224">
        <v>9.845</v>
      </c>
      <c r="I372" s="225"/>
      <c r="J372" s="226">
        <f>ROUND(I372*H372,2)</f>
        <v>0</v>
      </c>
      <c r="K372" s="222" t="s">
        <v>155</v>
      </c>
      <c r="L372" s="71"/>
      <c r="M372" s="227" t="s">
        <v>21</v>
      </c>
      <c r="N372" s="228" t="s">
        <v>42</v>
      </c>
      <c r="O372" s="46"/>
      <c r="P372" s="229">
        <f>O372*H372</f>
        <v>0</v>
      </c>
      <c r="Q372" s="229">
        <v>0</v>
      </c>
      <c r="R372" s="229">
        <f>Q372*H372</f>
        <v>0</v>
      </c>
      <c r="S372" s="229">
        <v>0</v>
      </c>
      <c r="T372" s="230">
        <f>S372*H372</f>
        <v>0</v>
      </c>
      <c r="AR372" s="23" t="s">
        <v>156</v>
      </c>
      <c r="AT372" s="23" t="s">
        <v>151</v>
      </c>
      <c r="AU372" s="23" t="s">
        <v>81</v>
      </c>
      <c r="AY372" s="23" t="s">
        <v>149</v>
      </c>
      <c r="BE372" s="231">
        <f>IF(N372="základní",J372,0)</f>
        <v>0</v>
      </c>
      <c r="BF372" s="231">
        <f>IF(N372="snížená",J372,0)</f>
        <v>0</v>
      </c>
      <c r="BG372" s="231">
        <f>IF(N372="zákl. přenesená",J372,0)</f>
        <v>0</v>
      </c>
      <c r="BH372" s="231">
        <f>IF(N372="sníž. přenesená",J372,0)</f>
        <v>0</v>
      </c>
      <c r="BI372" s="231">
        <f>IF(N372="nulová",J372,0)</f>
        <v>0</v>
      </c>
      <c r="BJ372" s="23" t="s">
        <v>79</v>
      </c>
      <c r="BK372" s="231">
        <f>ROUND(I372*H372,2)</f>
        <v>0</v>
      </c>
      <c r="BL372" s="23" t="s">
        <v>156</v>
      </c>
      <c r="BM372" s="23" t="s">
        <v>559</v>
      </c>
    </row>
    <row r="373" spans="2:47" s="1" customFormat="1" ht="13.5">
      <c r="B373" s="45"/>
      <c r="C373" s="73"/>
      <c r="D373" s="232" t="s">
        <v>158</v>
      </c>
      <c r="E373" s="73"/>
      <c r="F373" s="233" t="s">
        <v>554</v>
      </c>
      <c r="G373" s="73"/>
      <c r="H373" s="73"/>
      <c r="I373" s="190"/>
      <c r="J373" s="73"/>
      <c r="K373" s="73"/>
      <c r="L373" s="71"/>
      <c r="M373" s="234"/>
      <c r="N373" s="46"/>
      <c r="O373" s="46"/>
      <c r="P373" s="46"/>
      <c r="Q373" s="46"/>
      <c r="R373" s="46"/>
      <c r="S373" s="46"/>
      <c r="T373" s="94"/>
      <c r="AT373" s="23" t="s">
        <v>158</v>
      </c>
      <c r="AU373" s="23" t="s">
        <v>81</v>
      </c>
    </row>
    <row r="374" spans="2:51" s="11" customFormat="1" ht="13.5">
      <c r="B374" s="235"/>
      <c r="C374" s="236"/>
      <c r="D374" s="232" t="s">
        <v>160</v>
      </c>
      <c r="E374" s="237" t="s">
        <v>21</v>
      </c>
      <c r="F374" s="238" t="s">
        <v>560</v>
      </c>
      <c r="G374" s="236"/>
      <c r="H374" s="239">
        <v>9.845</v>
      </c>
      <c r="I374" s="240"/>
      <c r="J374" s="236"/>
      <c r="K374" s="236"/>
      <c r="L374" s="241"/>
      <c r="M374" s="242"/>
      <c r="N374" s="243"/>
      <c r="O374" s="243"/>
      <c r="P374" s="243"/>
      <c r="Q374" s="243"/>
      <c r="R374" s="243"/>
      <c r="S374" s="243"/>
      <c r="T374" s="244"/>
      <c r="AT374" s="245" t="s">
        <v>160</v>
      </c>
      <c r="AU374" s="245" t="s">
        <v>81</v>
      </c>
      <c r="AV374" s="11" t="s">
        <v>81</v>
      </c>
      <c r="AW374" s="11" t="s">
        <v>35</v>
      </c>
      <c r="AX374" s="11" t="s">
        <v>79</v>
      </c>
      <c r="AY374" s="245" t="s">
        <v>149</v>
      </c>
    </row>
    <row r="375" spans="2:65" s="1" customFormat="1" ht="25.5" customHeight="1">
      <c r="B375" s="45"/>
      <c r="C375" s="220" t="s">
        <v>561</v>
      </c>
      <c r="D375" s="220" t="s">
        <v>151</v>
      </c>
      <c r="E375" s="221" t="s">
        <v>562</v>
      </c>
      <c r="F375" s="222" t="s">
        <v>563</v>
      </c>
      <c r="G375" s="223" t="s">
        <v>213</v>
      </c>
      <c r="H375" s="224">
        <v>1.98</v>
      </c>
      <c r="I375" s="225"/>
      <c r="J375" s="226">
        <f>ROUND(I375*H375,2)</f>
        <v>0</v>
      </c>
      <c r="K375" s="222" t="s">
        <v>155</v>
      </c>
      <c r="L375" s="71"/>
      <c r="M375" s="227" t="s">
        <v>21</v>
      </c>
      <c r="N375" s="228" t="s">
        <v>42</v>
      </c>
      <c r="O375" s="46"/>
      <c r="P375" s="229">
        <f>O375*H375</f>
        <v>0</v>
      </c>
      <c r="Q375" s="229">
        <v>0</v>
      </c>
      <c r="R375" s="229">
        <f>Q375*H375</f>
        <v>0</v>
      </c>
      <c r="S375" s="229">
        <v>0</v>
      </c>
      <c r="T375" s="230">
        <f>S375*H375</f>
        <v>0</v>
      </c>
      <c r="AR375" s="23" t="s">
        <v>156</v>
      </c>
      <c r="AT375" s="23" t="s">
        <v>151</v>
      </c>
      <c r="AU375" s="23" t="s">
        <v>81</v>
      </c>
      <c r="AY375" s="23" t="s">
        <v>149</v>
      </c>
      <c r="BE375" s="231">
        <f>IF(N375="základní",J375,0)</f>
        <v>0</v>
      </c>
      <c r="BF375" s="231">
        <f>IF(N375="snížená",J375,0)</f>
        <v>0</v>
      </c>
      <c r="BG375" s="231">
        <f>IF(N375="zákl. přenesená",J375,0)</f>
        <v>0</v>
      </c>
      <c r="BH375" s="231">
        <f>IF(N375="sníž. přenesená",J375,0)</f>
        <v>0</v>
      </c>
      <c r="BI375" s="231">
        <f>IF(N375="nulová",J375,0)</f>
        <v>0</v>
      </c>
      <c r="BJ375" s="23" t="s">
        <v>79</v>
      </c>
      <c r="BK375" s="231">
        <f>ROUND(I375*H375,2)</f>
        <v>0</v>
      </c>
      <c r="BL375" s="23" t="s">
        <v>156</v>
      </c>
      <c r="BM375" s="23" t="s">
        <v>564</v>
      </c>
    </row>
    <row r="376" spans="2:47" s="1" customFormat="1" ht="13.5">
      <c r="B376" s="45"/>
      <c r="C376" s="73"/>
      <c r="D376" s="232" t="s">
        <v>158</v>
      </c>
      <c r="E376" s="73"/>
      <c r="F376" s="233" t="s">
        <v>554</v>
      </c>
      <c r="G376" s="73"/>
      <c r="H376" s="73"/>
      <c r="I376" s="190"/>
      <c r="J376" s="73"/>
      <c r="K376" s="73"/>
      <c r="L376" s="71"/>
      <c r="M376" s="234"/>
      <c r="N376" s="46"/>
      <c r="O376" s="46"/>
      <c r="P376" s="46"/>
      <c r="Q376" s="46"/>
      <c r="R376" s="46"/>
      <c r="S376" s="46"/>
      <c r="T376" s="94"/>
      <c r="AT376" s="23" t="s">
        <v>158</v>
      </c>
      <c r="AU376" s="23" t="s">
        <v>81</v>
      </c>
    </row>
    <row r="377" spans="2:51" s="11" customFormat="1" ht="13.5">
      <c r="B377" s="235"/>
      <c r="C377" s="236"/>
      <c r="D377" s="232" t="s">
        <v>160</v>
      </c>
      <c r="E377" s="237" t="s">
        <v>21</v>
      </c>
      <c r="F377" s="238" t="s">
        <v>565</v>
      </c>
      <c r="G377" s="236"/>
      <c r="H377" s="239">
        <v>1.98</v>
      </c>
      <c r="I377" s="240"/>
      <c r="J377" s="236"/>
      <c r="K377" s="236"/>
      <c r="L377" s="241"/>
      <c r="M377" s="242"/>
      <c r="N377" s="243"/>
      <c r="O377" s="243"/>
      <c r="P377" s="243"/>
      <c r="Q377" s="243"/>
      <c r="R377" s="243"/>
      <c r="S377" s="243"/>
      <c r="T377" s="244"/>
      <c r="AT377" s="245" t="s">
        <v>160</v>
      </c>
      <c r="AU377" s="245" t="s">
        <v>81</v>
      </c>
      <c r="AV377" s="11" t="s">
        <v>81</v>
      </c>
      <c r="AW377" s="11" t="s">
        <v>35</v>
      </c>
      <c r="AX377" s="11" t="s">
        <v>79</v>
      </c>
      <c r="AY377" s="245" t="s">
        <v>149</v>
      </c>
    </row>
    <row r="378" spans="2:63" s="10" customFormat="1" ht="29.85" customHeight="1">
      <c r="B378" s="204"/>
      <c r="C378" s="205"/>
      <c r="D378" s="206" t="s">
        <v>70</v>
      </c>
      <c r="E378" s="218" t="s">
        <v>566</v>
      </c>
      <c r="F378" s="218" t="s">
        <v>567</v>
      </c>
      <c r="G378" s="205"/>
      <c r="H378" s="205"/>
      <c r="I378" s="208"/>
      <c r="J378" s="219">
        <f>BK378</f>
        <v>0</v>
      </c>
      <c r="K378" s="205"/>
      <c r="L378" s="210"/>
      <c r="M378" s="211"/>
      <c r="N378" s="212"/>
      <c r="O378" s="212"/>
      <c r="P378" s="213">
        <f>SUM(P379:P380)</f>
        <v>0</v>
      </c>
      <c r="Q378" s="212"/>
      <c r="R378" s="213">
        <f>SUM(R379:R380)</f>
        <v>0</v>
      </c>
      <c r="S378" s="212"/>
      <c r="T378" s="214">
        <f>SUM(T379:T380)</f>
        <v>0</v>
      </c>
      <c r="AR378" s="215" t="s">
        <v>79</v>
      </c>
      <c r="AT378" s="216" t="s">
        <v>70</v>
      </c>
      <c r="AU378" s="216" t="s">
        <v>79</v>
      </c>
      <c r="AY378" s="215" t="s">
        <v>149</v>
      </c>
      <c r="BK378" s="217">
        <f>SUM(BK379:BK380)</f>
        <v>0</v>
      </c>
    </row>
    <row r="379" spans="2:65" s="1" customFormat="1" ht="16.5" customHeight="1">
      <c r="B379" s="45"/>
      <c r="C379" s="220" t="s">
        <v>568</v>
      </c>
      <c r="D379" s="220" t="s">
        <v>151</v>
      </c>
      <c r="E379" s="221" t="s">
        <v>569</v>
      </c>
      <c r="F379" s="222" t="s">
        <v>570</v>
      </c>
      <c r="G379" s="223" t="s">
        <v>213</v>
      </c>
      <c r="H379" s="224">
        <v>85.563</v>
      </c>
      <c r="I379" s="225"/>
      <c r="J379" s="226">
        <f>ROUND(I379*H379,2)</f>
        <v>0</v>
      </c>
      <c r="K379" s="222" t="s">
        <v>155</v>
      </c>
      <c r="L379" s="71"/>
      <c r="M379" s="227" t="s">
        <v>21</v>
      </c>
      <c r="N379" s="228" t="s">
        <v>42</v>
      </c>
      <c r="O379" s="46"/>
      <c r="P379" s="229">
        <f>O379*H379</f>
        <v>0</v>
      </c>
      <c r="Q379" s="229">
        <v>0</v>
      </c>
      <c r="R379" s="229">
        <f>Q379*H379</f>
        <v>0</v>
      </c>
      <c r="S379" s="229">
        <v>0</v>
      </c>
      <c r="T379" s="230">
        <f>S379*H379</f>
        <v>0</v>
      </c>
      <c r="AR379" s="23" t="s">
        <v>156</v>
      </c>
      <c r="AT379" s="23" t="s">
        <v>151</v>
      </c>
      <c r="AU379" s="23" t="s">
        <v>81</v>
      </c>
      <c r="AY379" s="23" t="s">
        <v>149</v>
      </c>
      <c r="BE379" s="231">
        <f>IF(N379="základní",J379,0)</f>
        <v>0</v>
      </c>
      <c r="BF379" s="231">
        <f>IF(N379="snížená",J379,0)</f>
        <v>0</v>
      </c>
      <c r="BG379" s="231">
        <f>IF(N379="zákl. přenesená",J379,0)</f>
        <v>0</v>
      </c>
      <c r="BH379" s="231">
        <f>IF(N379="sníž. přenesená",J379,0)</f>
        <v>0</v>
      </c>
      <c r="BI379" s="231">
        <f>IF(N379="nulová",J379,0)</f>
        <v>0</v>
      </c>
      <c r="BJ379" s="23" t="s">
        <v>79</v>
      </c>
      <c r="BK379" s="231">
        <f>ROUND(I379*H379,2)</f>
        <v>0</v>
      </c>
      <c r="BL379" s="23" t="s">
        <v>156</v>
      </c>
      <c r="BM379" s="23" t="s">
        <v>571</v>
      </c>
    </row>
    <row r="380" spans="2:47" s="1" customFormat="1" ht="13.5">
      <c r="B380" s="45"/>
      <c r="C380" s="73"/>
      <c r="D380" s="232" t="s">
        <v>158</v>
      </c>
      <c r="E380" s="73"/>
      <c r="F380" s="233" t="s">
        <v>572</v>
      </c>
      <c r="G380" s="73"/>
      <c r="H380" s="73"/>
      <c r="I380" s="190"/>
      <c r="J380" s="73"/>
      <c r="K380" s="73"/>
      <c r="L380" s="71"/>
      <c r="M380" s="234"/>
      <c r="N380" s="46"/>
      <c r="O380" s="46"/>
      <c r="P380" s="46"/>
      <c r="Q380" s="46"/>
      <c r="R380" s="46"/>
      <c r="S380" s="46"/>
      <c r="T380" s="94"/>
      <c r="AT380" s="23" t="s">
        <v>158</v>
      </c>
      <c r="AU380" s="23" t="s">
        <v>81</v>
      </c>
    </row>
    <row r="381" spans="2:63" s="10" customFormat="1" ht="37.4" customHeight="1">
      <c r="B381" s="204"/>
      <c r="C381" s="205"/>
      <c r="D381" s="206" t="s">
        <v>70</v>
      </c>
      <c r="E381" s="207" t="s">
        <v>573</v>
      </c>
      <c r="F381" s="207" t="s">
        <v>574</v>
      </c>
      <c r="G381" s="205"/>
      <c r="H381" s="205"/>
      <c r="I381" s="208"/>
      <c r="J381" s="209">
        <f>BK381</f>
        <v>0</v>
      </c>
      <c r="K381" s="205"/>
      <c r="L381" s="210"/>
      <c r="M381" s="211"/>
      <c r="N381" s="212"/>
      <c r="O381" s="212"/>
      <c r="P381" s="213">
        <f>P382+P410+P476+P481+P601+P660+P728+P853+P889</f>
        <v>0</v>
      </c>
      <c r="Q381" s="212"/>
      <c r="R381" s="213">
        <f>R382+R410+R476+R481+R601+R660+R728+R853+R889</f>
        <v>7.719601109999999</v>
      </c>
      <c r="S381" s="212"/>
      <c r="T381" s="214">
        <f>T382+T410+T476+T481+T601+T660+T728+T853+T889</f>
        <v>8.36219746</v>
      </c>
      <c r="AR381" s="215" t="s">
        <v>81</v>
      </c>
      <c r="AT381" s="216" t="s">
        <v>70</v>
      </c>
      <c r="AU381" s="216" t="s">
        <v>71</v>
      </c>
      <c r="AY381" s="215" t="s">
        <v>149</v>
      </c>
      <c r="BK381" s="217">
        <f>BK382+BK410+BK476+BK481+BK601+BK660+BK728+BK853+BK889</f>
        <v>0</v>
      </c>
    </row>
    <row r="382" spans="2:63" s="10" customFormat="1" ht="19.9" customHeight="1">
      <c r="B382" s="204"/>
      <c r="C382" s="205"/>
      <c r="D382" s="206" t="s">
        <v>70</v>
      </c>
      <c r="E382" s="218" t="s">
        <v>575</v>
      </c>
      <c r="F382" s="218" t="s">
        <v>576</v>
      </c>
      <c r="G382" s="205"/>
      <c r="H382" s="205"/>
      <c r="I382" s="208"/>
      <c r="J382" s="219">
        <f>BK382</f>
        <v>0</v>
      </c>
      <c r="K382" s="205"/>
      <c r="L382" s="210"/>
      <c r="M382" s="211"/>
      <c r="N382" s="212"/>
      <c r="O382" s="212"/>
      <c r="P382" s="213">
        <f>SUM(P383:P409)</f>
        <v>0</v>
      </c>
      <c r="Q382" s="212"/>
      <c r="R382" s="213">
        <f>SUM(R383:R409)</f>
        <v>0.5715</v>
      </c>
      <c r="S382" s="212"/>
      <c r="T382" s="214">
        <f>SUM(T383:T409)</f>
        <v>0</v>
      </c>
      <c r="AR382" s="215" t="s">
        <v>81</v>
      </c>
      <c r="AT382" s="216" t="s">
        <v>70</v>
      </c>
      <c r="AU382" s="216" t="s">
        <v>79</v>
      </c>
      <c r="AY382" s="215" t="s">
        <v>149</v>
      </c>
      <c r="BK382" s="217">
        <f>SUM(BK383:BK409)</f>
        <v>0</v>
      </c>
    </row>
    <row r="383" spans="2:65" s="1" customFormat="1" ht="16.5" customHeight="1">
      <c r="B383" s="45"/>
      <c r="C383" s="220" t="s">
        <v>577</v>
      </c>
      <c r="D383" s="220" t="s">
        <v>151</v>
      </c>
      <c r="E383" s="221" t="s">
        <v>578</v>
      </c>
      <c r="F383" s="222" t="s">
        <v>579</v>
      </c>
      <c r="G383" s="223" t="s">
        <v>154</v>
      </c>
      <c r="H383" s="224">
        <v>72.33</v>
      </c>
      <c r="I383" s="225"/>
      <c r="J383" s="226">
        <f>ROUND(I383*H383,2)</f>
        <v>0</v>
      </c>
      <c r="K383" s="222" t="s">
        <v>155</v>
      </c>
      <c r="L383" s="71"/>
      <c r="M383" s="227" t="s">
        <v>21</v>
      </c>
      <c r="N383" s="228" t="s">
        <v>42</v>
      </c>
      <c r="O383" s="46"/>
      <c r="P383" s="229">
        <f>O383*H383</f>
        <v>0</v>
      </c>
      <c r="Q383" s="229">
        <v>0.003</v>
      </c>
      <c r="R383" s="229">
        <f>Q383*H383</f>
        <v>0.21699</v>
      </c>
      <c r="S383" s="229">
        <v>0</v>
      </c>
      <c r="T383" s="230">
        <f>S383*H383</f>
        <v>0</v>
      </c>
      <c r="AR383" s="23" t="s">
        <v>247</v>
      </c>
      <c r="AT383" s="23" t="s">
        <v>151</v>
      </c>
      <c r="AU383" s="23" t="s">
        <v>81</v>
      </c>
      <c r="AY383" s="23" t="s">
        <v>149</v>
      </c>
      <c r="BE383" s="231">
        <f>IF(N383="základní",J383,0)</f>
        <v>0</v>
      </c>
      <c r="BF383" s="231">
        <f>IF(N383="snížená",J383,0)</f>
        <v>0</v>
      </c>
      <c r="BG383" s="231">
        <f>IF(N383="zákl. přenesená",J383,0)</f>
        <v>0</v>
      </c>
      <c r="BH383" s="231">
        <f>IF(N383="sníž. přenesená",J383,0)</f>
        <v>0</v>
      </c>
      <c r="BI383" s="231">
        <f>IF(N383="nulová",J383,0)</f>
        <v>0</v>
      </c>
      <c r="BJ383" s="23" t="s">
        <v>79</v>
      </c>
      <c r="BK383" s="231">
        <f>ROUND(I383*H383,2)</f>
        <v>0</v>
      </c>
      <c r="BL383" s="23" t="s">
        <v>247</v>
      </c>
      <c r="BM383" s="23" t="s">
        <v>580</v>
      </c>
    </row>
    <row r="384" spans="2:51" s="11" customFormat="1" ht="13.5">
      <c r="B384" s="235"/>
      <c r="C384" s="236"/>
      <c r="D384" s="232" t="s">
        <v>160</v>
      </c>
      <c r="E384" s="237" t="s">
        <v>21</v>
      </c>
      <c r="F384" s="238" t="s">
        <v>581</v>
      </c>
      <c r="G384" s="236"/>
      <c r="H384" s="239">
        <v>5.2</v>
      </c>
      <c r="I384" s="240"/>
      <c r="J384" s="236"/>
      <c r="K384" s="236"/>
      <c r="L384" s="241"/>
      <c r="M384" s="242"/>
      <c r="N384" s="243"/>
      <c r="O384" s="243"/>
      <c r="P384" s="243"/>
      <c r="Q384" s="243"/>
      <c r="R384" s="243"/>
      <c r="S384" s="243"/>
      <c r="T384" s="244"/>
      <c r="AT384" s="245" t="s">
        <v>160</v>
      </c>
      <c r="AU384" s="245" t="s">
        <v>81</v>
      </c>
      <c r="AV384" s="11" t="s">
        <v>81</v>
      </c>
      <c r="AW384" s="11" t="s">
        <v>35</v>
      </c>
      <c r="AX384" s="11" t="s">
        <v>71</v>
      </c>
      <c r="AY384" s="245" t="s">
        <v>149</v>
      </c>
    </row>
    <row r="385" spans="2:51" s="11" customFormat="1" ht="13.5">
      <c r="B385" s="235"/>
      <c r="C385" s="236"/>
      <c r="D385" s="232" t="s">
        <v>160</v>
      </c>
      <c r="E385" s="237" t="s">
        <v>21</v>
      </c>
      <c r="F385" s="238" t="s">
        <v>582</v>
      </c>
      <c r="G385" s="236"/>
      <c r="H385" s="239">
        <v>13.16</v>
      </c>
      <c r="I385" s="240"/>
      <c r="J385" s="236"/>
      <c r="K385" s="236"/>
      <c r="L385" s="241"/>
      <c r="M385" s="242"/>
      <c r="N385" s="243"/>
      <c r="O385" s="243"/>
      <c r="P385" s="243"/>
      <c r="Q385" s="243"/>
      <c r="R385" s="243"/>
      <c r="S385" s="243"/>
      <c r="T385" s="244"/>
      <c r="AT385" s="245" t="s">
        <v>160</v>
      </c>
      <c r="AU385" s="245" t="s">
        <v>81</v>
      </c>
      <c r="AV385" s="11" t="s">
        <v>81</v>
      </c>
      <c r="AW385" s="11" t="s">
        <v>35</v>
      </c>
      <c r="AX385" s="11" t="s">
        <v>71</v>
      </c>
      <c r="AY385" s="245" t="s">
        <v>149</v>
      </c>
    </row>
    <row r="386" spans="2:51" s="11" customFormat="1" ht="13.5">
      <c r="B386" s="235"/>
      <c r="C386" s="236"/>
      <c r="D386" s="232" t="s">
        <v>160</v>
      </c>
      <c r="E386" s="237" t="s">
        <v>21</v>
      </c>
      <c r="F386" s="238" t="s">
        <v>336</v>
      </c>
      <c r="G386" s="236"/>
      <c r="H386" s="239">
        <v>13.2</v>
      </c>
      <c r="I386" s="240"/>
      <c r="J386" s="236"/>
      <c r="K386" s="236"/>
      <c r="L386" s="241"/>
      <c r="M386" s="242"/>
      <c r="N386" s="243"/>
      <c r="O386" s="243"/>
      <c r="P386" s="243"/>
      <c r="Q386" s="243"/>
      <c r="R386" s="243"/>
      <c r="S386" s="243"/>
      <c r="T386" s="244"/>
      <c r="AT386" s="245" t="s">
        <v>160</v>
      </c>
      <c r="AU386" s="245" t="s">
        <v>81</v>
      </c>
      <c r="AV386" s="11" t="s">
        <v>81</v>
      </c>
      <c r="AW386" s="11" t="s">
        <v>35</v>
      </c>
      <c r="AX386" s="11" t="s">
        <v>71</v>
      </c>
      <c r="AY386" s="245" t="s">
        <v>149</v>
      </c>
    </row>
    <row r="387" spans="2:51" s="11" customFormat="1" ht="13.5">
      <c r="B387" s="235"/>
      <c r="C387" s="236"/>
      <c r="D387" s="232" t="s">
        <v>160</v>
      </c>
      <c r="E387" s="237" t="s">
        <v>21</v>
      </c>
      <c r="F387" s="238" t="s">
        <v>583</v>
      </c>
      <c r="G387" s="236"/>
      <c r="H387" s="239">
        <v>12.09</v>
      </c>
      <c r="I387" s="240"/>
      <c r="J387" s="236"/>
      <c r="K387" s="236"/>
      <c r="L387" s="241"/>
      <c r="M387" s="242"/>
      <c r="N387" s="243"/>
      <c r="O387" s="243"/>
      <c r="P387" s="243"/>
      <c r="Q387" s="243"/>
      <c r="R387" s="243"/>
      <c r="S387" s="243"/>
      <c r="T387" s="244"/>
      <c r="AT387" s="245" t="s">
        <v>160</v>
      </c>
      <c r="AU387" s="245" t="s">
        <v>81</v>
      </c>
      <c r="AV387" s="11" t="s">
        <v>81</v>
      </c>
      <c r="AW387" s="11" t="s">
        <v>35</v>
      </c>
      <c r="AX387" s="11" t="s">
        <v>71</v>
      </c>
      <c r="AY387" s="245" t="s">
        <v>149</v>
      </c>
    </row>
    <row r="388" spans="2:51" s="11" customFormat="1" ht="13.5">
      <c r="B388" s="235"/>
      <c r="C388" s="236"/>
      <c r="D388" s="232" t="s">
        <v>160</v>
      </c>
      <c r="E388" s="237" t="s">
        <v>21</v>
      </c>
      <c r="F388" s="238" t="s">
        <v>507</v>
      </c>
      <c r="G388" s="236"/>
      <c r="H388" s="239">
        <v>4.05</v>
      </c>
      <c r="I388" s="240"/>
      <c r="J388" s="236"/>
      <c r="K388" s="236"/>
      <c r="L388" s="241"/>
      <c r="M388" s="242"/>
      <c r="N388" s="243"/>
      <c r="O388" s="243"/>
      <c r="P388" s="243"/>
      <c r="Q388" s="243"/>
      <c r="R388" s="243"/>
      <c r="S388" s="243"/>
      <c r="T388" s="244"/>
      <c r="AT388" s="245" t="s">
        <v>160</v>
      </c>
      <c r="AU388" s="245" t="s">
        <v>81</v>
      </c>
      <c r="AV388" s="11" t="s">
        <v>81</v>
      </c>
      <c r="AW388" s="11" t="s">
        <v>35</v>
      </c>
      <c r="AX388" s="11" t="s">
        <v>71</v>
      </c>
      <c r="AY388" s="245" t="s">
        <v>149</v>
      </c>
    </row>
    <row r="389" spans="2:51" s="11" customFormat="1" ht="13.5">
      <c r="B389" s="235"/>
      <c r="C389" s="236"/>
      <c r="D389" s="232" t="s">
        <v>160</v>
      </c>
      <c r="E389" s="237" t="s">
        <v>21</v>
      </c>
      <c r="F389" s="238" t="s">
        <v>340</v>
      </c>
      <c r="G389" s="236"/>
      <c r="H389" s="239">
        <v>6.99</v>
      </c>
      <c r="I389" s="240"/>
      <c r="J389" s="236"/>
      <c r="K389" s="236"/>
      <c r="L389" s="241"/>
      <c r="M389" s="242"/>
      <c r="N389" s="243"/>
      <c r="O389" s="243"/>
      <c r="P389" s="243"/>
      <c r="Q389" s="243"/>
      <c r="R389" s="243"/>
      <c r="S389" s="243"/>
      <c r="T389" s="244"/>
      <c r="AT389" s="245" t="s">
        <v>160</v>
      </c>
      <c r="AU389" s="245" t="s">
        <v>81</v>
      </c>
      <c r="AV389" s="11" t="s">
        <v>81</v>
      </c>
      <c r="AW389" s="11" t="s">
        <v>35</v>
      </c>
      <c r="AX389" s="11" t="s">
        <v>71</v>
      </c>
      <c r="AY389" s="245" t="s">
        <v>149</v>
      </c>
    </row>
    <row r="390" spans="2:51" s="11" customFormat="1" ht="13.5">
      <c r="B390" s="235"/>
      <c r="C390" s="236"/>
      <c r="D390" s="232" t="s">
        <v>160</v>
      </c>
      <c r="E390" s="237" t="s">
        <v>21</v>
      </c>
      <c r="F390" s="238" t="s">
        <v>584</v>
      </c>
      <c r="G390" s="236"/>
      <c r="H390" s="239">
        <v>3.91</v>
      </c>
      <c r="I390" s="240"/>
      <c r="J390" s="236"/>
      <c r="K390" s="236"/>
      <c r="L390" s="241"/>
      <c r="M390" s="242"/>
      <c r="N390" s="243"/>
      <c r="O390" s="243"/>
      <c r="P390" s="243"/>
      <c r="Q390" s="243"/>
      <c r="R390" s="243"/>
      <c r="S390" s="243"/>
      <c r="T390" s="244"/>
      <c r="AT390" s="245" t="s">
        <v>160</v>
      </c>
      <c r="AU390" s="245" t="s">
        <v>81</v>
      </c>
      <c r="AV390" s="11" t="s">
        <v>81</v>
      </c>
      <c r="AW390" s="11" t="s">
        <v>35</v>
      </c>
      <c r="AX390" s="11" t="s">
        <v>71</v>
      </c>
      <c r="AY390" s="245" t="s">
        <v>149</v>
      </c>
    </row>
    <row r="391" spans="2:51" s="11" customFormat="1" ht="13.5">
      <c r="B391" s="235"/>
      <c r="C391" s="236"/>
      <c r="D391" s="232" t="s">
        <v>160</v>
      </c>
      <c r="E391" s="237" t="s">
        <v>21</v>
      </c>
      <c r="F391" s="238" t="s">
        <v>585</v>
      </c>
      <c r="G391" s="236"/>
      <c r="H391" s="239">
        <v>5.35</v>
      </c>
      <c r="I391" s="240"/>
      <c r="J391" s="236"/>
      <c r="K391" s="236"/>
      <c r="L391" s="241"/>
      <c r="M391" s="242"/>
      <c r="N391" s="243"/>
      <c r="O391" s="243"/>
      <c r="P391" s="243"/>
      <c r="Q391" s="243"/>
      <c r="R391" s="243"/>
      <c r="S391" s="243"/>
      <c r="T391" s="244"/>
      <c r="AT391" s="245" t="s">
        <v>160</v>
      </c>
      <c r="AU391" s="245" t="s">
        <v>81</v>
      </c>
      <c r="AV391" s="11" t="s">
        <v>81</v>
      </c>
      <c r="AW391" s="11" t="s">
        <v>35</v>
      </c>
      <c r="AX391" s="11" t="s">
        <v>71</v>
      </c>
      <c r="AY391" s="245" t="s">
        <v>149</v>
      </c>
    </row>
    <row r="392" spans="2:51" s="11" customFormat="1" ht="13.5">
      <c r="B392" s="235"/>
      <c r="C392" s="236"/>
      <c r="D392" s="232" t="s">
        <v>160</v>
      </c>
      <c r="E392" s="237" t="s">
        <v>21</v>
      </c>
      <c r="F392" s="238" t="s">
        <v>586</v>
      </c>
      <c r="G392" s="236"/>
      <c r="H392" s="239">
        <v>8.38</v>
      </c>
      <c r="I392" s="240"/>
      <c r="J392" s="236"/>
      <c r="K392" s="236"/>
      <c r="L392" s="241"/>
      <c r="M392" s="242"/>
      <c r="N392" s="243"/>
      <c r="O392" s="243"/>
      <c r="P392" s="243"/>
      <c r="Q392" s="243"/>
      <c r="R392" s="243"/>
      <c r="S392" s="243"/>
      <c r="T392" s="244"/>
      <c r="AT392" s="245" t="s">
        <v>160</v>
      </c>
      <c r="AU392" s="245" t="s">
        <v>81</v>
      </c>
      <c r="AV392" s="11" t="s">
        <v>81</v>
      </c>
      <c r="AW392" s="11" t="s">
        <v>35</v>
      </c>
      <c r="AX392" s="11" t="s">
        <v>71</v>
      </c>
      <c r="AY392" s="245" t="s">
        <v>149</v>
      </c>
    </row>
    <row r="393" spans="2:51" s="12" customFormat="1" ht="13.5">
      <c r="B393" s="246"/>
      <c r="C393" s="247"/>
      <c r="D393" s="232" t="s">
        <v>160</v>
      </c>
      <c r="E393" s="248" t="s">
        <v>21</v>
      </c>
      <c r="F393" s="249" t="s">
        <v>163</v>
      </c>
      <c r="G393" s="247"/>
      <c r="H393" s="250">
        <v>72.33</v>
      </c>
      <c r="I393" s="251"/>
      <c r="J393" s="247"/>
      <c r="K393" s="247"/>
      <c r="L393" s="252"/>
      <c r="M393" s="253"/>
      <c r="N393" s="254"/>
      <c r="O393" s="254"/>
      <c r="P393" s="254"/>
      <c r="Q393" s="254"/>
      <c r="R393" s="254"/>
      <c r="S393" s="254"/>
      <c r="T393" s="255"/>
      <c r="AT393" s="256" t="s">
        <v>160</v>
      </c>
      <c r="AU393" s="256" t="s">
        <v>81</v>
      </c>
      <c r="AV393" s="12" t="s">
        <v>156</v>
      </c>
      <c r="AW393" s="12" t="s">
        <v>35</v>
      </c>
      <c r="AX393" s="12" t="s">
        <v>79</v>
      </c>
      <c r="AY393" s="256" t="s">
        <v>149</v>
      </c>
    </row>
    <row r="394" spans="2:65" s="1" customFormat="1" ht="16.5" customHeight="1">
      <c r="B394" s="45"/>
      <c r="C394" s="220" t="s">
        <v>587</v>
      </c>
      <c r="D394" s="220" t="s">
        <v>151</v>
      </c>
      <c r="E394" s="221" t="s">
        <v>588</v>
      </c>
      <c r="F394" s="222" t="s">
        <v>589</v>
      </c>
      <c r="G394" s="223" t="s">
        <v>154</v>
      </c>
      <c r="H394" s="224">
        <v>118.17</v>
      </c>
      <c r="I394" s="225"/>
      <c r="J394" s="226">
        <f>ROUND(I394*H394,2)</f>
        <v>0</v>
      </c>
      <c r="K394" s="222" t="s">
        <v>155</v>
      </c>
      <c r="L394" s="71"/>
      <c r="M394" s="227" t="s">
        <v>21</v>
      </c>
      <c r="N394" s="228" t="s">
        <v>42</v>
      </c>
      <c r="O394" s="46"/>
      <c r="P394" s="229">
        <f>O394*H394</f>
        <v>0</v>
      </c>
      <c r="Q394" s="229">
        <v>0.003</v>
      </c>
      <c r="R394" s="229">
        <f>Q394*H394</f>
        <v>0.35451</v>
      </c>
      <c r="S394" s="229">
        <v>0</v>
      </c>
      <c r="T394" s="230">
        <f>S394*H394</f>
        <v>0</v>
      </c>
      <c r="AR394" s="23" t="s">
        <v>247</v>
      </c>
      <c r="AT394" s="23" t="s">
        <v>151</v>
      </c>
      <c r="AU394" s="23" t="s">
        <v>81</v>
      </c>
      <c r="AY394" s="23" t="s">
        <v>149</v>
      </c>
      <c r="BE394" s="231">
        <f>IF(N394="základní",J394,0)</f>
        <v>0</v>
      </c>
      <c r="BF394" s="231">
        <f>IF(N394="snížená",J394,0)</f>
        <v>0</v>
      </c>
      <c r="BG394" s="231">
        <f>IF(N394="zákl. přenesená",J394,0)</f>
        <v>0</v>
      </c>
      <c r="BH394" s="231">
        <f>IF(N394="sníž. přenesená",J394,0)</f>
        <v>0</v>
      </c>
      <c r="BI394" s="231">
        <f>IF(N394="nulová",J394,0)</f>
        <v>0</v>
      </c>
      <c r="BJ394" s="23" t="s">
        <v>79</v>
      </c>
      <c r="BK394" s="231">
        <f>ROUND(I394*H394,2)</f>
        <v>0</v>
      </c>
      <c r="BL394" s="23" t="s">
        <v>247</v>
      </c>
      <c r="BM394" s="23" t="s">
        <v>590</v>
      </c>
    </row>
    <row r="395" spans="2:51" s="11" customFormat="1" ht="13.5">
      <c r="B395" s="235"/>
      <c r="C395" s="236"/>
      <c r="D395" s="232" t="s">
        <v>160</v>
      </c>
      <c r="E395" s="237" t="s">
        <v>21</v>
      </c>
      <c r="F395" s="238" t="s">
        <v>591</v>
      </c>
      <c r="G395" s="236"/>
      <c r="H395" s="239">
        <v>15.84</v>
      </c>
      <c r="I395" s="240"/>
      <c r="J395" s="236"/>
      <c r="K395" s="236"/>
      <c r="L395" s="241"/>
      <c r="M395" s="242"/>
      <c r="N395" s="243"/>
      <c r="O395" s="243"/>
      <c r="P395" s="243"/>
      <c r="Q395" s="243"/>
      <c r="R395" s="243"/>
      <c r="S395" s="243"/>
      <c r="T395" s="244"/>
      <c r="AT395" s="245" t="s">
        <v>160</v>
      </c>
      <c r="AU395" s="245" t="s">
        <v>81</v>
      </c>
      <c r="AV395" s="11" t="s">
        <v>81</v>
      </c>
      <c r="AW395" s="11" t="s">
        <v>35</v>
      </c>
      <c r="AX395" s="11" t="s">
        <v>71</v>
      </c>
      <c r="AY395" s="245" t="s">
        <v>149</v>
      </c>
    </row>
    <row r="396" spans="2:51" s="11" customFormat="1" ht="13.5">
      <c r="B396" s="235"/>
      <c r="C396" s="236"/>
      <c r="D396" s="232" t="s">
        <v>160</v>
      </c>
      <c r="E396" s="237" t="s">
        <v>21</v>
      </c>
      <c r="F396" s="238" t="s">
        <v>592</v>
      </c>
      <c r="G396" s="236"/>
      <c r="H396" s="239">
        <v>15.41</v>
      </c>
      <c r="I396" s="240"/>
      <c r="J396" s="236"/>
      <c r="K396" s="236"/>
      <c r="L396" s="241"/>
      <c r="M396" s="242"/>
      <c r="N396" s="243"/>
      <c r="O396" s="243"/>
      <c r="P396" s="243"/>
      <c r="Q396" s="243"/>
      <c r="R396" s="243"/>
      <c r="S396" s="243"/>
      <c r="T396" s="244"/>
      <c r="AT396" s="245" t="s">
        <v>160</v>
      </c>
      <c r="AU396" s="245" t="s">
        <v>81</v>
      </c>
      <c r="AV396" s="11" t="s">
        <v>81</v>
      </c>
      <c r="AW396" s="11" t="s">
        <v>35</v>
      </c>
      <c r="AX396" s="11" t="s">
        <v>71</v>
      </c>
      <c r="AY396" s="245" t="s">
        <v>149</v>
      </c>
    </row>
    <row r="397" spans="2:51" s="11" customFormat="1" ht="13.5">
      <c r="B397" s="235"/>
      <c r="C397" s="236"/>
      <c r="D397" s="232" t="s">
        <v>160</v>
      </c>
      <c r="E397" s="237" t="s">
        <v>21</v>
      </c>
      <c r="F397" s="238" t="s">
        <v>593</v>
      </c>
      <c r="G397" s="236"/>
      <c r="H397" s="239">
        <v>15.745</v>
      </c>
      <c r="I397" s="240"/>
      <c r="J397" s="236"/>
      <c r="K397" s="236"/>
      <c r="L397" s="241"/>
      <c r="M397" s="242"/>
      <c r="N397" s="243"/>
      <c r="O397" s="243"/>
      <c r="P397" s="243"/>
      <c r="Q397" s="243"/>
      <c r="R397" s="243"/>
      <c r="S397" s="243"/>
      <c r="T397" s="244"/>
      <c r="AT397" s="245" t="s">
        <v>160</v>
      </c>
      <c r="AU397" s="245" t="s">
        <v>81</v>
      </c>
      <c r="AV397" s="11" t="s">
        <v>81</v>
      </c>
      <c r="AW397" s="11" t="s">
        <v>35</v>
      </c>
      <c r="AX397" s="11" t="s">
        <v>71</v>
      </c>
      <c r="AY397" s="245" t="s">
        <v>149</v>
      </c>
    </row>
    <row r="398" spans="2:51" s="11" customFormat="1" ht="13.5">
      <c r="B398" s="235"/>
      <c r="C398" s="236"/>
      <c r="D398" s="232" t="s">
        <v>160</v>
      </c>
      <c r="E398" s="237" t="s">
        <v>21</v>
      </c>
      <c r="F398" s="238" t="s">
        <v>594</v>
      </c>
      <c r="G398" s="236"/>
      <c r="H398" s="239">
        <v>16.905</v>
      </c>
      <c r="I398" s="240"/>
      <c r="J398" s="236"/>
      <c r="K398" s="236"/>
      <c r="L398" s="241"/>
      <c r="M398" s="242"/>
      <c r="N398" s="243"/>
      <c r="O398" s="243"/>
      <c r="P398" s="243"/>
      <c r="Q398" s="243"/>
      <c r="R398" s="243"/>
      <c r="S398" s="243"/>
      <c r="T398" s="244"/>
      <c r="AT398" s="245" t="s">
        <v>160</v>
      </c>
      <c r="AU398" s="245" t="s">
        <v>81</v>
      </c>
      <c r="AV398" s="11" t="s">
        <v>81</v>
      </c>
      <c r="AW398" s="11" t="s">
        <v>35</v>
      </c>
      <c r="AX398" s="11" t="s">
        <v>71</v>
      </c>
      <c r="AY398" s="245" t="s">
        <v>149</v>
      </c>
    </row>
    <row r="399" spans="2:51" s="11" customFormat="1" ht="13.5">
      <c r="B399" s="235"/>
      <c r="C399" s="236"/>
      <c r="D399" s="232" t="s">
        <v>160</v>
      </c>
      <c r="E399" s="237" t="s">
        <v>21</v>
      </c>
      <c r="F399" s="238" t="s">
        <v>595</v>
      </c>
      <c r="G399" s="236"/>
      <c r="H399" s="239">
        <v>9.15</v>
      </c>
      <c r="I399" s="240"/>
      <c r="J399" s="236"/>
      <c r="K399" s="236"/>
      <c r="L399" s="241"/>
      <c r="M399" s="242"/>
      <c r="N399" s="243"/>
      <c r="O399" s="243"/>
      <c r="P399" s="243"/>
      <c r="Q399" s="243"/>
      <c r="R399" s="243"/>
      <c r="S399" s="243"/>
      <c r="T399" s="244"/>
      <c r="AT399" s="245" t="s">
        <v>160</v>
      </c>
      <c r="AU399" s="245" t="s">
        <v>81</v>
      </c>
      <c r="AV399" s="11" t="s">
        <v>81</v>
      </c>
      <c r="AW399" s="11" t="s">
        <v>35</v>
      </c>
      <c r="AX399" s="11" t="s">
        <v>71</v>
      </c>
      <c r="AY399" s="245" t="s">
        <v>149</v>
      </c>
    </row>
    <row r="400" spans="2:51" s="11" customFormat="1" ht="13.5">
      <c r="B400" s="235"/>
      <c r="C400" s="236"/>
      <c r="D400" s="232" t="s">
        <v>160</v>
      </c>
      <c r="E400" s="237" t="s">
        <v>21</v>
      </c>
      <c r="F400" s="238" t="s">
        <v>596</v>
      </c>
      <c r="G400" s="236"/>
      <c r="H400" s="239">
        <v>11.145</v>
      </c>
      <c r="I400" s="240"/>
      <c r="J400" s="236"/>
      <c r="K400" s="236"/>
      <c r="L400" s="241"/>
      <c r="M400" s="242"/>
      <c r="N400" s="243"/>
      <c r="O400" s="243"/>
      <c r="P400" s="243"/>
      <c r="Q400" s="243"/>
      <c r="R400" s="243"/>
      <c r="S400" s="243"/>
      <c r="T400" s="244"/>
      <c r="AT400" s="245" t="s">
        <v>160</v>
      </c>
      <c r="AU400" s="245" t="s">
        <v>81</v>
      </c>
      <c r="AV400" s="11" t="s">
        <v>81</v>
      </c>
      <c r="AW400" s="11" t="s">
        <v>35</v>
      </c>
      <c r="AX400" s="11" t="s">
        <v>71</v>
      </c>
      <c r="AY400" s="245" t="s">
        <v>149</v>
      </c>
    </row>
    <row r="401" spans="2:51" s="11" customFormat="1" ht="13.5">
      <c r="B401" s="235"/>
      <c r="C401" s="236"/>
      <c r="D401" s="232" t="s">
        <v>160</v>
      </c>
      <c r="E401" s="237" t="s">
        <v>21</v>
      </c>
      <c r="F401" s="238" t="s">
        <v>597</v>
      </c>
      <c r="G401" s="236"/>
      <c r="H401" s="239">
        <v>2</v>
      </c>
      <c r="I401" s="240"/>
      <c r="J401" s="236"/>
      <c r="K401" s="236"/>
      <c r="L401" s="241"/>
      <c r="M401" s="242"/>
      <c r="N401" s="243"/>
      <c r="O401" s="243"/>
      <c r="P401" s="243"/>
      <c r="Q401" s="243"/>
      <c r="R401" s="243"/>
      <c r="S401" s="243"/>
      <c r="T401" s="244"/>
      <c r="AT401" s="245" t="s">
        <v>160</v>
      </c>
      <c r="AU401" s="245" t="s">
        <v>81</v>
      </c>
      <c r="AV401" s="11" t="s">
        <v>81</v>
      </c>
      <c r="AW401" s="11" t="s">
        <v>35</v>
      </c>
      <c r="AX401" s="11" t="s">
        <v>71</v>
      </c>
      <c r="AY401" s="245" t="s">
        <v>149</v>
      </c>
    </row>
    <row r="402" spans="2:51" s="11" customFormat="1" ht="13.5">
      <c r="B402" s="235"/>
      <c r="C402" s="236"/>
      <c r="D402" s="232" t="s">
        <v>160</v>
      </c>
      <c r="E402" s="237" t="s">
        <v>21</v>
      </c>
      <c r="F402" s="238" t="s">
        <v>598</v>
      </c>
      <c r="G402" s="236"/>
      <c r="H402" s="239">
        <v>9.5</v>
      </c>
      <c r="I402" s="240"/>
      <c r="J402" s="236"/>
      <c r="K402" s="236"/>
      <c r="L402" s="241"/>
      <c r="M402" s="242"/>
      <c r="N402" s="243"/>
      <c r="O402" s="243"/>
      <c r="P402" s="243"/>
      <c r="Q402" s="243"/>
      <c r="R402" s="243"/>
      <c r="S402" s="243"/>
      <c r="T402" s="244"/>
      <c r="AT402" s="245" t="s">
        <v>160</v>
      </c>
      <c r="AU402" s="245" t="s">
        <v>81</v>
      </c>
      <c r="AV402" s="11" t="s">
        <v>81</v>
      </c>
      <c r="AW402" s="11" t="s">
        <v>35</v>
      </c>
      <c r="AX402" s="11" t="s">
        <v>71</v>
      </c>
      <c r="AY402" s="245" t="s">
        <v>149</v>
      </c>
    </row>
    <row r="403" spans="2:51" s="11" customFormat="1" ht="13.5">
      <c r="B403" s="235"/>
      <c r="C403" s="236"/>
      <c r="D403" s="232" t="s">
        <v>160</v>
      </c>
      <c r="E403" s="237" t="s">
        <v>21</v>
      </c>
      <c r="F403" s="238" t="s">
        <v>599</v>
      </c>
      <c r="G403" s="236"/>
      <c r="H403" s="239">
        <v>8.575</v>
      </c>
      <c r="I403" s="240"/>
      <c r="J403" s="236"/>
      <c r="K403" s="236"/>
      <c r="L403" s="241"/>
      <c r="M403" s="242"/>
      <c r="N403" s="243"/>
      <c r="O403" s="243"/>
      <c r="P403" s="243"/>
      <c r="Q403" s="243"/>
      <c r="R403" s="243"/>
      <c r="S403" s="243"/>
      <c r="T403" s="244"/>
      <c r="AT403" s="245" t="s">
        <v>160</v>
      </c>
      <c r="AU403" s="245" t="s">
        <v>81</v>
      </c>
      <c r="AV403" s="11" t="s">
        <v>81</v>
      </c>
      <c r="AW403" s="11" t="s">
        <v>35</v>
      </c>
      <c r="AX403" s="11" t="s">
        <v>71</v>
      </c>
      <c r="AY403" s="245" t="s">
        <v>149</v>
      </c>
    </row>
    <row r="404" spans="2:51" s="11" customFormat="1" ht="13.5">
      <c r="B404" s="235"/>
      <c r="C404" s="236"/>
      <c r="D404" s="232" t="s">
        <v>160</v>
      </c>
      <c r="E404" s="237" t="s">
        <v>21</v>
      </c>
      <c r="F404" s="238" t="s">
        <v>600</v>
      </c>
      <c r="G404" s="236"/>
      <c r="H404" s="239">
        <v>13.9</v>
      </c>
      <c r="I404" s="240"/>
      <c r="J404" s="236"/>
      <c r="K404" s="236"/>
      <c r="L404" s="241"/>
      <c r="M404" s="242"/>
      <c r="N404" s="243"/>
      <c r="O404" s="243"/>
      <c r="P404" s="243"/>
      <c r="Q404" s="243"/>
      <c r="R404" s="243"/>
      <c r="S404" s="243"/>
      <c r="T404" s="244"/>
      <c r="AT404" s="245" t="s">
        <v>160</v>
      </c>
      <c r="AU404" s="245" t="s">
        <v>81</v>
      </c>
      <c r="AV404" s="11" t="s">
        <v>81</v>
      </c>
      <c r="AW404" s="11" t="s">
        <v>35</v>
      </c>
      <c r="AX404" s="11" t="s">
        <v>71</v>
      </c>
      <c r="AY404" s="245" t="s">
        <v>149</v>
      </c>
    </row>
    <row r="405" spans="2:51" s="12" customFormat="1" ht="13.5">
      <c r="B405" s="246"/>
      <c r="C405" s="247"/>
      <c r="D405" s="232" t="s">
        <v>160</v>
      </c>
      <c r="E405" s="248" t="s">
        <v>21</v>
      </c>
      <c r="F405" s="249" t="s">
        <v>163</v>
      </c>
      <c r="G405" s="247"/>
      <c r="H405" s="250">
        <v>118.17</v>
      </c>
      <c r="I405" s="251"/>
      <c r="J405" s="247"/>
      <c r="K405" s="247"/>
      <c r="L405" s="252"/>
      <c r="M405" s="253"/>
      <c r="N405" s="254"/>
      <c r="O405" s="254"/>
      <c r="P405" s="254"/>
      <c r="Q405" s="254"/>
      <c r="R405" s="254"/>
      <c r="S405" s="254"/>
      <c r="T405" s="255"/>
      <c r="AT405" s="256" t="s">
        <v>160</v>
      </c>
      <c r="AU405" s="256" t="s">
        <v>81</v>
      </c>
      <c r="AV405" s="12" t="s">
        <v>156</v>
      </c>
      <c r="AW405" s="12" t="s">
        <v>35</v>
      </c>
      <c r="AX405" s="12" t="s">
        <v>79</v>
      </c>
      <c r="AY405" s="256" t="s">
        <v>149</v>
      </c>
    </row>
    <row r="406" spans="2:65" s="1" customFormat="1" ht="25.5" customHeight="1">
      <c r="B406" s="45"/>
      <c r="C406" s="220" t="s">
        <v>601</v>
      </c>
      <c r="D406" s="220" t="s">
        <v>151</v>
      </c>
      <c r="E406" s="221" t="s">
        <v>602</v>
      </c>
      <c r="F406" s="222" t="s">
        <v>603</v>
      </c>
      <c r="G406" s="223" t="s">
        <v>213</v>
      </c>
      <c r="H406" s="224">
        <v>0.572</v>
      </c>
      <c r="I406" s="225"/>
      <c r="J406" s="226">
        <f>ROUND(I406*H406,2)</f>
        <v>0</v>
      </c>
      <c r="K406" s="222" t="s">
        <v>155</v>
      </c>
      <c r="L406" s="71"/>
      <c r="M406" s="227" t="s">
        <v>21</v>
      </c>
      <c r="N406" s="228" t="s">
        <v>42</v>
      </c>
      <c r="O406" s="46"/>
      <c r="P406" s="229">
        <f>O406*H406</f>
        <v>0</v>
      </c>
      <c r="Q406" s="229">
        <v>0</v>
      </c>
      <c r="R406" s="229">
        <f>Q406*H406</f>
        <v>0</v>
      </c>
      <c r="S406" s="229">
        <v>0</v>
      </c>
      <c r="T406" s="230">
        <f>S406*H406</f>
        <v>0</v>
      </c>
      <c r="AR406" s="23" t="s">
        <v>247</v>
      </c>
      <c r="AT406" s="23" t="s">
        <v>151</v>
      </c>
      <c r="AU406" s="23" t="s">
        <v>81</v>
      </c>
      <c r="AY406" s="23" t="s">
        <v>149</v>
      </c>
      <c r="BE406" s="231">
        <f>IF(N406="základní",J406,0)</f>
        <v>0</v>
      </c>
      <c r="BF406" s="231">
        <f>IF(N406="snížená",J406,0)</f>
        <v>0</v>
      </c>
      <c r="BG406" s="231">
        <f>IF(N406="zákl. přenesená",J406,0)</f>
        <v>0</v>
      </c>
      <c r="BH406" s="231">
        <f>IF(N406="sníž. přenesená",J406,0)</f>
        <v>0</v>
      </c>
      <c r="BI406" s="231">
        <f>IF(N406="nulová",J406,0)</f>
        <v>0</v>
      </c>
      <c r="BJ406" s="23" t="s">
        <v>79</v>
      </c>
      <c r="BK406" s="231">
        <f>ROUND(I406*H406,2)</f>
        <v>0</v>
      </c>
      <c r="BL406" s="23" t="s">
        <v>247</v>
      </c>
      <c r="BM406" s="23" t="s">
        <v>604</v>
      </c>
    </row>
    <row r="407" spans="2:47" s="1" customFormat="1" ht="13.5">
      <c r="B407" s="45"/>
      <c r="C407" s="73"/>
      <c r="D407" s="232" t="s">
        <v>158</v>
      </c>
      <c r="E407" s="73"/>
      <c r="F407" s="233" t="s">
        <v>605</v>
      </c>
      <c r="G407" s="73"/>
      <c r="H407" s="73"/>
      <c r="I407" s="190"/>
      <c r="J407" s="73"/>
      <c r="K407" s="73"/>
      <c r="L407" s="71"/>
      <c r="M407" s="234"/>
      <c r="N407" s="46"/>
      <c r="O407" s="46"/>
      <c r="P407" s="46"/>
      <c r="Q407" s="46"/>
      <c r="R407" s="46"/>
      <c r="S407" s="46"/>
      <c r="T407" s="94"/>
      <c r="AT407" s="23" t="s">
        <v>158</v>
      </c>
      <c r="AU407" s="23" t="s">
        <v>81</v>
      </c>
    </row>
    <row r="408" spans="2:65" s="1" customFormat="1" ht="16.5" customHeight="1">
      <c r="B408" s="45"/>
      <c r="C408" s="220" t="s">
        <v>606</v>
      </c>
      <c r="D408" s="220" t="s">
        <v>151</v>
      </c>
      <c r="E408" s="221" t="s">
        <v>607</v>
      </c>
      <c r="F408" s="222" t="s">
        <v>608</v>
      </c>
      <c r="G408" s="223" t="s">
        <v>213</v>
      </c>
      <c r="H408" s="224">
        <v>0.572</v>
      </c>
      <c r="I408" s="225"/>
      <c r="J408" s="226">
        <f>ROUND(I408*H408,2)</f>
        <v>0</v>
      </c>
      <c r="K408" s="222" t="s">
        <v>155</v>
      </c>
      <c r="L408" s="71"/>
      <c r="M408" s="227" t="s">
        <v>21</v>
      </c>
      <c r="N408" s="228" t="s">
        <v>42</v>
      </c>
      <c r="O408" s="46"/>
      <c r="P408" s="229">
        <f>O408*H408</f>
        <v>0</v>
      </c>
      <c r="Q408" s="229">
        <v>0</v>
      </c>
      <c r="R408" s="229">
        <f>Q408*H408</f>
        <v>0</v>
      </c>
      <c r="S408" s="229">
        <v>0</v>
      </c>
      <c r="T408" s="230">
        <f>S408*H408</f>
        <v>0</v>
      </c>
      <c r="AR408" s="23" t="s">
        <v>247</v>
      </c>
      <c r="AT408" s="23" t="s">
        <v>151</v>
      </c>
      <c r="AU408" s="23" t="s">
        <v>81</v>
      </c>
      <c r="AY408" s="23" t="s">
        <v>149</v>
      </c>
      <c r="BE408" s="231">
        <f>IF(N408="základní",J408,0)</f>
        <v>0</v>
      </c>
      <c r="BF408" s="231">
        <f>IF(N408="snížená",J408,0)</f>
        <v>0</v>
      </c>
      <c r="BG408" s="231">
        <f>IF(N408="zákl. přenesená",J408,0)</f>
        <v>0</v>
      </c>
      <c r="BH408" s="231">
        <f>IF(N408="sníž. přenesená",J408,0)</f>
        <v>0</v>
      </c>
      <c r="BI408" s="231">
        <f>IF(N408="nulová",J408,0)</f>
        <v>0</v>
      </c>
      <c r="BJ408" s="23" t="s">
        <v>79</v>
      </c>
      <c r="BK408" s="231">
        <f>ROUND(I408*H408,2)</f>
        <v>0</v>
      </c>
      <c r="BL408" s="23" t="s">
        <v>247</v>
      </c>
      <c r="BM408" s="23" t="s">
        <v>609</v>
      </c>
    </row>
    <row r="409" spans="2:47" s="1" customFormat="1" ht="13.5">
      <c r="B409" s="45"/>
      <c r="C409" s="73"/>
      <c r="D409" s="232" t="s">
        <v>158</v>
      </c>
      <c r="E409" s="73"/>
      <c r="F409" s="233" t="s">
        <v>605</v>
      </c>
      <c r="G409" s="73"/>
      <c r="H409" s="73"/>
      <c r="I409" s="190"/>
      <c r="J409" s="73"/>
      <c r="K409" s="73"/>
      <c r="L409" s="71"/>
      <c r="M409" s="234"/>
      <c r="N409" s="46"/>
      <c r="O409" s="46"/>
      <c r="P409" s="46"/>
      <c r="Q409" s="46"/>
      <c r="R409" s="46"/>
      <c r="S409" s="46"/>
      <c r="T409" s="94"/>
      <c r="AT409" s="23" t="s">
        <v>158</v>
      </c>
      <c r="AU409" s="23" t="s">
        <v>81</v>
      </c>
    </row>
    <row r="410" spans="2:63" s="10" customFormat="1" ht="29.85" customHeight="1">
      <c r="B410" s="204"/>
      <c r="C410" s="205"/>
      <c r="D410" s="206" t="s">
        <v>70</v>
      </c>
      <c r="E410" s="218" t="s">
        <v>610</v>
      </c>
      <c r="F410" s="218" t="s">
        <v>611</v>
      </c>
      <c r="G410" s="205"/>
      <c r="H410" s="205"/>
      <c r="I410" s="208"/>
      <c r="J410" s="219">
        <f>BK410</f>
        <v>0</v>
      </c>
      <c r="K410" s="205"/>
      <c r="L410" s="210"/>
      <c r="M410" s="211"/>
      <c r="N410" s="212"/>
      <c r="O410" s="212"/>
      <c r="P410" s="213">
        <f>SUM(P411:P475)</f>
        <v>0</v>
      </c>
      <c r="Q410" s="212"/>
      <c r="R410" s="213">
        <f>SUM(R411:R475)</f>
        <v>0.022170799999999997</v>
      </c>
      <c r="S410" s="212"/>
      <c r="T410" s="214">
        <f>SUM(T411:T475)</f>
        <v>0</v>
      </c>
      <c r="AR410" s="215" t="s">
        <v>81</v>
      </c>
      <c r="AT410" s="216" t="s">
        <v>70</v>
      </c>
      <c r="AU410" s="216" t="s">
        <v>79</v>
      </c>
      <c r="AY410" s="215" t="s">
        <v>149</v>
      </c>
      <c r="BK410" s="217">
        <f>SUM(BK411:BK475)</f>
        <v>0</v>
      </c>
    </row>
    <row r="411" spans="2:65" s="1" customFormat="1" ht="16.5" customHeight="1">
      <c r="B411" s="45"/>
      <c r="C411" s="220" t="s">
        <v>612</v>
      </c>
      <c r="D411" s="220" t="s">
        <v>151</v>
      </c>
      <c r="E411" s="221" t="s">
        <v>613</v>
      </c>
      <c r="F411" s="222" t="s">
        <v>614</v>
      </c>
      <c r="G411" s="223" t="s">
        <v>615</v>
      </c>
      <c r="H411" s="224">
        <v>3</v>
      </c>
      <c r="I411" s="225"/>
      <c r="J411" s="226">
        <f>ROUND(I411*H411,2)</f>
        <v>0</v>
      </c>
      <c r="K411" s="222" t="s">
        <v>21</v>
      </c>
      <c r="L411" s="71"/>
      <c r="M411" s="227" t="s">
        <v>21</v>
      </c>
      <c r="N411" s="228" t="s">
        <v>42</v>
      </c>
      <c r="O411" s="46"/>
      <c r="P411" s="229">
        <f>O411*H411</f>
        <v>0</v>
      </c>
      <c r="Q411" s="229">
        <v>0</v>
      </c>
      <c r="R411" s="229">
        <f>Q411*H411</f>
        <v>0</v>
      </c>
      <c r="S411" s="229">
        <v>0</v>
      </c>
      <c r="T411" s="230">
        <f>S411*H411</f>
        <v>0</v>
      </c>
      <c r="AR411" s="23" t="s">
        <v>247</v>
      </c>
      <c r="AT411" s="23" t="s">
        <v>151</v>
      </c>
      <c r="AU411" s="23" t="s">
        <v>81</v>
      </c>
      <c r="AY411" s="23" t="s">
        <v>149</v>
      </c>
      <c r="BE411" s="231">
        <f>IF(N411="základní",J411,0)</f>
        <v>0</v>
      </c>
      <c r="BF411" s="231">
        <f>IF(N411="snížená",J411,0)</f>
        <v>0</v>
      </c>
      <c r="BG411" s="231">
        <f>IF(N411="zákl. přenesená",J411,0)</f>
        <v>0</v>
      </c>
      <c r="BH411" s="231">
        <f>IF(N411="sníž. přenesená",J411,0)</f>
        <v>0</v>
      </c>
      <c r="BI411" s="231">
        <f>IF(N411="nulová",J411,0)</f>
        <v>0</v>
      </c>
      <c r="BJ411" s="23" t="s">
        <v>79</v>
      </c>
      <c r="BK411" s="231">
        <f>ROUND(I411*H411,2)</f>
        <v>0</v>
      </c>
      <c r="BL411" s="23" t="s">
        <v>247</v>
      </c>
      <c r="BM411" s="23" t="s">
        <v>616</v>
      </c>
    </row>
    <row r="412" spans="2:51" s="11" customFormat="1" ht="13.5">
      <c r="B412" s="235"/>
      <c r="C412" s="236"/>
      <c r="D412" s="232" t="s">
        <v>160</v>
      </c>
      <c r="E412" s="237" t="s">
        <v>21</v>
      </c>
      <c r="F412" s="238" t="s">
        <v>617</v>
      </c>
      <c r="G412" s="236"/>
      <c r="H412" s="239">
        <v>1</v>
      </c>
      <c r="I412" s="240"/>
      <c r="J412" s="236"/>
      <c r="K412" s="236"/>
      <c r="L412" s="241"/>
      <c r="M412" s="242"/>
      <c r="N412" s="243"/>
      <c r="O412" s="243"/>
      <c r="P412" s="243"/>
      <c r="Q412" s="243"/>
      <c r="R412" s="243"/>
      <c r="S412" s="243"/>
      <c r="T412" s="244"/>
      <c r="AT412" s="245" t="s">
        <v>160</v>
      </c>
      <c r="AU412" s="245" t="s">
        <v>81</v>
      </c>
      <c r="AV412" s="11" t="s">
        <v>81</v>
      </c>
      <c r="AW412" s="11" t="s">
        <v>35</v>
      </c>
      <c r="AX412" s="11" t="s">
        <v>71</v>
      </c>
      <c r="AY412" s="245" t="s">
        <v>149</v>
      </c>
    </row>
    <row r="413" spans="2:51" s="11" customFormat="1" ht="13.5">
      <c r="B413" s="235"/>
      <c r="C413" s="236"/>
      <c r="D413" s="232" t="s">
        <v>160</v>
      </c>
      <c r="E413" s="237" t="s">
        <v>21</v>
      </c>
      <c r="F413" s="238" t="s">
        <v>618</v>
      </c>
      <c r="G413" s="236"/>
      <c r="H413" s="239">
        <v>2</v>
      </c>
      <c r="I413" s="240"/>
      <c r="J413" s="236"/>
      <c r="K413" s="236"/>
      <c r="L413" s="241"/>
      <c r="M413" s="242"/>
      <c r="N413" s="243"/>
      <c r="O413" s="243"/>
      <c r="P413" s="243"/>
      <c r="Q413" s="243"/>
      <c r="R413" s="243"/>
      <c r="S413" s="243"/>
      <c r="T413" s="244"/>
      <c r="AT413" s="245" t="s">
        <v>160</v>
      </c>
      <c r="AU413" s="245" t="s">
        <v>81</v>
      </c>
      <c r="AV413" s="11" t="s">
        <v>81</v>
      </c>
      <c r="AW413" s="11" t="s">
        <v>35</v>
      </c>
      <c r="AX413" s="11" t="s">
        <v>71</v>
      </c>
      <c r="AY413" s="245" t="s">
        <v>149</v>
      </c>
    </row>
    <row r="414" spans="2:51" s="12" customFormat="1" ht="13.5">
      <c r="B414" s="246"/>
      <c r="C414" s="247"/>
      <c r="D414" s="232" t="s">
        <v>160</v>
      </c>
      <c r="E414" s="248" t="s">
        <v>21</v>
      </c>
      <c r="F414" s="249" t="s">
        <v>163</v>
      </c>
      <c r="G414" s="247"/>
      <c r="H414" s="250">
        <v>3</v>
      </c>
      <c r="I414" s="251"/>
      <c r="J414" s="247"/>
      <c r="K414" s="247"/>
      <c r="L414" s="252"/>
      <c r="M414" s="253"/>
      <c r="N414" s="254"/>
      <c r="O414" s="254"/>
      <c r="P414" s="254"/>
      <c r="Q414" s="254"/>
      <c r="R414" s="254"/>
      <c r="S414" s="254"/>
      <c r="T414" s="255"/>
      <c r="AT414" s="256" t="s">
        <v>160</v>
      </c>
      <c r="AU414" s="256" t="s">
        <v>81</v>
      </c>
      <c r="AV414" s="12" t="s">
        <v>156</v>
      </c>
      <c r="AW414" s="12" t="s">
        <v>35</v>
      </c>
      <c r="AX414" s="12" t="s">
        <v>79</v>
      </c>
      <c r="AY414" s="256" t="s">
        <v>149</v>
      </c>
    </row>
    <row r="415" spans="2:65" s="1" customFormat="1" ht="16.5" customHeight="1">
      <c r="B415" s="45"/>
      <c r="C415" s="220" t="s">
        <v>619</v>
      </c>
      <c r="D415" s="220" t="s">
        <v>151</v>
      </c>
      <c r="E415" s="221" t="s">
        <v>620</v>
      </c>
      <c r="F415" s="222" t="s">
        <v>621</v>
      </c>
      <c r="G415" s="223" t="s">
        <v>615</v>
      </c>
      <c r="H415" s="224">
        <v>3</v>
      </c>
      <c r="I415" s="225"/>
      <c r="J415" s="226">
        <f>ROUND(I415*H415,2)</f>
        <v>0</v>
      </c>
      <c r="K415" s="222" t="s">
        <v>21</v>
      </c>
      <c r="L415" s="71"/>
      <c r="M415" s="227" t="s">
        <v>21</v>
      </c>
      <c r="N415" s="228" t="s">
        <v>42</v>
      </c>
      <c r="O415" s="46"/>
      <c r="P415" s="229">
        <f>O415*H415</f>
        <v>0</v>
      </c>
      <c r="Q415" s="229">
        <v>2.12E-05</v>
      </c>
      <c r="R415" s="229">
        <f>Q415*H415</f>
        <v>6.36E-05</v>
      </c>
      <c r="S415" s="229">
        <v>0</v>
      </c>
      <c r="T415" s="230">
        <f>S415*H415</f>
        <v>0</v>
      </c>
      <c r="AR415" s="23" t="s">
        <v>247</v>
      </c>
      <c r="AT415" s="23" t="s">
        <v>151</v>
      </c>
      <c r="AU415" s="23" t="s">
        <v>81</v>
      </c>
      <c r="AY415" s="23" t="s">
        <v>149</v>
      </c>
      <c r="BE415" s="231">
        <f>IF(N415="základní",J415,0)</f>
        <v>0</v>
      </c>
      <c r="BF415" s="231">
        <f>IF(N415="snížená",J415,0)</f>
        <v>0</v>
      </c>
      <c r="BG415" s="231">
        <f>IF(N415="zákl. přenesená",J415,0)</f>
        <v>0</v>
      </c>
      <c r="BH415" s="231">
        <f>IF(N415="sníž. přenesená",J415,0)</f>
        <v>0</v>
      </c>
      <c r="BI415" s="231">
        <f>IF(N415="nulová",J415,0)</f>
        <v>0</v>
      </c>
      <c r="BJ415" s="23" t="s">
        <v>79</v>
      </c>
      <c r="BK415" s="231">
        <f>ROUND(I415*H415,2)</f>
        <v>0</v>
      </c>
      <c r="BL415" s="23" t="s">
        <v>247</v>
      </c>
      <c r="BM415" s="23" t="s">
        <v>622</v>
      </c>
    </row>
    <row r="416" spans="2:51" s="11" customFormat="1" ht="13.5">
      <c r="B416" s="235"/>
      <c r="C416" s="236"/>
      <c r="D416" s="232" t="s">
        <v>160</v>
      </c>
      <c r="E416" s="237" t="s">
        <v>21</v>
      </c>
      <c r="F416" s="238" t="s">
        <v>618</v>
      </c>
      <c r="G416" s="236"/>
      <c r="H416" s="239">
        <v>2</v>
      </c>
      <c r="I416" s="240"/>
      <c r="J416" s="236"/>
      <c r="K416" s="236"/>
      <c r="L416" s="241"/>
      <c r="M416" s="242"/>
      <c r="N416" s="243"/>
      <c r="O416" s="243"/>
      <c r="P416" s="243"/>
      <c r="Q416" s="243"/>
      <c r="R416" s="243"/>
      <c r="S416" s="243"/>
      <c r="T416" s="244"/>
      <c r="AT416" s="245" t="s">
        <v>160</v>
      </c>
      <c r="AU416" s="245" t="s">
        <v>81</v>
      </c>
      <c r="AV416" s="11" t="s">
        <v>81</v>
      </c>
      <c r="AW416" s="11" t="s">
        <v>35</v>
      </c>
      <c r="AX416" s="11" t="s">
        <v>71</v>
      </c>
      <c r="AY416" s="245" t="s">
        <v>149</v>
      </c>
    </row>
    <row r="417" spans="2:51" s="11" customFormat="1" ht="13.5">
      <c r="B417" s="235"/>
      <c r="C417" s="236"/>
      <c r="D417" s="232" t="s">
        <v>160</v>
      </c>
      <c r="E417" s="237" t="s">
        <v>21</v>
      </c>
      <c r="F417" s="238" t="s">
        <v>617</v>
      </c>
      <c r="G417" s="236"/>
      <c r="H417" s="239">
        <v>1</v>
      </c>
      <c r="I417" s="240"/>
      <c r="J417" s="236"/>
      <c r="K417" s="236"/>
      <c r="L417" s="241"/>
      <c r="M417" s="242"/>
      <c r="N417" s="243"/>
      <c r="O417" s="243"/>
      <c r="P417" s="243"/>
      <c r="Q417" s="243"/>
      <c r="R417" s="243"/>
      <c r="S417" s="243"/>
      <c r="T417" s="244"/>
      <c r="AT417" s="245" t="s">
        <v>160</v>
      </c>
      <c r="AU417" s="245" t="s">
        <v>81</v>
      </c>
      <c r="AV417" s="11" t="s">
        <v>81</v>
      </c>
      <c r="AW417" s="11" t="s">
        <v>35</v>
      </c>
      <c r="AX417" s="11" t="s">
        <v>71</v>
      </c>
      <c r="AY417" s="245" t="s">
        <v>149</v>
      </c>
    </row>
    <row r="418" spans="2:51" s="12" customFormat="1" ht="13.5">
      <c r="B418" s="246"/>
      <c r="C418" s="247"/>
      <c r="D418" s="232" t="s">
        <v>160</v>
      </c>
      <c r="E418" s="248" t="s">
        <v>21</v>
      </c>
      <c r="F418" s="249" t="s">
        <v>163</v>
      </c>
      <c r="G418" s="247"/>
      <c r="H418" s="250">
        <v>3</v>
      </c>
      <c r="I418" s="251"/>
      <c r="J418" s="247"/>
      <c r="K418" s="247"/>
      <c r="L418" s="252"/>
      <c r="M418" s="253"/>
      <c r="N418" s="254"/>
      <c r="O418" s="254"/>
      <c r="P418" s="254"/>
      <c r="Q418" s="254"/>
      <c r="R418" s="254"/>
      <c r="S418" s="254"/>
      <c r="T418" s="255"/>
      <c r="AT418" s="256" t="s">
        <v>160</v>
      </c>
      <c r="AU418" s="256" t="s">
        <v>81</v>
      </c>
      <c r="AV418" s="12" t="s">
        <v>156</v>
      </c>
      <c r="AW418" s="12" t="s">
        <v>35</v>
      </c>
      <c r="AX418" s="12" t="s">
        <v>79</v>
      </c>
      <c r="AY418" s="256" t="s">
        <v>149</v>
      </c>
    </row>
    <row r="419" spans="2:65" s="1" customFormat="1" ht="16.5" customHeight="1">
      <c r="B419" s="45"/>
      <c r="C419" s="220" t="s">
        <v>623</v>
      </c>
      <c r="D419" s="220" t="s">
        <v>151</v>
      </c>
      <c r="E419" s="221" t="s">
        <v>624</v>
      </c>
      <c r="F419" s="222" t="s">
        <v>625</v>
      </c>
      <c r="G419" s="223" t="s">
        <v>615</v>
      </c>
      <c r="H419" s="224">
        <v>6</v>
      </c>
      <c r="I419" s="225"/>
      <c r="J419" s="226">
        <f>ROUND(I419*H419,2)</f>
        <v>0</v>
      </c>
      <c r="K419" s="222" t="s">
        <v>21</v>
      </c>
      <c r="L419" s="71"/>
      <c r="M419" s="227" t="s">
        <v>21</v>
      </c>
      <c r="N419" s="228" t="s">
        <v>42</v>
      </c>
      <c r="O419" s="46"/>
      <c r="P419" s="229">
        <f>O419*H419</f>
        <v>0</v>
      </c>
      <c r="Q419" s="229">
        <v>2.12E-05</v>
      </c>
      <c r="R419" s="229">
        <f>Q419*H419</f>
        <v>0.0001272</v>
      </c>
      <c r="S419" s="229">
        <v>0</v>
      </c>
      <c r="T419" s="230">
        <f>S419*H419</f>
        <v>0</v>
      </c>
      <c r="AR419" s="23" t="s">
        <v>247</v>
      </c>
      <c r="AT419" s="23" t="s">
        <v>151</v>
      </c>
      <c r="AU419" s="23" t="s">
        <v>81</v>
      </c>
      <c r="AY419" s="23" t="s">
        <v>149</v>
      </c>
      <c r="BE419" s="231">
        <f>IF(N419="základní",J419,0)</f>
        <v>0</v>
      </c>
      <c r="BF419" s="231">
        <f>IF(N419="snížená",J419,0)</f>
        <v>0</v>
      </c>
      <c r="BG419" s="231">
        <f>IF(N419="zákl. přenesená",J419,0)</f>
        <v>0</v>
      </c>
      <c r="BH419" s="231">
        <f>IF(N419="sníž. přenesená",J419,0)</f>
        <v>0</v>
      </c>
      <c r="BI419" s="231">
        <f>IF(N419="nulová",J419,0)</f>
        <v>0</v>
      </c>
      <c r="BJ419" s="23" t="s">
        <v>79</v>
      </c>
      <c r="BK419" s="231">
        <f>ROUND(I419*H419,2)</f>
        <v>0</v>
      </c>
      <c r="BL419" s="23" t="s">
        <v>247</v>
      </c>
      <c r="BM419" s="23" t="s">
        <v>626</v>
      </c>
    </row>
    <row r="420" spans="2:51" s="11" customFormat="1" ht="13.5">
      <c r="B420" s="235"/>
      <c r="C420" s="236"/>
      <c r="D420" s="232" t="s">
        <v>160</v>
      </c>
      <c r="E420" s="237" t="s">
        <v>21</v>
      </c>
      <c r="F420" s="238" t="s">
        <v>627</v>
      </c>
      <c r="G420" s="236"/>
      <c r="H420" s="239">
        <v>2</v>
      </c>
      <c r="I420" s="240"/>
      <c r="J420" s="236"/>
      <c r="K420" s="236"/>
      <c r="L420" s="241"/>
      <c r="M420" s="242"/>
      <c r="N420" s="243"/>
      <c r="O420" s="243"/>
      <c r="P420" s="243"/>
      <c r="Q420" s="243"/>
      <c r="R420" s="243"/>
      <c r="S420" s="243"/>
      <c r="T420" s="244"/>
      <c r="AT420" s="245" t="s">
        <v>160</v>
      </c>
      <c r="AU420" s="245" t="s">
        <v>81</v>
      </c>
      <c r="AV420" s="11" t="s">
        <v>81</v>
      </c>
      <c r="AW420" s="11" t="s">
        <v>35</v>
      </c>
      <c r="AX420" s="11" t="s">
        <v>71</v>
      </c>
      <c r="AY420" s="245" t="s">
        <v>149</v>
      </c>
    </row>
    <row r="421" spans="2:51" s="11" customFormat="1" ht="13.5">
      <c r="B421" s="235"/>
      <c r="C421" s="236"/>
      <c r="D421" s="232" t="s">
        <v>160</v>
      </c>
      <c r="E421" s="237" t="s">
        <v>21</v>
      </c>
      <c r="F421" s="238" t="s">
        <v>628</v>
      </c>
      <c r="G421" s="236"/>
      <c r="H421" s="239">
        <v>1</v>
      </c>
      <c r="I421" s="240"/>
      <c r="J421" s="236"/>
      <c r="K421" s="236"/>
      <c r="L421" s="241"/>
      <c r="M421" s="242"/>
      <c r="N421" s="243"/>
      <c r="O421" s="243"/>
      <c r="P421" s="243"/>
      <c r="Q421" s="243"/>
      <c r="R421" s="243"/>
      <c r="S421" s="243"/>
      <c r="T421" s="244"/>
      <c r="AT421" s="245" t="s">
        <v>160</v>
      </c>
      <c r="AU421" s="245" t="s">
        <v>81</v>
      </c>
      <c r="AV421" s="11" t="s">
        <v>81</v>
      </c>
      <c r="AW421" s="11" t="s">
        <v>35</v>
      </c>
      <c r="AX421" s="11" t="s">
        <v>71</v>
      </c>
      <c r="AY421" s="245" t="s">
        <v>149</v>
      </c>
    </row>
    <row r="422" spans="2:51" s="11" customFormat="1" ht="13.5">
      <c r="B422" s="235"/>
      <c r="C422" s="236"/>
      <c r="D422" s="232" t="s">
        <v>160</v>
      </c>
      <c r="E422" s="237" t="s">
        <v>21</v>
      </c>
      <c r="F422" s="238" t="s">
        <v>629</v>
      </c>
      <c r="G422" s="236"/>
      <c r="H422" s="239">
        <v>1</v>
      </c>
      <c r="I422" s="240"/>
      <c r="J422" s="236"/>
      <c r="K422" s="236"/>
      <c r="L422" s="241"/>
      <c r="M422" s="242"/>
      <c r="N422" s="243"/>
      <c r="O422" s="243"/>
      <c r="P422" s="243"/>
      <c r="Q422" s="243"/>
      <c r="R422" s="243"/>
      <c r="S422" s="243"/>
      <c r="T422" s="244"/>
      <c r="AT422" s="245" t="s">
        <v>160</v>
      </c>
      <c r="AU422" s="245" t="s">
        <v>81</v>
      </c>
      <c r="AV422" s="11" t="s">
        <v>81</v>
      </c>
      <c r="AW422" s="11" t="s">
        <v>35</v>
      </c>
      <c r="AX422" s="11" t="s">
        <v>71</v>
      </c>
      <c r="AY422" s="245" t="s">
        <v>149</v>
      </c>
    </row>
    <row r="423" spans="2:51" s="11" customFormat="1" ht="13.5">
      <c r="B423" s="235"/>
      <c r="C423" s="236"/>
      <c r="D423" s="232" t="s">
        <v>160</v>
      </c>
      <c r="E423" s="237" t="s">
        <v>21</v>
      </c>
      <c r="F423" s="238" t="s">
        <v>630</v>
      </c>
      <c r="G423" s="236"/>
      <c r="H423" s="239">
        <v>1</v>
      </c>
      <c r="I423" s="240"/>
      <c r="J423" s="236"/>
      <c r="K423" s="236"/>
      <c r="L423" s="241"/>
      <c r="M423" s="242"/>
      <c r="N423" s="243"/>
      <c r="O423" s="243"/>
      <c r="P423" s="243"/>
      <c r="Q423" s="243"/>
      <c r="R423" s="243"/>
      <c r="S423" s="243"/>
      <c r="T423" s="244"/>
      <c r="AT423" s="245" t="s">
        <v>160</v>
      </c>
      <c r="AU423" s="245" t="s">
        <v>81</v>
      </c>
      <c r="AV423" s="11" t="s">
        <v>81</v>
      </c>
      <c r="AW423" s="11" t="s">
        <v>35</v>
      </c>
      <c r="AX423" s="11" t="s">
        <v>71</v>
      </c>
      <c r="AY423" s="245" t="s">
        <v>149</v>
      </c>
    </row>
    <row r="424" spans="2:51" s="11" customFormat="1" ht="13.5">
      <c r="B424" s="235"/>
      <c r="C424" s="236"/>
      <c r="D424" s="232" t="s">
        <v>160</v>
      </c>
      <c r="E424" s="237" t="s">
        <v>21</v>
      </c>
      <c r="F424" s="238" t="s">
        <v>631</v>
      </c>
      <c r="G424" s="236"/>
      <c r="H424" s="239">
        <v>1</v>
      </c>
      <c r="I424" s="240"/>
      <c r="J424" s="236"/>
      <c r="K424" s="236"/>
      <c r="L424" s="241"/>
      <c r="M424" s="242"/>
      <c r="N424" s="243"/>
      <c r="O424" s="243"/>
      <c r="P424" s="243"/>
      <c r="Q424" s="243"/>
      <c r="R424" s="243"/>
      <c r="S424" s="243"/>
      <c r="T424" s="244"/>
      <c r="AT424" s="245" t="s">
        <v>160</v>
      </c>
      <c r="AU424" s="245" t="s">
        <v>81</v>
      </c>
      <c r="AV424" s="11" t="s">
        <v>81</v>
      </c>
      <c r="AW424" s="11" t="s">
        <v>35</v>
      </c>
      <c r="AX424" s="11" t="s">
        <v>71</v>
      </c>
      <c r="AY424" s="245" t="s">
        <v>149</v>
      </c>
    </row>
    <row r="425" spans="2:51" s="12" customFormat="1" ht="13.5">
      <c r="B425" s="246"/>
      <c r="C425" s="247"/>
      <c r="D425" s="232" t="s">
        <v>160</v>
      </c>
      <c r="E425" s="248" t="s">
        <v>21</v>
      </c>
      <c r="F425" s="249" t="s">
        <v>163</v>
      </c>
      <c r="G425" s="247"/>
      <c r="H425" s="250">
        <v>6</v>
      </c>
      <c r="I425" s="251"/>
      <c r="J425" s="247"/>
      <c r="K425" s="247"/>
      <c r="L425" s="252"/>
      <c r="M425" s="253"/>
      <c r="N425" s="254"/>
      <c r="O425" s="254"/>
      <c r="P425" s="254"/>
      <c r="Q425" s="254"/>
      <c r="R425" s="254"/>
      <c r="S425" s="254"/>
      <c r="T425" s="255"/>
      <c r="AT425" s="256" t="s">
        <v>160</v>
      </c>
      <c r="AU425" s="256" t="s">
        <v>81</v>
      </c>
      <c r="AV425" s="12" t="s">
        <v>156</v>
      </c>
      <c r="AW425" s="12" t="s">
        <v>35</v>
      </c>
      <c r="AX425" s="12" t="s">
        <v>79</v>
      </c>
      <c r="AY425" s="256" t="s">
        <v>149</v>
      </c>
    </row>
    <row r="426" spans="2:65" s="1" customFormat="1" ht="25.5" customHeight="1">
      <c r="B426" s="45"/>
      <c r="C426" s="220" t="s">
        <v>632</v>
      </c>
      <c r="D426" s="220" t="s">
        <v>151</v>
      </c>
      <c r="E426" s="221" t="s">
        <v>633</v>
      </c>
      <c r="F426" s="222" t="s">
        <v>634</v>
      </c>
      <c r="G426" s="223" t="s">
        <v>615</v>
      </c>
      <c r="H426" s="224">
        <v>12</v>
      </c>
      <c r="I426" s="225"/>
      <c r="J426" s="226">
        <f>ROUND(I426*H426,2)</f>
        <v>0</v>
      </c>
      <c r="K426" s="222" t="s">
        <v>21</v>
      </c>
      <c r="L426" s="71"/>
      <c r="M426" s="227" t="s">
        <v>21</v>
      </c>
      <c r="N426" s="228" t="s">
        <v>42</v>
      </c>
      <c r="O426" s="46"/>
      <c r="P426" s="229">
        <f>O426*H426</f>
        <v>0</v>
      </c>
      <c r="Q426" s="229">
        <v>0.00052</v>
      </c>
      <c r="R426" s="229">
        <f>Q426*H426</f>
        <v>0.006239999999999999</v>
      </c>
      <c r="S426" s="229">
        <v>0</v>
      </c>
      <c r="T426" s="230">
        <f>S426*H426</f>
        <v>0</v>
      </c>
      <c r="AR426" s="23" t="s">
        <v>247</v>
      </c>
      <c r="AT426" s="23" t="s">
        <v>151</v>
      </c>
      <c r="AU426" s="23" t="s">
        <v>81</v>
      </c>
      <c r="AY426" s="23" t="s">
        <v>149</v>
      </c>
      <c r="BE426" s="231">
        <f>IF(N426="základní",J426,0)</f>
        <v>0</v>
      </c>
      <c r="BF426" s="231">
        <f>IF(N426="snížená",J426,0)</f>
        <v>0</v>
      </c>
      <c r="BG426" s="231">
        <f>IF(N426="zákl. přenesená",J426,0)</f>
        <v>0</v>
      </c>
      <c r="BH426" s="231">
        <f>IF(N426="sníž. přenesená",J426,0)</f>
        <v>0</v>
      </c>
      <c r="BI426" s="231">
        <f>IF(N426="nulová",J426,0)</f>
        <v>0</v>
      </c>
      <c r="BJ426" s="23" t="s">
        <v>79</v>
      </c>
      <c r="BK426" s="231">
        <f>ROUND(I426*H426,2)</f>
        <v>0</v>
      </c>
      <c r="BL426" s="23" t="s">
        <v>247</v>
      </c>
      <c r="BM426" s="23" t="s">
        <v>635</v>
      </c>
    </row>
    <row r="427" spans="2:51" s="11" customFormat="1" ht="13.5">
      <c r="B427" s="235"/>
      <c r="C427" s="236"/>
      <c r="D427" s="232" t="s">
        <v>160</v>
      </c>
      <c r="E427" s="237" t="s">
        <v>21</v>
      </c>
      <c r="F427" s="238" t="s">
        <v>636</v>
      </c>
      <c r="G427" s="236"/>
      <c r="H427" s="239">
        <v>1</v>
      </c>
      <c r="I427" s="240"/>
      <c r="J427" s="236"/>
      <c r="K427" s="236"/>
      <c r="L427" s="241"/>
      <c r="M427" s="242"/>
      <c r="N427" s="243"/>
      <c r="O427" s="243"/>
      <c r="P427" s="243"/>
      <c r="Q427" s="243"/>
      <c r="R427" s="243"/>
      <c r="S427" s="243"/>
      <c r="T427" s="244"/>
      <c r="AT427" s="245" t="s">
        <v>160</v>
      </c>
      <c r="AU427" s="245" t="s">
        <v>81</v>
      </c>
      <c r="AV427" s="11" t="s">
        <v>81</v>
      </c>
      <c r="AW427" s="11" t="s">
        <v>35</v>
      </c>
      <c r="AX427" s="11" t="s">
        <v>71</v>
      </c>
      <c r="AY427" s="245" t="s">
        <v>149</v>
      </c>
    </row>
    <row r="428" spans="2:51" s="11" customFormat="1" ht="13.5">
      <c r="B428" s="235"/>
      <c r="C428" s="236"/>
      <c r="D428" s="232" t="s">
        <v>160</v>
      </c>
      <c r="E428" s="237" t="s">
        <v>21</v>
      </c>
      <c r="F428" s="238" t="s">
        <v>637</v>
      </c>
      <c r="G428" s="236"/>
      <c r="H428" s="239">
        <v>2</v>
      </c>
      <c r="I428" s="240"/>
      <c r="J428" s="236"/>
      <c r="K428" s="236"/>
      <c r="L428" s="241"/>
      <c r="M428" s="242"/>
      <c r="N428" s="243"/>
      <c r="O428" s="243"/>
      <c r="P428" s="243"/>
      <c r="Q428" s="243"/>
      <c r="R428" s="243"/>
      <c r="S428" s="243"/>
      <c r="T428" s="244"/>
      <c r="AT428" s="245" t="s">
        <v>160</v>
      </c>
      <c r="AU428" s="245" t="s">
        <v>81</v>
      </c>
      <c r="AV428" s="11" t="s">
        <v>81</v>
      </c>
      <c r="AW428" s="11" t="s">
        <v>35</v>
      </c>
      <c r="AX428" s="11" t="s">
        <v>71</v>
      </c>
      <c r="AY428" s="245" t="s">
        <v>149</v>
      </c>
    </row>
    <row r="429" spans="2:51" s="11" customFormat="1" ht="13.5">
      <c r="B429" s="235"/>
      <c r="C429" s="236"/>
      <c r="D429" s="232" t="s">
        <v>160</v>
      </c>
      <c r="E429" s="237" t="s">
        <v>21</v>
      </c>
      <c r="F429" s="238" t="s">
        <v>638</v>
      </c>
      <c r="G429" s="236"/>
      <c r="H429" s="239">
        <v>2</v>
      </c>
      <c r="I429" s="240"/>
      <c r="J429" s="236"/>
      <c r="K429" s="236"/>
      <c r="L429" s="241"/>
      <c r="M429" s="242"/>
      <c r="N429" s="243"/>
      <c r="O429" s="243"/>
      <c r="P429" s="243"/>
      <c r="Q429" s="243"/>
      <c r="R429" s="243"/>
      <c r="S429" s="243"/>
      <c r="T429" s="244"/>
      <c r="AT429" s="245" t="s">
        <v>160</v>
      </c>
      <c r="AU429" s="245" t="s">
        <v>81</v>
      </c>
      <c r="AV429" s="11" t="s">
        <v>81</v>
      </c>
      <c r="AW429" s="11" t="s">
        <v>35</v>
      </c>
      <c r="AX429" s="11" t="s">
        <v>71</v>
      </c>
      <c r="AY429" s="245" t="s">
        <v>149</v>
      </c>
    </row>
    <row r="430" spans="2:51" s="11" customFormat="1" ht="13.5">
      <c r="B430" s="235"/>
      <c r="C430" s="236"/>
      <c r="D430" s="232" t="s">
        <v>160</v>
      </c>
      <c r="E430" s="237" t="s">
        <v>21</v>
      </c>
      <c r="F430" s="238" t="s">
        <v>639</v>
      </c>
      <c r="G430" s="236"/>
      <c r="H430" s="239">
        <v>3</v>
      </c>
      <c r="I430" s="240"/>
      <c r="J430" s="236"/>
      <c r="K430" s="236"/>
      <c r="L430" s="241"/>
      <c r="M430" s="242"/>
      <c r="N430" s="243"/>
      <c r="O430" s="243"/>
      <c r="P430" s="243"/>
      <c r="Q430" s="243"/>
      <c r="R430" s="243"/>
      <c r="S430" s="243"/>
      <c r="T430" s="244"/>
      <c r="AT430" s="245" t="s">
        <v>160</v>
      </c>
      <c r="AU430" s="245" t="s">
        <v>81</v>
      </c>
      <c r="AV430" s="11" t="s">
        <v>81</v>
      </c>
      <c r="AW430" s="11" t="s">
        <v>35</v>
      </c>
      <c r="AX430" s="11" t="s">
        <v>71</v>
      </c>
      <c r="AY430" s="245" t="s">
        <v>149</v>
      </c>
    </row>
    <row r="431" spans="2:51" s="11" customFormat="1" ht="13.5">
      <c r="B431" s="235"/>
      <c r="C431" s="236"/>
      <c r="D431" s="232" t="s">
        <v>160</v>
      </c>
      <c r="E431" s="237" t="s">
        <v>21</v>
      </c>
      <c r="F431" s="238" t="s">
        <v>640</v>
      </c>
      <c r="G431" s="236"/>
      <c r="H431" s="239">
        <v>1</v>
      </c>
      <c r="I431" s="240"/>
      <c r="J431" s="236"/>
      <c r="K431" s="236"/>
      <c r="L431" s="241"/>
      <c r="M431" s="242"/>
      <c r="N431" s="243"/>
      <c r="O431" s="243"/>
      <c r="P431" s="243"/>
      <c r="Q431" s="243"/>
      <c r="R431" s="243"/>
      <c r="S431" s="243"/>
      <c r="T431" s="244"/>
      <c r="AT431" s="245" t="s">
        <v>160</v>
      </c>
      <c r="AU431" s="245" t="s">
        <v>81</v>
      </c>
      <c r="AV431" s="11" t="s">
        <v>81</v>
      </c>
      <c r="AW431" s="11" t="s">
        <v>35</v>
      </c>
      <c r="AX431" s="11" t="s">
        <v>71</v>
      </c>
      <c r="AY431" s="245" t="s">
        <v>149</v>
      </c>
    </row>
    <row r="432" spans="2:51" s="11" customFormat="1" ht="13.5">
      <c r="B432" s="235"/>
      <c r="C432" s="236"/>
      <c r="D432" s="232" t="s">
        <v>160</v>
      </c>
      <c r="E432" s="237" t="s">
        <v>21</v>
      </c>
      <c r="F432" s="238" t="s">
        <v>641</v>
      </c>
      <c r="G432" s="236"/>
      <c r="H432" s="239">
        <v>3</v>
      </c>
      <c r="I432" s="240"/>
      <c r="J432" s="236"/>
      <c r="K432" s="236"/>
      <c r="L432" s="241"/>
      <c r="M432" s="242"/>
      <c r="N432" s="243"/>
      <c r="O432" s="243"/>
      <c r="P432" s="243"/>
      <c r="Q432" s="243"/>
      <c r="R432" s="243"/>
      <c r="S432" s="243"/>
      <c r="T432" s="244"/>
      <c r="AT432" s="245" t="s">
        <v>160</v>
      </c>
      <c r="AU432" s="245" t="s">
        <v>81</v>
      </c>
      <c r="AV432" s="11" t="s">
        <v>81</v>
      </c>
      <c r="AW432" s="11" t="s">
        <v>35</v>
      </c>
      <c r="AX432" s="11" t="s">
        <v>71</v>
      </c>
      <c r="AY432" s="245" t="s">
        <v>149</v>
      </c>
    </row>
    <row r="433" spans="2:51" s="12" customFormat="1" ht="13.5">
      <c r="B433" s="246"/>
      <c r="C433" s="247"/>
      <c r="D433" s="232" t="s">
        <v>160</v>
      </c>
      <c r="E433" s="248" t="s">
        <v>21</v>
      </c>
      <c r="F433" s="249" t="s">
        <v>163</v>
      </c>
      <c r="G433" s="247"/>
      <c r="H433" s="250">
        <v>12</v>
      </c>
      <c r="I433" s="251"/>
      <c r="J433" s="247"/>
      <c r="K433" s="247"/>
      <c r="L433" s="252"/>
      <c r="M433" s="253"/>
      <c r="N433" s="254"/>
      <c r="O433" s="254"/>
      <c r="P433" s="254"/>
      <c r="Q433" s="254"/>
      <c r="R433" s="254"/>
      <c r="S433" s="254"/>
      <c r="T433" s="255"/>
      <c r="AT433" s="256" t="s">
        <v>160</v>
      </c>
      <c r="AU433" s="256" t="s">
        <v>81</v>
      </c>
      <c r="AV433" s="12" t="s">
        <v>156</v>
      </c>
      <c r="AW433" s="12" t="s">
        <v>35</v>
      </c>
      <c r="AX433" s="12" t="s">
        <v>79</v>
      </c>
      <c r="AY433" s="256" t="s">
        <v>149</v>
      </c>
    </row>
    <row r="434" spans="2:65" s="1" customFormat="1" ht="16.5" customHeight="1">
      <c r="B434" s="45"/>
      <c r="C434" s="220" t="s">
        <v>642</v>
      </c>
      <c r="D434" s="220" t="s">
        <v>151</v>
      </c>
      <c r="E434" s="221" t="s">
        <v>643</v>
      </c>
      <c r="F434" s="222" t="s">
        <v>644</v>
      </c>
      <c r="G434" s="223" t="s">
        <v>615</v>
      </c>
      <c r="H434" s="224">
        <v>6</v>
      </c>
      <c r="I434" s="225"/>
      <c r="J434" s="226">
        <f>ROUND(I434*H434,2)</f>
        <v>0</v>
      </c>
      <c r="K434" s="222" t="s">
        <v>21</v>
      </c>
      <c r="L434" s="71"/>
      <c r="M434" s="227" t="s">
        <v>21</v>
      </c>
      <c r="N434" s="228" t="s">
        <v>42</v>
      </c>
      <c r="O434" s="46"/>
      <c r="P434" s="229">
        <f>O434*H434</f>
        <v>0</v>
      </c>
      <c r="Q434" s="229">
        <v>0.00052</v>
      </c>
      <c r="R434" s="229">
        <f>Q434*H434</f>
        <v>0.0031199999999999995</v>
      </c>
      <c r="S434" s="229">
        <v>0</v>
      </c>
      <c r="T434" s="230">
        <f>S434*H434</f>
        <v>0</v>
      </c>
      <c r="AR434" s="23" t="s">
        <v>247</v>
      </c>
      <c r="AT434" s="23" t="s">
        <v>151</v>
      </c>
      <c r="AU434" s="23" t="s">
        <v>81</v>
      </c>
      <c r="AY434" s="23" t="s">
        <v>149</v>
      </c>
      <c r="BE434" s="231">
        <f>IF(N434="základní",J434,0)</f>
        <v>0</v>
      </c>
      <c r="BF434" s="231">
        <f>IF(N434="snížená",J434,0)</f>
        <v>0</v>
      </c>
      <c r="BG434" s="231">
        <f>IF(N434="zákl. přenesená",J434,0)</f>
        <v>0</v>
      </c>
      <c r="BH434" s="231">
        <f>IF(N434="sníž. přenesená",J434,0)</f>
        <v>0</v>
      </c>
      <c r="BI434" s="231">
        <f>IF(N434="nulová",J434,0)</f>
        <v>0</v>
      </c>
      <c r="BJ434" s="23" t="s">
        <v>79</v>
      </c>
      <c r="BK434" s="231">
        <f>ROUND(I434*H434,2)</f>
        <v>0</v>
      </c>
      <c r="BL434" s="23" t="s">
        <v>247</v>
      </c>
      <c r="BM434" s="23" t="s">
        <v>645</v>
      </c>
    </row>
    <row r="435" spans="2:51" s="11" customFormat="1" ht="13.5">
      <c r="B435" s="235"/>
      <c r="C435" s="236"/>
      <c r="D435" s="232" t="s">
        <v>160</v>
      </c>
      <c r="E435" s="237" t="s">
        <v>21</v>
      </c>
      <c r="F435" s="238" t="s">
        <v>646</v>
      </c>
      <c r="G435" s="236"/>
      <c r="H435" s="239">
        <v>2</v>
      </c>
      <c r="I435" s="240"/>
      <c r="J435" s="236"/>
      <c r="K435" s="236"/>
      <c r="L435" s="241"/>
      <c r="M435" s="242"/>
      <c r="N435" s="243"/>
      <c r="O435" s="243"/>
      <c r="P435" s="243"/>
      <c r="Q435" s="243"/>
      <c r="R435" s="243"/>
      <c r="S435" s="243"/>
      <c r="T435" s="244"/>
      <c r="AT435" s="245" t="s">
        <v>160</v>
      </c>
      <c r="AU435" s="245" t="s">
        <v>81</v>
      </c>
      <c r="AV435" s="11" t="s">
        <v>81</v>
      </c>
      <c r="AW435" s="11" t="s">
        <v>35</v>
      </c>
      <c r="AX435" s="11" t="s">
        <v>71</v>
      </c>
      <c r="AY435" s="245" t="s">
        <v>149</v>
      </c>
    </row>
    <row r="436" spans="2:51" s="11" customFormat="1" ht="13.5">
      <c r="B436" s="235"/>
      <c r="C436" s="236"/>
      <c r="D436" s="232" t="s">
        <v>160</v>
      </c>
      <c r="E436" s="237" t="s">
        <v>21</v>
      </c>
      <c r="F436" s="238" t="s">
        <v>647</v>
      </c>
      <c r="G436" s="236"/>
      <c r="H436" s="239">
        <v>1</v>
      </c>
      <c r="I436" s="240"/>
      <c r="J436" s="236"/>
      <c r="K436" s="236"/>
      <c r="L436" s="241"/>
      <c r="M436" s="242"/>
      <c r="N436" s="243"/>
      <c r="O436" s="243"/>
      <c r="P436" s="243"/>
      <c r="Q436" s="243"/>
      <c r="R436" s="243"/>
      <c r="S436" s="243"/>
      <c r="T436" s="244"/>
      <c r="AT436" s="245" t="s">
        <v>160</v>
      </c>
      <c r="AU436" s="245" t="s">
        <v>81</v>
      </c>
      <c r="AV436" s="11" t="s">
        <v>81</v>
      </c>
      <c r="AW436" s="11" t="s">
        <v>35</v>
      </c>
      <c r="AX436" s="11" t="s">
        <v>71</v>
      </c>
      <c r="AY436" s="245" t="s">
        <v>149</v>
      </c>
    </row>
    <row r="437" spans="2:51" s="11" customFormat="1" ht="13.5">
      <c r="B437" s="235"/>
      <c r="C437" s="236"/>
      <c r="D437" s="232" t="s">
        <v>160</v>
      </c>
      <c r="E437" s="237" t="s">
        <v>21</v>
      </c>
      <c r="F437" s="238" t="s">
        <v>629</v>
      </c>
      <c r="G437" s="236"/>
      <c r="H437" s="239">
        <v>1</v>
      </c>
      <c r="I437" s="240"/>
      <c r="J437" s="236"/>
      <c r="K437" s="236"/>
      <c r="L437" s="241"/>
      <c r="M437" s="242"/>
      <c r="N437" s="243"/>
      <c r="O437" s="243"/>
      <c r="P437" s="243"/>
      <c r="Q437" s="243"/>
      <c r="R437" s="243"/>
      <c r="S437" s="243"/>
      <c r="T437" s="244"/>
      <c r="AT437" s="245" t="s">
        <v>160</v>
      </c>
      <c r="AU437" s="245" t="s">
        <v>81</v>
      </c>
      <c r="AV437" s="11" t="s">
        <v>81</v>
      </c>
      <c r="AW437" s="11" t="s">
        <v>35</v>
      </c>
      <c r="AX437" s="11" t="s">
        <v>71</v>
      </c>
      <c r="AY437" s="245" t="s">
        <v>149</v>
      </c>
    </row>
    <row r="438" spans="2:51" s="11" customFormat="1" ht="13.5">
      <c r="B438" s="235"/>
      <c r="C438" s="236"/>
      <c r="D438" s="232" t="s">
        <v>160</v>
      </c>
      <c r="E438" s="237" t="s">
        <v>21</v>
      </c>
      <c r="F438" s="238" t="s">
        <v>630</v>
      </c>
      <c r="G438" s="236"/>
      <c r="H438" s="239">
        <v>1</v>
      </c>
      <c r="I438" s="240"/>
      <c r="J438" s="236"/>
      <c r="K438" s="236"/>
      <c r="L438" s="241"/>
      <c r="M438" s="242"/>
      <c r="N438" s="243"/>
      <c r="O438" s="243"/>
      <c r="P438" s="243"/>
      <c r="Q438" s="243"/>
      <c r="R438" s="243"/>
      <c r="S438" s="243"/>
      <c r="T438" s="244"/>
      <c r="AT438" s="245" t="s">
        <v>160</v>
      </c>
      <c r="AU438" s="245" t="s">
        <v>81</v>
      </c>
      <c r="AV438" s="11" t="s">
        <v>81</v>
      </c>
      <c r="AW438" s="11" t="s">
        <v>35</v>
      </c>
      <c r="AX438" s="11" t="s">
        <v>71</v>
      </c>
      <c r="AY438" s="245" t="s">
        <v>149</v>
      </c>
    </row>
    <row r="439" spans="2:51" s="11" customFormat="1" ht="13.5">
      <c r="B439" s="235"/>
      <c r="C439" s="236"/>
      <c r="D439" s="232" t="s">
        <v>160</v>
      </c>
      <c r="E439" s="237" t="s">
        <v>21</v>
      </c>
      <c r="F439" s="238" t="s">
        <v>631</v>
      </c>
      <c r="G439" s="236"/>
      <c r="H439" s="239">
        <v>1</v>
      </c>
      <c r="I439" s="240"/>
      <c r="J439" s="236"/>
      <c r="K439" s="236"/>
      <c r="L439" s="241"/>
      <c r="M439" s="242"/>
      <c r="N439" s="243"/>
      <c r="O439" s="243"/>
      <c r="P439" s="243"/>
      <c r="Q439" s="243"/>
      <c r="R439" s="243"/>
      <c r="S439" s="243"/>
      <c r="T439" s="244"/>
      <c r="AT439" s="245" t="s">
        <v>160</v>
      </c>
      <c r="AU439" s="245" t="s">
        <v>81</v>
      </c>
      <c r="AV439" s="11" t="s">
        <v>81</v>
      </c>
      <c r="AW439" s="11" t="s">
        <v>35</v>
      </c>
      <c r="AX439" s="11" t="s">
        <v>71</v>
      </c>
      <c r="AY439" s="245" t="s">
        <v>149</v>
      </c>
    </row>
    <row r="440" spans="2:51" s="12" customFormat="1" ht="13.5">
      <c r="B440" s="246"/>
      <c r="C440" s="247"/>
      <c r="D440" s="232" t="s">
        <v>160</v>
      </c>
      <c r="E440" s="248" t="s">
        <v>21</v>
      </c>
      <c r="F440" s="249" t="s">
        <v>163</v>
      </c>
      <c r="G440" s="247"/>
      <c r="H440" s="250">
        <v>6</v>
      </c>
      <c r="I440" s="251"/>
      <c r="J440" s="247"/>
      <c r="K440" s="247"/>
      <c r="L440" s="252"/>
      <c r="M440" s="253"/>
      <c r="N440" s="254"/>
      <c r="O440" s="254"/>
      <c r="P440" s="254"/>
      <c r="Q440" s="254"/>
      <c r="R440" s="254"/>
      <c r="S440" s="254"/>
      <c r="T440" s="255"/>
      <c r="AT440" s="256" t="s">
        <v>160</v>
      </c>
      <c r="AU440" s="256" t="s">
        <v>81</v>
      </c>
      <c r="AV440" s="12" t="s">
        <v>156</v>
      </c>
      <c r="AW440" s="12" t="s">
        <v>35</v>
      </c>
      <c r="AX440" s="12" t="s">
        <v>79</v>
      </c>
      <c r="AY440" s="256" t="s">
        <v>149</v>
      </c>
    </row>
    <row r="441" spans="2:65" s="1" customFormat="1" ht="16.5" customHeight="1">
      <c r="B441" s="45"/>
      <c r="C441" s="220" t="s">
        <v>648</v>
      </c>
      <c r="D441" s="220" t="s">
        <v>151</v>
      </c>
      <c r="E441" s="221" t="s">
        <v>649</v>
      </c>
      <c r="F441" s="222" t="s">
        <v>650</v>
      </c>
      <c r="G441" s="223" t="s">
        <v>615</v>
      </c>
      <c r="H441" s="224">
        <v>8</v>
      </c>
      <c r="I441" s="225"/>
      <c r="J441" s="226">
        <f>ROUND(I441*H441,2)</f>
        <v>0</v>
      </c>
      <c r="K441" s="222" t="s">
        <v>155</v>
      </c>
      <c r="L441" s="71"/>
      <c r="M441" s="227" t="s">
        <v>21</v>
      </c>
      <c r="N441" s="228" t="s">
        <v>42</v>
      </c>
      <c r="O441" s="46"/>
      <c r="P441" s="229">
        <f>O441*H441</f>
        <v>0</v>
      </c>
      <c r="Q441" s="229">
        <v>0.00052</v>
      </c>
      <c r="R441" s="229">
        <f>Q441*H441</f>
        <v>0.00416</v>
      </c>
      <c r="S441" s="229">
        <v>0</v>
      </c>
      <c r="T441" s="230">
        <f>S441*H441</f>
        <v>0</v>
      </c>
      <c r="AR441" s="23" t="s">
        <v>247</v>
      </c>
      <c r="AT441" s="23" t="s">
        <v>151</v>
      </c>
      <c r="AU441" s="23" t="s">
        <v>81</v>
      </c>
      <c r="AY441" s="23" t="s">
        <v>149</v>
      </c>
      <c r="BE441" s="231">
        <f>IF(N441="základní",J441,0)</f>
        <v>0</v>
      </c>
      <c r="BF441" s="231">
        <f>IF(N441="snížená",J441,0)</f>
        <v>0</v>
      </c>
      <c r="BG441" s="231">
        <f>IF(N441="zákl. přenesená",J441,0)</f>
        <v>0</v>
      </c>
      <c r="BH441" s="231">
        <f>IF(N441="sníž. přenesená",J441,0)</f>
        <v>0</v>
      </c>
      <c r="BI441" s="231">
        <f>IF(N441="nulová",J441,0)</f>
        <v>0</v>
      </c>
      <c r="BJ441" s="23" t="s">
        <v>79</v>
      </c>
      <c r="BK441" s="231">
        <f>ROUND(I441*H441,2)</f>
        <v>0</v>
      </c>
      <c r="BL441" s="23" t="s">
        <v>247</v>
      </c>
      <c r="BM441" s="23" t="s">
        <v>651</v>
      </c>
    </row>
    <row r="442" spans="2:51" s="11" customFormat="1" ht="13.5">
      <c r="B442" s="235"/>
      <c r="C442" s="236"/>
      <c r="D442" s="232" t="s">
        <v>160</v>
      </c>
      <c r="E442" s="237" t="s">
        <v>21</v>
      </c>
      <c r="F442" s="238" t="s">
        <v>652</v>
      </c>
      <c r="G442" s="236"/>
      <c r="H442" s="239">
        <v>2</v>
      </c>
      <c r="I442" s="240"/>
      <c r="J442" s="236"/>
      <c r="K442" s="236"/>
      <c r="L442" s="241"/>
      <c r="M442" s="242"/>
      <c r="N442" s="243"/>
      <c r="O442" s="243"/>
      <c r="P442" s="243"/>
      <c r="Q442" s="243"/>
      <c r="R442" s="243"/>
      <c r="S442" s="243"/>
      <c r="T442" s="244"/>
      <c r="AT442" s="245" t="s">
        <v>160</v>
      </c>
      <c r="AU442" s="245" t="s">
        <v>81</v>
      </c>
      <c r="AV442" s="11" t="s">
        <v>81</v>
      </c>
      <c r="AW442" s="11" t="s">
        <v>35</v>
      </c>
      <c r="AX442" s="11" t="s">
        <v>71</v>
      </c>
      <c r="AY442" s="245" t="s">
        <v>149</v>
      </c>
    </row>
    <row r="443" spans="2:51" s="11" customFormat="1" ht="13.5">
      <c r="B443" s="235"/>
      <c r="C443" s="236"/>
      <c r="D443" s="232" t="s">
        <v>160</v>
      </c>
      <c r="E443" s="237" t="s">
        <v>21</v>
      </c>
      <c r="F443" s="238" t="s">
        <v>653</v>
      </c>
      <c r="G443" s="236"/>
      <c r="H443" s="239">
        <v>2</v>
      </c>
      <c r="I443" s="240"/>
      <c r="J443" s="236"/>
      <c r="K443" s="236"/>
      <c r="L443" s="241"/>
      <c r="M443" s="242"/>
      <c r="N443" s="243"/>
      <c r="O443" s="243"/>
      <c r="P443" s="243"/>
      <c r="Q443" s="243"/>
      <c r="R443" s="243"/>
      <c r="S443" s="243"/>
      <c r="T443" s="244"/>
      <c r="AT443" s="245" t="s">
        <v>160</v>
      </c>
      <c r="AU443" s="245" t="s">
        <v>81</v>
      </c>
      <c r="AV443" s="11" t="s">
        <v>81</v>
      </c>
      <c r="AW443" s="11" t="s">
        <v>35</v>
      </c>
      <c r="AX443" s="11" t="s">
        <v>71</v>
      </c>
      <c r="AY443" s="245" t="s">
        <v>149</v>
      </c>
    </row>
    <row r="444" spans="2:51" s="11" customFormat="1" ht="13.5">
      <c r="B444" s="235"/>
      <c r="C444" s="236"/>
      <c r="D444" s="232" t="s">
        <v>160</v>
      </c>
      <c r="E444" s="237" t="s">
        <v>21</v>
      </c>
      <c r="F444" s="238" t="s">
        <v>654</v>
      </c>
      <c r="G444" s="236"/>
      <c r="H444" s="239">
        <v>2</v>
      </c>
      <c r="I444" s="240"/>
      <c r="J444" s="236"/>
      <c r="K444" s="236"/>
      <c r="L444" s="241"/>
      <c r="M444" s="242"/>
      <c r="N444" s="243"/>
      <c r="O444" s="243"/>
      <c r="P444" s="243"/>
      <c r="Q444" s="243"/>
      <c r="R444" s="243"/>
      <c r="S444" s="243"/>
      <c r="T444" s="244"/>
      <c r="AT444" s="245" t="s">
        <v>160</v>
      </c>
      <c r="AU444" s="245" t="s">
        <v>81</v>
      </c>
      <c r="AV444" s="11" t="s">
        <v>81</v>
      </c>
      <c r="AW444" s="11" t="s">
        <v>35</v>
      </c>
      <c r="AX444" s="11" t="s">
        <v>71</v>
      </c>
      <c r="AY444" s="245" t="s">
        <v>149</v>
      </c>
    </row>
    <row r="445" spans="2:51" s="11" customFormat="1" ht="13.5">
      <c r="B445" s="235"/>
      <c r="C445" s="236"/>
      <c r="D445" s="232" t="s">
        <v>160</v>
      </c>
      <c r="E445" s="237" t="s">
        <v>21</v>
      </c>
      <c r="F445" s="238" t="s">
        <v>630</v>
      </c>
      <c r="G445" s="236"/>
      <c r="H445" s="239">
        <v>1</v>
      </c>
      <c r="I445" s="240"/>
      <c r="J445" s="236"/>
      <c r="K445" s="236"/>
      <c r="L445" s="241"/>
      <c r="M445" s="242"/>
      <c r="N445" s="243"/>
      <c r="O445" s="243"/>
      <c r="P445" s="243"/>
      <c r="Q445" s="243"/>
      <c r="R445" s="243"/>
      <c r="S445" s="243"/>
      <c r="T445" s="244"/>
      <c r="AT445" s="245" t="s">
        <v>160</v>
      </c>
      <c r="AU445" s="245" t="s">
        <v>81</v>
      </c>
      <c r="AV445" s="11" t="s">
        <v>81</v>
      </c>
      <c r="AW445" s="11" t="s">
        <v>35</v>
      </c>
      <c r="AX445" s="11" t="s">
        <v>71</v>
      </c>
      <c r="AY445" s="245" t="s">
        <v>149</v>
      </c>
    </row>
    <row r="446" spans="2:51" s="11" customFormat="1" ht="13.5">
      <c r="B446" s="235"/>
      <c r="C446" s="236"/>
      <c r="D446" s="232" t="s">
        <v>160</v>
      </c>
      <c r="E446" s="237" t="s">
        <v>21</v>
      </c>
      <c r="F446" s="238" t="s">
        <v>655</v>
      </c>
      <c r="G446" s="236"/>
      <c r="H446" s="239">
        <v>1</v>
      </c>
      <c r="I446" s="240"/>
      <c r="J446" s="236"/>
      <c r="K446" s="236"/>
      <c r="L446" s="241"/>
      <c r="M446" s="242"/>
      <c r="N446" s="243"/>
      <c r="O446" s="243"/>
      <c r="P446" s="243"/>
      <c r="Q446" s="243"/>
      <c r="R446" s="243"/>
      <c r="S446" s="243"/>
      <c r="T446" s="244"/>
      <c r="AT446" s="245" t="s">
        <v>160</v>
      </c>
      <c r="AU446" s="245" t="s">
        <v>81</v>
      </c>
      <c r="AV446" s="11" t="s">
        <v>81</v>
      </c>
      <c r="AW446" s="11" t="s">
        <v>35</v>
      </c>
      <c r="AX446" s="11" t="s">
        <v>71</v>
      </c>
      <c r="AY446" s="245" t="s">
        <v>149</v>
      </c>
    </row>
    <row r="447" spans="2:51" s="12" customFormat="1" ht="13.5">
      <c r="B447" s="246"/>
      <c r="C447" s="247"/>
      <c r="D447" s="232" t="s">
        <v>160</v>
      </c>
      <c r="E447" s="248" t="s">
        <v>21</v>
      </c>
      <c r="F447" s="249" t="s">
        <v>163</v>
      </c>
      <c r="G447" s="247"/>
      <c r="H447" s="250">
        <v>8</v>
      </c>
      <c r="I447" s="251"/>
      <c r="J447" s="247"/>
      <c r="K447" s="247"/>
      <c r="L447" s="252"/>
      <c r="M447" s="253"/>
      <c r="N447" s="254"/>
      <c r="O447" s="254"/>
      <c r="P447" s="254"/>
      <c r="Q447" s="254"/>
      <c r="R447" s="254"/>
      <c r="S447" s="254"/>
      <c r="T447" s="255"/>
      <c r="AT447" s="256" t="s">
        <v>160</v>
      </c>
      <c r="AU447" s="256" t="s">
        <v>81</v>
      </c>
      <c r="AV447" s="12" t="s">
        <v>156</v>
      </c>
      <c r="AW447" s="12" t="s">
        <v>35</v>
      </c>
      <c r="AX447" s="12" t="s">
        <v>79</v>
      </c>
      <c r="AY447" s="256" t="s">
        <v>149</v>
      </c>
    </row>
    <row r="448" spans="2:65" s="1" customFormat="1" ht="16.5" customHeight="1">
      <c r="B448" s="45"/>
      <c r="C448" s="220" t="s">
        <v>656</v>
      </c>
      <c r="D448" s="220" t="s">
        <v>151</v>
      </c>
      <c r="E448" s="221" t="s">
        <v>657</v>
      </c>
      <c r="F448" s="222" t="s">
        <v>658</v>
      </c>
      <c r="G448" s="223" t="s">
        <v>615</v>
      </c>
      <c r="H448" s="224">
        <v>5</v>
      </c>
      <c r="I448" s="225"/>
      <c r="J448" s="226">
        <f>ROUND(I448*H448,2)</f>
        <v>0</v>
      </c>
      <c r="K448" s="222" t="s">
        <v>21</v>
      </c>
      <c r="L448" s="71"/>
      <c r="M448" s="227" t="s">
        <v>21</v>
      </c>
      <c r="N448" s="228" t="s">
        <v>42</v>
      </c>
      <c r="O448" s="46"/>
      <c r="P448" s="229">
        <f>O448*H448</f>
        <v>0</v>
      </c>
      <c r="Q448" s="229">
        <v>0.00052</v>
      </c>
      <c r="R448" s="229">
        <f>Q448*H448</f>
        <v>0.0026</v>
      </c>
      <c r="S448" s="229">
        <v>0</v>
      </c>
      <c r="T448" s="230">
        <f>S448*H448</f>
        <v>0</v>
      </c>
      <c r="AR448" s="23" t="s">
        <v>247</v>
      </c>
      <c r="AT448" s="23" t="s">
        <v>151</v>
      </c>
      <c r="AU448" s="23" t="s">
        <v>81</v>
      </c>
      <c r="AY448" s="23" t="s">
        <v>149</v>
      </c>
      <c r="BE448" s="231">
        <f>IF(N448="základní",J448,0)</f>
        <v>0</v>
      </c>
      <c r="BF448" s="231">
        <f>IF(N448="snížená",J448,0)</f>
        <v>0</v>
      </c>
      <c r="BG448" s="231">
        <f>IF(N448="zákl. přenesená",J448,0)</f>
        <v>0</v>
      </c>
      <c r="BH448" s="231">
        <f>IF(N448="sníž. přenesená",J448,0)</f>
        <v>0</v>
      </c>
      <c r="BI448" s="231">
        <f>IF(N448="nulová",J448,0)</f>
        <v>0</v>
      </c>
      <c r="BJ448" s="23" t="s">
        <v>79</v>
      </c>
      <c r="BK448" s="231">
        <f>ROUND(I448*H448,2)</f>
        <v>0</v>
      </c>
      <c r="BL448" s="23" t="s">
        <v>247</v>
      </c>
      <c r="BM448" s="23" t="s">
        <v>659</v>
      </c>
    </row>
    <row r="449" spans="2:51" s="11" customFormat="1" ht="13.5">
      <c r="B449" s="235"/>
      <c r="C449" s="236"/>
      <c r="D449" s="232" t="s">
        <v>160</v>
      </c>
      <c r="E449" s="237" t="s">
        <v>21</v>
      </c>
      <c r="F449" s="238" t="s">
        <v>630</v>
      </c>
      <c r="G449" s="236"/>
      <c r="H449" s="239">
        <v>1</v>
      </c>
      <c r="I449" s="240"/>
      <c r="J449" s="236"/>
      <c r="K449" s="236"/>
      <c r="L449" s="241"/>
      <c r="M449" s="242"/>
      <c r="N449" s="243"/>
      <c r="O449" s="243"/>
      <c r="P449" s="243"/>
      <c r="Q449" s="243"/>
      <c r="R449" s="243"/>
      <c r="S449" s="243"/>
      <c r="T449" s="244"/>
      <c r="AT449" s="245" t="s">
        <v>160</v>
      </c>
      <c r="AU449" s="245" t="s">
        <v>81</v>
      </c>
      <c r="AV449" s="11" t="s">
        <v>81</v>
      </c>
      <c r="AW449" s="11" t="s">
        <v>35</v>
      </c>
      <c r="AX449" s="11" t="s">
        <v>71</v>
      </c>
      <c r="AY449" s="245" t="s">
        <v>149</v>
      </c>
    </row>
    <row r="450" spans="2:51" s="11" customFormat="1" ht="13.5">
      <c r="B450" s="235"/>
      <c r="C450" s="236"/>
      <c r="D450" s="232" t="s">
        <v>160</v>
      </c>
      <c r="E450" s="237" t="s">
        <v>21</v>
      </c>
      <c r="F450" s="238" t="s">
        <v>660</v>
      </c>
      <c r="G450" s="236"/>
      <c r="H450" s="239">
        <v>1</v>
      </c>
      <c r="I450" s="240"/>
      <c r="J450" s="236"/>
      <c r="K450" s="236"/>
      <c r="L450" s="241"/>
      <c r="M450" s="242"/>
      <c r="N450" s="243"/>
      <c r="O450" s="243"/>
      <c r="P450" s="243"/>
      <c r="Q450" s="243"/>
      <c r="R450" s="243"/>
      <c r="S450" s="243"/>
      <c r="T450" s="244"/>
      <c r="AT450" s="245" t="s">
        <v>160</v>
      </c>
      <c r="AU450" s="245" t="s">
        <v>81</v>
      </c>
      <c r="AV450" s="11" t="s">
        <v>81</v>
      </c>
      <c r="AW450" s="11" t="s">
        <v>35</v>
      </c>
      <c r="AX450" s="11" t="s">
        <v>71</v>
      </c>
      <c r="AY450" s="245" t="s">
        <v>149</v>
      </c>
    </row>
    <row r="451" spans="2:51" s="11" customFormat="1" ht="13.5">
      <c r="B451" s="235"/>
      <c r="C451" s="236"/>
      <c r="D451" s="232" t="s">
        <v>160</v>
      </c>
      <c r="E451" s="237" t="s">
        <v>21</v>
      </c>
      <c r="F451" s="238" t="s">
        <v>661</v>
      </c>
      <c r="G451" s="236"/>
      <c r="H451" s="239">
        <v>1</v>
      </c>
      <c r="I451" s="240"/>
      <c r="J451" s="236"/>
      <c r="K451" s="236"/>
      <c r="L451" s="241"/>
      <c r="M451" s="242"/>
      <c r="N451" s="243"/>
      <c r="O451" s="243"/>
      <c r="P451" s="243"/>
      <c r="Q451" s="243"/>
      <c r="R451" s="243"/>
      <c r="S451" s="243"/>
      <c r="T451" s="244"/>
      <c r="AT451" s="245" t="s">
        <v>160</v>
      </c>
      <c r="AU451" s="245" t="s">
        <v>81</v>
      </c>
      <c r="AV451" s="11" t="s">
        <v>81</v>
      </c>
      <c r="AW451" s="11" t="s">
        <v>35</v>
      </c>
      <c r="AX451" s="11" t="s">
        <v>71</v>
      </c>
      <c r="AY451" s="245" t="s">
        <v>149</v>
      </c>
    </row>
    <row r="452" spans="2:51" s="11" customFormat="1" ht="13.5">
      <c r="B452" s="235"/>
      <c r="C452" s="236"/>
      <c r="D452" s="232" t="s">
        <v>160</v>
      </c>
      <c r="E452" s="237" t="s">
        <v>21</v>
      </c>
      <c r="F452" s="238" t="s">
        <v>662</v>
      </c>
      <c r="G452" s="236"/>
      <c r="H452" s="239">
        <v>1</v>
      </c>
      <c r="I452" s="240"/>
      <c r="J452" s="236"/>
      <c r="K452" s="236"/>
      <c r="L452" s="241"/>
      <c r="M452" s="242"/>
      <c r="N452" s="243"/>
      <c r="O452" s="243"/>
      <c r="P452" s="243"/>
      <c r="Q452" s="243"/>
      <c r="R452" s="243"/>
      <c r="S452" s="243"/>
      <c r="T452" s="244"/>
      <c r="AT452" s="245" t="s">
        <v>160</v>
      </c>
      <c r="AU452" s="245" t="s">
        <v>81</v>
      </c>
      <c r="AV452" s="11" t="s">
        <v>81</v>
      </c>
      <c r="AW452" s="11" t="s">
        <v>35</v>
      </c>
      <c r="AX452" s="11" t="s">
        <v>71</v>
      </c>
      <c r="AY452" s="245" t="s">
        <v>149</v>
      </c>
    </row>
    <row r="453" spans="2:51" s="11" customFormat="1" ht="13.5">
      <c r="B453" s="235"/>
      <c r="C453" s="236"/>
      <c r="D453" s="232" t="s">
        <v>160</v>
      </c>
      <c r="E453" s="237" t="s">
        <v>21</v>
      </c>
      <c r="F453" s="238" t="s">
        <v>663</v>
      </c>
      <c r="G453" s="236"/>
      <c r="H453" s="239">
        <v>1</v>
      </c>
      <c r="I453" s="240"/>
      <c r="J453" s="236"/>
      <c r="K453" s="236"/>
      <c r="L453" s="241"/>
      <c r="M453" s="242"/>
      <c r="N453" s="243"/>
      <c r="O453" s="243"/>
      <c r="P453" s="243"/>
      <c r="Q453" s="243"/>
      <c r="R453" s="243"/>
      <c r="S453" s="243"/>
      <c r="T453" s="244"/>
      <c r="AT453" s="245" t="s">
        <v>160</v>
      </c>
      <c r="AU453" s="245" t="s">
        <v>81</v>
      </c>
      <c r="AV453" s="11" t="s">
        <v>81</v>
      </c>
      <c r="AW453" s="11" t="s">
        <v>35</v>
      </c>
      <c r="AX453" s="11" t="s">
        <v>71</v>
      </c>
      <c r="AY453" s="245" t="s">
        <v>149</v>
      </c>
    </row>
    <row r="454" spans="2:51" s="12" customFormat="1" ht="13.5">
      <c r="B454" s="246"/>
      <c r="C454" s="247"/>
      <c r="D454" s="232" t="s">
        <v>160</v>
      </c>
      <c r="E454" s="248" t="s">
        <v>21</v>
      </c>
      <c r="F454" s="249" t="s">
        <v>163</v>
      </c>
      <c r="G454" s="247"/>
      <c r="H454" s="250">
        <v>5</v>
      </c>
      <c r="I454" s="251"/>
      <c r="J454" s="247"/>
      <c r="K454" s="247"/>
      <c r="L454" s="252"/>
      <c r="M454" s="253"/>
      <c r="N454" s="254"/>
      <c r="O454" s="254"/>
      <c r="P454" s="254"/>
      <c r="Q454" s="254"/>
      <c r="R454" s="254"/>
      <c r="S454" s="254"/>
      <c r="T454" s="255"/>
      <c r="AT454" s="256" t="s">
        <v>160</v>
      </c>
      <c r="AU454" s="256" t="s">
        <v>81</v>
      </c>
      <c r="AV454" s="12" t="s">
        <v>156</v>
      </c>
      <c r="AW454" s="12" t="s">
        <v>35</v>
      </c>
      <c r="AX454" s="12" t="s">
        <v>79</v>
      </c>
      <c r="AY454" s="256" t="s">
        <v>149</v>
      </c>
    </row>
    <row r="455" spans="2:65" s="1" customFormat="1" ht="16.5" customHeight="1">
      <c r="B455" s="45"/>
      <c r="C455" s="220" t="s">
        <v>664</v>
      </c>
      <c r="D455" s="220" t="s">
        <v>151</v>
      </c>
      <c r="E455" s="221" t="s">
        <v>665</v>
      </c>
      <c r="F455" s="222" t="s">
        <v>666</v>
      </c>
      <c r="G455" s="223" t="s">
        <v>615</v>
      </c>
      <c r="H455" s="224">
        <v>4</v>
      </c>
      <c r="I455" s="225"/>
      <c r="J455" s="226">
        <f>ROUND(I455*H455,2)</f>
        <v>0</v>
      </c>
      <c r="K455" s="222" t="s">
        <v>21</v>
      </c>
      <c r="L455" s="71"/>
      <c r="M455" s="227" t="s">
        <v>21</v>
      </c>
      <c r="N455" s="228" t="s">
        <v>42</v>
      </c>
      <c r="O455" s="46"/>
      <c r="P455" s="229">
        <f>O455*H455</f>
        <v>0</v>
      </c>
      <c r="Q455" s="229">
        <v>0.00052</v>
      </c>
      <c r="R455" s="229">
        <f>Q455*H455</f>
        <v>0.00208</v>
      </c>
      <c r="S455" s="229">
        <v>0</v>
      </c>
      <c r="T455" s="230">
        <f>S455*H455</f>
        <v>0</v>
      </c>
      <c r="AR455" s="23" t="s">
        <v>247</v>
      </c>
      <c r="AT455" s="23" t="s">
        <v>151</v>
      </c>
      <c r="AU455" s="23" t="s">
        <v>81</v>
      </c>
      <c r="AY455" s="23" t="s">
        <v>149</v>
      </c>
      <c r="BE455" s="231">
        <f>IF(N455="základní",J455,0)</f>
        <v>0</v>
      </c>
      <c r="BF455" s="231">
        <f>IF(N455="snížená",J455,0)</f>
        <v>0</v>
      </c>
      <c r="BG455" s="231">
        <f>IF(N455="zákl. přenesená",J455,0)</f>
        <v>0</v>
      </c>
      <c r="BH455" s="231">
        <f>IF(N455="sníž. přenesená",J455,0)</f>
        <v>0</v>
      </c>
      <c r="BI455" s="231">
        <f>IF(N455="nulová",J455,0)</f>
        <v>0</v>
      </c>
      <c r="BJ455" s="23" t="s">
        <v>79</v>
      </c>
      <c r="BK455" s="231">
        <f>ROUND(I455*H455,2)</f>
        <v>0</v>
      </c>
      <c r="BL455" s="23" t="s">
        <v>247</v>
      </c>
      <c r="BM455" s="23" t="s">
        <v>667</v>
      </c>
    </row>
    <row r="456" spans="2:51" s="11" customFormat="1" ht="13.5">
      <c r="B456" s="235"/>
      <c r="C456" s="236"/>
      <c r="D456" s="232" t="s">
        <v>160</v>
      </c>
      <c r="E456" s="237" t="s">
        <v>21</v>
      </c>
      <c r="F456" s="238" t="s">
        <v>668</v>
      </c>
      <c r="G456" s="236"/>
      <c r="H456" s="239">
        <v>1</v>
      </c>
      <c r="I456" s="240"/>
      <c r="J456" s="236"/>
      <c r="K456" s="236"/>
      <c r="L456" s="241"/>
      <c r="M456" s="242"/>
      <c r="N456" s="243"/>
      <c r="O456" s="243"/>
      <c r="P456" s="243"/>
      <c r="Q456" s="243"/>
      <c r="R456" s="243"/>
      <c r="S456" s="243"/>
      <c r="T456" s="244"/>
      <c r="AT456" s="245" t="s">
        <v>160</v>
      </c>
      <c r="AU456" s="245" t="s">
        <v>81</v>
      </c>
      <c r="AV456" s="11" t="s">
        <v>81</v>
      </c>
      <c r="AW456" s="11" t="s">
        <v>35</v>
      </c>
      <c r="AX456" s="11" t="s">
        <v>71</v>
      </c>
      <c r="AY456" s="245" t="s">
        <v>149</v>
      </c>
    </row>
    <row r="457" spans="2:51" s="11" customFormat="1" ht="13.5">
      <c r="B457" s="235"/>
      <c r="C457" s="236"/>
      <c r="D457" s="232" t="s">
        <v>160</v>
      </c>
      <c r="E457" s="237" t="s">
        <v>21</v>
      </c>
      <c r="F457" s="238" t="s">
        <v>669</v>
      </c>
      <c r="G457" s="236"/>
      <c r="H457" s="239">
        <v>1</v>
      </c>
      <c r="I457" s="240"/>
      <c r="J457" s="236"/>
      <c r="K457" s="236"/>
      <c r="L457" s="241"/>
      <c r="M457" s="242"/>
      <c r="N457" s="243"/>
      <c r="O457" s="243"/>
      <c r="P457" s="243"/>
      <c r="Q457" s="243"/>
      <c r="R457" s="243"/>
      <c r="S457" s="243"/>
      <c r="T457" s="244"/>
      <c r="AT457" s="245" t="s">
        <v>160</v>
      </c>
      <c r="AU457" s="245" t="s">
        <v>81</v>
      </c>
      <c r="AV457" s="11" t="s">
        <v>81</v>
      </c>
      <c r="AW457" s="11" t="s">
        <v>35</v>
      </c>
      <c r="AX457" s="11" t="s">
        <v>71</v>
      </c>
      <c r="AY457" s="245" t="s">
        <v>149</v>
      </c>
    </row>
    <row r="458" spans="2:51" s="11" customFormat="1" ht="13.5">
      <c r="B458" s="235"/>
      <c r="C458" s="236"/>
      <c r="D458" s="232" t="s">
        <v>160</v>
      </c>
      <c r="E458" s="237" t="s">
        <v>21</v>
      </c>
      <c r="F458" s="238" t="s">
        <v>662</v>
      </c>
      <c r="G458" s="236"/>
      <c r="H458" s="239">
        <v>1</v>
      </c>
      <c r="I458" s="240"/>
      <c r="J458" s="236"/>
      <c r="K458" s="236"/>
      <c r="L458" s="241"/>
      <c r="M458" s="242"/>
      <c r="N458" s="243"/>
      <c r="O458" s="243"/>
      <c r="P458" s="243"/>
      <c r="Q458" s="243"/>
      <c r="R458" s="243"/>
      <c r="S458" s="243"/>
      <c r="T458" s="244"/>
      <c r="AT458" s="245" t="s">
        <v>160</v>
      </c>
      <c r="AU458" s="245" t="s">
        <v>81</v>
      </c>
      <c r="AV458" s="11" t="s">
        <v>81</v>
      </c>
      <c r="AW458" s="11" t="s">
        <v>35</v>
      </c>
      <c r="AX458" s="11" t="s">
        <v>71</v>
      </c>
      <c r="AY458" s="245" t="s">
        <v>149</v>
      </c>
    </row>
    <row r="459" spans="2:51" s="11" customFormat="1" ht="13.5">
      <c r="B459" s="235"/>
      <c r="C459" s="236"/>
      <c r="D459" s="232" t="s">
        <v>160</v>
      </c>
      <c r="E459" s="237" t="s">
        <v>21</v>
      </c>
      <c r="F459" s="238" t="s">
        <v>663</v>
      </c>
      <c r="G459" s="236"/>
      <c r="H459" s="239">
        <v>1</v>
      </c>
      <c r="I459" s="240"/>
      <c r="J459" s="236"/>
      <c r="K459" s="236"/>
      <c r="L459" s="241"/>
      <c r="M459" s="242"/>
      <c r="N459" s="243"/>
      <c r="O459" s="243"/>
      <c r="P459" s="243"/>
      <c r="Q459" s="243"/>
      <c r="R459" s="243"/>
      <c r="S459" s="243"/>
      <c r="T459" s="244"/>
      <c r="AT459" s="245" t="s">
        <v>160</v>
      </c>
      <c r="AU459" s="245" t="s">
        <v>81</v>
      </c>
      <c r="AV459" s="11" t="s">
        <v>81</v>
      </c>
      <c r="AW459" s="11" t="s">
        <v>35</v>
      </c>
      <c r="AX459" s="11" t="s">
        <v>71</v>
      </c>
      <c r="AY459" s="245" t="s">
        <v>149</v>
      </c>
    </row>
    <row r="460" spans="2:51" s="12" customFormat="1" ht="13.5">
      <c r="B460" s="246"/>
      <c r="C460" s="247"/>
      <c r="D460" s="232" t="s">
        <v>160</v>
      </c>
      <c r="E460" s="248" t="s">
        <v>21</v>
      </c>
      <c r="F460" s="249" t="s">
        <v>163</v>
      </c>
      <c r="G460" s="247"/>
      <c r="H460" s="250">
        <v>4</v>
      </c>
      <c r="I460" s="251"/>
      <c r="J460" s="247"/>
      <c r="K460" s="247"/>
      <c r="L460" s="252"/>
      <c r="M460" s="253"/>
      <c r="N460" s="254"/>
      <c r="O460" s="254"/>
      <c r="P460" s="254"/>
      <c r="Q460" s="254"/>
      <c r="R460" s="254"/>
      <c r="S460" s="254"/>
      <c r="T460" s="255"/>
      <c r="AT460" s="256" t="s">
        <v>160</v>
      </c>
      <c r="AU460" s="256" t="s">
        <v>81</v>
      </c>
      <c r="AV460" s="12" t="s">
        <v>156</v>
      </c>
      <c r="AW460" s="12" t="s">
        <v>35</v>
      </c>
      <c r="AX460" s="12" t="s">
        <v>79</v>
      </c>
      <c r="AY460" s="256" t="s">
        <v>149</v>
      </c>
    </row>
    <row r="461" spans="2:65" s="1" customFormat="1" ht="16.5" customHeight="1">
      <c r="B461" s="45"/>
      <c r="C461" s="220" t="s">
        <v>670</v>
      </c>
      <c r="D461" s="220" t="s">
        <v>151</v>
      </c>
      <c r="E461" s="221" t="s">
        <v>671</v>
      </c>
      <c r="F461" s="222" t="s">
        <v>672</v>
      </c>
      <c r="G461" s="223" t="s">
        <v>615</v>
      </c>
      <c r="H461" s="224">
        <v>4</v>
      </c>
      <c r="I461" s="225"/>
      <c r="J461" s="226">
        <f>ROUND(I461*H461,2)</f>
        <v>0</v>
      </c>
      <c r="K461" s="222" t="s">
        <v>155</v>
      </c>
      <c r="L461" s="71"/>
      <c r="M461" s="227" t="s">
        <v>21</v>
      </c>
      <c r="N461" s="228" t="s">
        <v>42</v>
      </c>
      <c r="O461" s="46"/>
      <c r="P461" s="229">
        <f>O461*H461</f>
        <v>0</v>
      </c>
      <c r="Q461" s="229">
        <v>0.00052</v>
      </c>
      <c r="R461" s="229">
        <f>Q461*H461</f>
        <v>0.00208</v>
      </c>
      <c r="S461" s="229">
        <v>0</v>
      </c>
      <c r="T461" s="230">
        <f>S461*H461</f>
        <v>0</v>
      </c>
      <c r="AR461" s="23" t="s">
        <v>247</v>
      </c>
      <c r="AT461" s="23" t="s">
        <v>151</v>
      </c>
      <c r="AU461" s="23" t="s">
        <v>81</v>
      </c>
      <c r="AY461" s="23" t="s">
        <v>149</v>
      </c>
      <c r="BE461" s="231">
        <f>IF(N461="základní",J461,0)</f>
        <v>0</v>
      </c>
      <c r="BF461" s="231">
        <f>IF(N461="snížená",J461,0)</f>
        <v>0</v>
      </c>
      <c r="BG461" s="231">
        <f>IF(N461="zákl. přenesená",J461,0)</f>
        <v>0</v>
      </c>
      <c r="BH461" s="231">
        <f>IF(N461="sníž. přenesená",J461,0)</f>
        <v>0</v>
      </c>
      <c r="BI461" s="231">
        <f>IF(N461="nulová",J461,0)</f>
        <v>0</v>
      </c>
      <c r="BJ461" s="23" t="s">
        <v>79</v>
      </c>
      <c r="BK461" s="231">
        <f>ROUND(I461*H461,2)</f>
        <v>0</v>
      </c>
      <c r="BL461" s="23" t="s">
        <v>247</v>
      </c>
      <c r="BM461" s="23" t="s">
        <v>673</v>
      </c>
    </row>
    <row r="462" spans="2:51" s="11" customFormat="1" ht="13.5">
      <c r="B462" s="235"/>
      <c r="C462" s="236"/>
      <c r="D462" s="232" t="s">
        <v>160</v>
      </c>
      <c r="E462" s="237" t="s">
        <v>21</v>
      </c>
      <c r="F462" s="238" t="s">
        <v>674</v>
      </c>
      <c r="G462" s="236"/>
      <c r="H462" s="239">
        <v>2</v>
      </c>
      <c r="I462" s="240"/>
      <c r="J462" s="236"/>
      <c r="K462" s="236"/>
      <c r="L462" s="241"/>
      <c r="M462" s="242"/>
      <c r="N462" s="243"/>
      <c r="O462" s="243"/>
      <c r="P462" s="243"/>
      <c r="Q462" s="243"/>
      <c r="R462" s="243"/>
      <c r="S462" s="243"/>
      <c r="T462" s="244"/>
      <c r="AT462" s="245" t="s">
        <v>160</v>
      </c>
      <c r="AU462" s="245" t="s">
        <v>81</v>
      </c>
      <c r="AV462" s="11" t="s">
        <v>81</v>
      </c>
      <c r="AW462" s="11" t="s">
        <v>35</v>
      </c>
      <c r="AX462" s="11" t="s">
        <v>71</v>
      </c>
      <c r="AY462" s="245" t="s">
        <v>149</v>
      </c>
    </row>
    <row r="463" spans="2:51" s="11" customFormat="1" ht="13.5">
      <c r="B463" s="235"/>
      <c r="C463" s="236"/>
      <c r="D463" s="232" t="s">
        <v>160</v>
      </c>
      <c r="E463" s="237" t="s">
        <v>21</v>
      </c>
      <c r="F463" s="238" t="s">
        <v>631</v>
      </c>
      <c r="G463" s="236"/>
      <c r="H463" s="239">
        <v>1</v>
      </c>
      <c r="I463" s="240"/>
      <c r="J463" s="236"/>
      <c r="K463" s="236"/>
      <c r="L463" s="241"/>
      <c r="M463" s="242"/>
      <c r="N463" s="243"/>
      <c r="O463" s="243"/>
      <c r="P463" s="243"/>
      <c r="Q463" s="243"/>
      <c r="R463" s="243"/>
      <c r="S463" s="243"/>
      <c r="T463" s="244"/>
      <c r="AT463" s="245" t="s">
        <v>160</v>
      </c>
      <c r="AU463" s="245" t="s">
        <v>81</v>
      </c>
      <c r="AV463" s="11" t="s">
        <v>81</v>
      </c>
      <c r="AW463" s="11" t="s">
        <v>35</v>
      </c>
      <c r="AX463" s="11" t="s">
        <v>71</v>
      </c>
      <c r="AY463" s="245" t="s">
        <v>149</v>
      </c>
    </row>
    <row r="464" spans="2:51" s="11" customFormat="1" ht="13.5">
      <c r="B464" s="235"/>
      <c r="C464" s="236"/>
      <c r="D464" s="232" t="s">
        <v>160</v>
      </c>
      <c r="E464" s="237" t="s">
        <v>21</v>
      </c>
      <c r="F464" s="238" t="s">
        <v>675</v>
      </c>
      <c r="G464" s="236"/>
      <c r="H464" s="239">
        <v>1</v>
      </c>
      <c r="I464" s="240"/>
      <c r="J464" s="236"/>
      <c r="K464" s="236"/>
      <c r="L464" s="241"/>
      <c r="M464" s="242"/>
      <c r="N464" s="243"/>
      <c r="O464" s="243"/>
      <c r="P464" s="243"/>
      <c r="Q464" s="243"/>
      <c r="R464" s="243"/>
      <c r="S464" s="243"/>
      <c r="T464" s="244"/>
      <c r="AT464" s="245" t="s">
        <v>160</v>
      </c>
      <c r="AU464" s="245" t="s">
        <v>81</v>
      </c>
      <c r="AV464" s="11" t="s">
        <v>81</v>
      </c>
      <c r="AW464" s="11" t="s">
        <v>35</v>
      </c>
      <c r="AX464" s="11" t="s">
        <v>71</v>
      </c>
      <c r="AY464" s="245" t="s">
        <v>149</v>
      </c>
    </row>
    <row r="465" spans="2:51" s="12" customFormat="1" ht="13.5">
      <c r="B465" s="246"/>
      <c r="C465" s="247"/>
      <c r="D465" s="232" t="s">
        <v>160</v>
      </c>
      <c r="E465" s="248" t="s">
        <v>21</v>
      </c>
      <c r="F465" s="249" t="s">
        <v>163</v>
      </c>
      <c r="G465" s="247"/>
      <c r="H465" s="250">
        <v>4</v>
      </c>
      <c r="I465" s="251"/>
      <c r="J465" s="247"/>
      <c r="K465" s="247"/>
      <c r="L465" s="252"/>
      <c r="M465" s="253"/>
      <c r="N465" s="254"/>
      <c r="O465" s="254"/>
      <c r="P465" s="254"/>
      <c r="Q465" s="254"/>
      <c r="R465" s="254"/>
      <c r="S465" s="254"/>
      <c r="T465" s="255"/>
      <c r="AT465" s="256" t="s">
        <v>160</v>
      </c>
      <c r="AU465" s="256" t="s">
        <v>81</v>
      </c>
      <c r="AV465" s="12" t="s">
        <v>156</v>
      </c>
      <c r="AW465" s="12" t="s">
        <v>35</v>
      </c>
      <c r="AX465" s="12" t="s">
        <v>79</v>
      </c>
      <c r="AY465" s="256" t="s">
        <v>149</v>
      </c>
    </row>
    <row r="466" spans="2:65" s="1" customFormat="1" ht="16.5" customHeight="1">
      <c r="B466" s="45"/>
      <c r="C466" s="220" t="s">
        <v>676</v>
      </c>
      <c r="D466" s="220" t="s">
        <v>151</v>
      </c>
      <c r="E466" s="221" t="s">
        <v>677</v>
      </c>
      <c r="F466" s="222" t="s">
        <v>678</v>
      </c>
      <c r="G466" s="223" t="s">
        <v>615</v>
      </c>
      <c r="H466" s="224">
        <v>1</v>
      </c>
      <c r="I466" s="225"/>
      <c r="J466" s="226">
        <f>ROUND(I466*H466,2)</f>
        <v>0</v>
      </c>
      <c r="K466" s="222" t="s">
        <v>21</v>
      </c>
      <c r="L466" s="71"/>
      <c r="M466" s="227" t="s">
        <v>21</v>
      </c>
      <c r="N466" s="228" t="s">
        <v>42</v>
      </c>
      <c r="O466" s="46"/>
      <c r="P466" s="229">
        <f>O466*H466</f>
        <v>0</v>
      </c>
      <c r="Q466" s="229">
        <v>0</v>
      </c>
      <c r="R466" s="229">
        <f>Q466*H466</f>
        <v>0</v>
      </c>
      <c r="S466" s="229">
        <v>0</v>
      </c>
      <c r="T466" s="230">
        <f>S466*H466</f>
        <v>0</v>
      </c>
      <c r="AR466" s="23" t="s">
        <v>247</v>
      </c>
      <c r="AT466" s="23" t="s">
        <v>151</v>
      </c>
      <c r="AU466" s="23" t="s">
        <v>81</v>
      </c>
      <c r="AY466" s="23" t="s">
        <v>149</v>
      </c>
      <c r="BE466" s="231">
        <f>IF(N466="základní",J466,0)</f>
        <v>0</v>
      </c>
      <c r="BF466" s="231">
        <f>IF(N466="snížená",J466,0)</f>
        <v>0</v>
      </c>
      <c r="BG466" s="231">
        <f>IF(N466="zákl. přenesená",J466,0)</f>
        <v>0</v>
      </c>
      <c r="BH466" s="231">
        <f>IF(N466="sníž. přenesená",J466,0)</f>
        <v>0</v>
      </c>
      <c r="BI466" s="231">
        <f>IF(N466="nulová",J466,0)</f>
        <v>0</v>
      </c>
      <c r="BJ466" s="23" t="s">
        <v>79</v>
      </c>
      <c r="BK466" s="231">
        <f>ROUND(I466*H466,2)</f>
        <v>0</v>
      </c>
      <c r="BL466" s="23" t="s">
        <v>247</v>
      </c>
      <c r="BM466" s="23" t="s">
        <v>679</v>
      </c>
    </row>
    <row r="467" spans="2:51" s="11" customFormat="1" ht="13.5">
      <c r="B467" s="235"/>
      <c r="C467" s="236"/>
      <c r="D467" s="232" t="s">
        <v>160</v>
      </c>
      <c r="E467" s="237" t="s">
        <v>21</v>
      </c>
      <c r="F467" s="238" t="s">
        <v>675</v>
      </c>
      <c r="G467" s="236"/>
      <c r="H467" s="239">
        <v>1</v>
      </c>
      <c r="I467" s="240"/>
      <c r="J467" s="236"/>
      <c r="K467" s="236"/>
      <c r="L467" s="241"/>
      <c r="M467" s="242"/>
      <c r="N467" s="243"/>
      <c r="O467" s="243"/>
      <c r="P467" s="243"/>
      <c r="Q467" s="243"/>
      <c r="R467" s="243"/>
      <c r="S467" s="243"/>
      <c r="T467" s="244"/>
      <c r="AT467" s="245" t="s">
        <v>160</v>
      </c>
      <c r="AU467" s="245" t="s">
        <v>81</v>
      </c>
      <c r="AV467" s="11" t="s">
        <v>81</v>
      </c>
      <c r="AW467" s="11" t="s">
        <v>35</v>
      </c>
      <c r="AX467" s="11" t="s">
        <v>79</v>
      </c>
      <c r="AY467" s="245" t="s">
        <v>149</v>
      </c>
    </row>
    <row r="468" spans="2:65" s="1" customFormat="1" ht="16.5" customHeight="1">
      <c r="B468" s="45"/>
      <c r="C468" s="220" t="s">
        <v>680</v>
      </c>
      <c r="D468" s="220" t="s">
        <v>151</v>
      </c>
      <c r="E468" s="221" t="s">
        <v>681</v>
      </c>
      <c r="F468" s="222" t="s">
        <v>682</v>
      </c>
      <c r="G468" s="223" t="s">
        <v>615</v>
      </c>
      <c r="H468" s="224">
        <v>1</v>
      </c>
      <c r="I468" s="225"/>
      <c r="J468" s="226">
        <f>ROUND(I468*H468,2)</f>
        <v>0</v>
      </c>
      <c r="K468" s="222" t="s">
        <v>21</v>
      </c>
      <c r="L468" s="71"/>
      <c r="M468" s="227" t="s">
        <v>21</v>
      </c>
      <c r="N468" s="228" t="s">
        <v>42</v>
      </c>
      <c r="O468" s="46"/>
      <c r="P468" s="229">
        <f>O468*H468</f>
        <v>0</v>
      </c>
      <c r="Q468" s="229">
        <v>0</v>
      </c>
      <c r="R468" s="229">
        <f>Q468*H468</f>
        <v>0</v>
      </c>
      <c r="S468" s="229">
        <v>0</v>
      </c>
      <c r="T468" s="230">
        <f>S468*H468</f>
        <v>0</v>
      </c>
      <c r="AR468" s="23" t="s">
        <v>247</v>
      </c>
      <c r="AT468" s="23" t="s">
        <v>151</v>
      </c>
      <c r="AU468" s="23" t="s">
        <v>81</v>
      </c>
      <c r="AY468" s="23" t="s">
        <v>149</v>
      </c>
      <c r="BE468" s="231">
        <f>IF(N468="základní",J468,0)</f>
        <v>0</v>
      </c>
      <c r="BF468" s="231">
        <f>IF(N468="snížená",J468,0)</f>
        <v>0</v>
      </c>
      <c r="BG468" s="231">
        <f>IF(N468="zákl. přenesená",J468,0)</f>
        <v>0</v>
      </c>
      <c r="BH468" s="231">
        <f>IF(N468="sníž. přenesená",J468,0)</f>
        <v>0</v>
      </c>
      <c r="BI468" s="231">
        <f>IF(N468="nulová",J468,0)</f>
        <v>0</v>
      </c>
      <c r="BJ468" s="23" t="s">
        <v>79</v>
      </c>
      <c r="BK468" s="231">
        <f>ROUND(I468*H468,2)</f>
        <v>0</v>
      </c>
      <c r="BL468" s="23" t="s">
        <v>247</v>
      </c>
      <c r="BM468" s="23" t="s">
        <v>683</v>
      </c>
    </row>
    <row r="469" spans="2:51" s="11" customFormat="1" ht="13.5">
      <c r="B469" s="235"/>
      <c r="C469" s="236"/>
      <c r="D469" s="232" t="s">
        <v>160</v>
      </c>
      <c r="E469" s="237" t="s">
        <v>21</v>
      </c>
      <c r="F469" s="238" t="s">
        <v>675</v>
      </c>
      <c r="G469" s="236"/>
      <c r="H469" s="239">
        <v>1</v>
      </c>
      <c r="I469" s="240"/>
      <c r="J469" s="236"/>
      <c r="K469" s="236"/>
      <c r="L469" s="241"/>
      <c r="M469" s="242"/>
      <c r="N469" s="243"/>
      <c r="O469" s="243"/>
      <c r="P469" s="243"/>
      <c r="Q469" s="243"/>
      <c r="R469" s="243"/>
      <c r="S469" s="243"/>
      <c r="T469" s="244"/>
      <c r="AT469" s="245" t="s">
        <v>160</v>
      </c>
      <c r="AU469" s="245" t="s">
        <v>81</v>
      </c>
      <c r="AV469" s="11" t="s">
        <v>81</v>
      </c>
      <c r="AW469" s="11" t="s">
        <v>35</v>
      </c>
      <c r="AX469" s="11" t="s">
        <v>79</v>
      </c>
      <c r="AY469" s="245" t="s">
        <v>149</v>
      </c>
    </row>
    <row r="470" spans="2:65" s="1" customFormat="1" ht="25.5" customHeight="1">
      <c r="B470" s="45"/>
      <c r="C470" s="220" t="s">
        <v>684</v>
      </c>
      <c r="D470" s="220" t="s">
        <v>151</v>
      </c>
      <c r="E470" s="221" t="s">
        <v>685</v>
      </c>
      <c r="F470" s="222" t="s">
        <v>686</v>
      </c>
      <c r="G470" s="223" t="s">
        <v>615</v>
      </c>
      <c r="H470" s="224">
        <v>1</v>
      </c>
      <c r="I470" s="225"/>
      <c r="J470" s="226">
        <f>ROUND(I470*H470,2)</f>
        <v>0</v>
      </c>
      <c r="K470" s="222" t="s">
        <v>155</v>
      </c>
      <c r="L470" s="71"/>
      <c r="M470" s="227" t="s">
        <v>21</v>
      </c>
      <c r="N470" s="228" t="s">
        <v>42</v>
      </c>
      <c r="O470" s="46"/>
      <c r="P470" s="229">
        <f>O470*H470</f>
        <v>0</v>
      </c>
      <c r="Q470" s="229">
        <v>0.00085</v>
      </c>
      <c r="R470" s="229">
        <f>Q470*H470</f>
        <v>0.00085</v>
      </c>
      <c r="S470" s="229">
        <v>0</v>
      </c>
      <c r="T470" s="230">
        <f>S470*H470</f>
        <v>0</v>
      </c>
      <c r="AR470" s="23" t="s">
        <v>247</v>
      </c>
      <c r="AT470" s="23" t="s">
        <v>151</v>
      </c>
      <c r="AU470" s="23" t="s">
        <v>81</v>
      </c>
      <c r="AY470" s="23" t="s">
        <v>149</v>
      </c>
      <c r="BE470" s="231">
        <f>IF(N470="základní",J470,0)</f>
        <v>0</v>
      </c>
      <c r="BF470" s="231">
        <f>IF(N470="snížená",J470,0)</f>
        <v>0</v>
      </c>
      <c r="BG470" s="231">
        <f>IF(N470="zákl. přenesená",J470,0)</f>
        <v>0</v>
      </c>
      <c r="BH470" s="231">
        <f>IF(N470="sníž. přenesená",J470,0)</f>
        <v>0</v>
      </c>
      <c r="BI470" s="231">
        <f>IF(N470="nulová",J470,0)</f>
        <v>0</v>
      </c>
      <c r="BJ470" s="23" t="s">
        <v>79</v>
      </c>
      <c r="BK470" s="231">
        <f>ROUND(I470*H470,2)</f>
        <v>0</v>
      </c>
      <c r="BL470" s="23" t="s">
        <v>247</v>
      </c>
      <c r="BM470" s="23" t="s">
        <v>687</v>
      </c>
    </row>
    <row r="471" spans="2:51" s="11" customFormat="1" ht="13.5">
      <c r="B471" s="235"/>
      <c r="C471" s="236"/>
      <c r="D471" s="232" t="s">
        <v>160</v>
      </c>
      <c r="E471" s="237" t="s">
        <v>21</v>
      </c>
      <c r="F471" s="238" t="s">
        <v>688</v>
      </c>
      <c r="G471" s="236"/>
      <c r="H471" s="239">
        <v>1</v>
      </c>
      <c r="I471" s="240"/>
      <c r="J471" s="236"/>
      <c r="K471" s="236"/>
      <c r="L471" s="241"/>
      <c r="M471" s="242"/>
      <c r="N471" s="243"/>
      <c r="O471" s="243"/>
      <c r="P471" s="243"/>
      <c r="Q471" s="243"/>
      <c r="R471" s="243"/>
      <c r="S471" s="243"/>
      <c r="T471" s="244"/>
      <c r="AT471" s="245" t="s">
        <v>160</v>
      </c>
      <c r="AU471" s="245" t="s">
        <v>81</v>
      </c>
      <c r="AV471" s="11" t="s">
        <v>81</v>
      </c>
      <c r="AW471" s="11" t="s">
        <v>35</v>
      </c>
      <c r="AX471" s="11" t="s">
        <v>79</v>
      </c>
      <c r="AY471" s="245" t="s">
        <v>149</v>
      </c>
    </row>
    <row r="472" spans="2:65" s="1" customFormat="1" ht="25.5" customHeight="1">
      <c r="B472" s="45"/>
      <c r="C472" s="220" t="s">
        <v>689</v>
      </c>
      <c r="D472" s="220" t="s">
        <v>151</v>
      </c>
      <c r="E472" s="221" t="s">
        <v>690</v>
      </c>
      <c r="F472" s="222" t="s">
        <v>691</v>
      </c>
      <c r="G472" s="223" t="s">
        <v>615</v>
      </c>
      <c r="H472" s="224">
        <v>1</v>
      </c>
      <c r="I472" s="225"/>
      <c r="J472" s="226">
        <f>ROUND(I472*H472,2)</f>
        <v>0</v>
      </c>
      <c r="K472" s="222" t="s">
        <v>155</v>
      </c>
      <c r="L472" s="71"/>
      <c r="M472" s="227" t="s">
        <v>21</v>
      </c>
      <c r="N472" s="228" t="s">
        <v>42</v>
      </c>
      <c r="O472" s="46"/>
      <c r="P472" s="229">
        <f>O472*H472</f>
        <v>0</v>
      </c>
      <c r="Q472" s="229">
        <v>0.00085</v>
      </c>
      <c r="R472" s="229">
        <f>Q472*H472</f>
        <v>0.00085</v>
      </c>
      <c r="S472" s="229">
        <v>0</v>
      </c>
      <c r="T472" s="230">
        <f>S472*H472</f>
        <v>0</v>
      </c>
      <c r="AR472" s="23" t="s">
        <v>247</v>
      </c>
      <c r="AT472" s="23" t="s">
        <v>151</v>
      </c>
      <c r="AU472" s="23" t="s">
        <v>81</v>
      </c>
      <c r="AY472" s="23" t="s">
        <v>149</v>
      </c>
      <c r="BE472" s="231">
        <f>IF(N472="základní",J472,0)</f>
        <v>0</v>
      </c>
      <c r="BF472" s="231">
        <f>IF(N472="snížená",J472,0)</f>
        <v>0</v>
      </c>
      <c r="BG472" s="231">
        <f>IF(N472="zákl. přenesená",J472,0)</f>
        <v>0</v>
      </c>
      <c r="BH472" s="231">
        <f>IF(N472="sníž. přenesená",J472,0)</f>
        <v>0</v>
      </c>
      <c r="BI472" s="231">
        <f>IF(N472="nulová",J472,0)</f>
        <v>0</v>
      </c>
      <c r="BJ472" s="23" t="s">
        <v>79</v>
      </c>
      <c r="BK472" s="231">
        <f>ROUND(I472*H472,2)</f>
        <v>0</v>
      </c>
      <c r="BL472" s="23" t="s">
        <v>247</v>
      </c>
      <c r="BM472" s="23" t="s">
        <v>692</v>
      </c>
    </row>
    <row r="473" spans="2:51" s="11" customFormat="1" ht="13.5">
      <c r="B473" s="235"/>
      <c r="C473" s="236"/>
      <c r="D473" s="232" t="s">
        <v>160</v>
      </c>
      <c r="E473" s="237" t="s">
        <v>21</v>
      </c>
      <c r="F473" s="238" t="s">
        <v>693</v>
      </c>
      <c r="G473" s="236"/>
      <c r="H473" s="239">
        <v>1</v>
      </c>
      <c r="I473" s="240"/>
      <c r="J473" s="236"/>
      <c r="K473" s="236"/>
      <c r="L473" s="241"/>
      <c r="M473" s="242"/>
      <c r="N473" s="243"/>
      <c r="O473" s="243"/>
      <c r="P473" s="243"/>
      <c r="Q473" s="243"/>
      <c r="R473" s="243"/>
      <c r="S473" s="243"/>
      <c r="T473" s="244"/>
      <c r="AT473" s="245" t="s">
        <v>160</v>
      </c>
      <c r="AU473" s="245" t="s">
        <v>81</v>
      </c>
      <c r="AV473" s="11" t="s">
        <v>81</v>
      </c>
      <c r="AW473" s="11" t="s">
        <v>35</v>
      </c>
      <c r="AX473" s="11" t="s">
        <v>79</v>
      </c>
      <c r="AY473" s="245" t="s">
        <v>149</v>
      </c>
    </row>
    <row r="474" spans="2:65" s="1" customFormat="1" ht="16.5" customHeight="1">
      <c r="B474" s="45"/>
      <c r="C474" s="220" t="s">
        <v>694</v>
      </c>
      <c r="D474" s="220" t="s">
        <v>151</v>
      </c>
      <c r="E474" s="221" t="s">
        <v>695</v>
      </c>
      <c r="F474" s="222" t="s">
        <v>696</v>
      </c>
      <c r="G474" s="223" t="s">
        <v>405</v>
      </c>
      <c r="H474" s="224">
        <v>1</v>
      </c>
      <c r="I474" s="225"/>
      <c r="J474" s="226">
        <f>ROUND(I474*H474,2)</f>
        <v>0</v>
      </c>
      <c r="K474" s="222" t="s">
        <v>21</v>
      </c>
      <c r="L474" s="71"/>
      <c r="M474" s="227" t="s">
        <v>21</v>
      </c>
      <c r="N474" s="228" t="s">
        <v>42</v>
      </c>
      <c r="O474" s="46"/>
      <c r="P474" s="229">
        <f>O474*H474</f>
        <v>0</v>
      </c>
      <c r="Q474" s="229">
        <v>0</v>
      </c>
      <c r="R474" s="229">
        <f>Q474*H474</f>
        <v>0</v>
      </c>
      <c r="S474" s="229">
        <v>0</v>
      </c>
      <c r="T474" s="230">
        <f>S474*H474</f>
        <v>0</v>
      </c>
      <c r="AR474" s="23" t="s">
        <v>247</v>
      </c>
      <c r="AT474" s="23" t="s">
        <v>151</v>
      </c>
      <c r="AU474" s="23" t="s">
        <v>81</v>
      </c>
      <c r="AY474" s="23" t="s">
        <v>149</v>
      </c>
      <c r="BE474" s="231">
        <f>IF(N474="základní",J474,0)</f>
        <v>0</v>
      </c>
      <c r="BF474" s="231">
        <f>IF(N474="snížená",J474,0)</f>
        <v>0</v>
      </c>
      <c r="BG474" s="231">
        <f>IF(N474="zákl. přenesená",J474,0)</f>
        <v>0</v>
      </c>
      <c r="BH474" s="231">
        <f>IF(N474="sníž. přenesená",J474,0)</f>
        <v>0</v>
      </c>
      <c r="BI474" s="231">
        <f>IF(N474="nulová",J474,0)</f>
        <v>0</v>
      </c>
      <c r="BJ474" s="23" t="s">
        <v>79</v>
      </c>
      <c r="BK474" s="231">
        <f>ROUND(I474*H474,2)</f>
        <v>0</v>
      </c>
      <c r="BL474" s="23" t="s">
        <v>247</v>
      </c>
      <c r="BM474" s="23" t="s">
        <v>697</v>
      </c>
    </row>
    <row r="475" spans="2:51" s="11" customFormat="1" ht="13.5">
      <c r="B475" s="235"/>
      <c r="C475" s="236"/>
      <c r="D475" s="232" t="s">
        <v>160</v>
      </c>
      <c r="E475" s="237" t="s">
        <v>21</v>
      </c>
      <c r="F475" s="238" t="s">
        <v>698</v>
      </c>
      <c r="G475" s="236"/>
      <c r="H475" s="239">
        <v>1</v>
      </c>
      <c r="I475" s="240"/>
      <c r="J475" s="236"/>
      <c r="K475" s="236"/>
      <c r="L475" s="241"/>
      <c r="M475" s="242"/>
      <c r="N475" s="243"/>
      <c r="O475" s="243"/>
      <c r="P475" s="243"/>
      <c r="Q475" s="243"/>
      <c r="R475" s="243"/>
      <c r="S475" s="243"/>
      <c r="T475" s="244"/>
      <c r="AT475" s="245" t="s">
        <v>160</v>
      </c>
      <c r="AU475" s="245" t="s">
        <v>81</v>
      </c>
      <c r="AV475" s="11" t="s">
        <v>81</v>
      </c>
      <c r="AW475" s="11" t="s">
        <v>35</v>
      </c>
      <c r="AX475" s="11" t="s">
        <v>79</v>
      </c>
      <c r="AY475" s="245" t="s">
        <v>149</v>
      </c>
    </row>
    <row r="476" spans="2:63" s="10" customFormat="1" ht="29.85" customHeight="1">
      <c r="B476" s="204"/>
      <c r="C476" s="205"/>
      <c r="D476" s="206" t="s">
        <v>70</v>
      </c>
      <c r="E476" s="218" t="s">
        <v>699</v>
      </c>
      <c r="F476" s="218" t="s">
        <v>700</v>
      </c>
      <c r="G476" s="205"/>
      <c r="H476" s="205"/>
      <c r="I476" s="208"/>
      <c r="J476" s="219">
        <f>BK476</f>
        <v>0</v>
      </c>
      <c r="K476" s="205"/>
      <c r="L476" s="210"/>
      <c r="M476" s="211"/>
      <c r="N476" s="212"/>
      <c r="O476" s="212"/>
      <c r="P476" s="213">
        <f>SUM(P477:P480)</f>
        <v>0</v>
      </c>
      <c r="Q476" s="212"/>
      <c r="R476" s="213">
        <f>SUM(R477:R480)</f>
        <v>0.001392</v>
      </c>
      <c r="S476" s="212"/>
      <c r="T476" s="214">
        <f>SUM(T477:T480)</f>
        <v>0.004008</v>
      </c>
      <c r="AR476" s="215" t="s">
        <v>81</v>
      </c>
      <c r="AT476" s="216" t="s">
        <v>70</v>
      </c>
      <c r="AU476" s="216" t="s">
        <v>79</v>
      </c>
      <c r="AY476" s="215" t="s">
        <v>149</v>
      </c>
      <c r="BK476" s="217">
        <f>SUM(BK477:BK480)</f>
        <v>0</v>
      </c>
    </row>
    <row r="477" spans="2:65" s="1" customFormat="1" ht="16.5" customHeight="1">
      <c r="B477" s="45"/>
      <c r="C477" s="220" t="s">
        <v>701</v>
      </c>
      <c r="D477" s="220" t="s">
        <v>151</v>
      </c>
      <c r="E477" s="221" t="s">
        <v>702</v>
      </c>
      <c r="F477" s="222" t="s">
        <v>703</v>
      </c>
      <c r="G477" s="223" t="s">
        <v>172</v>
      </c>
      <c r="H477" s="224">
        <v>2.4</v>
      </c>
      <c r="I477" s="225"/>
      <c r="J477" s="226">
        <f>ROUND(I477*H477,2)</f>
        <v>0</v>
      </c>
      <c r="K477" s="222" t="s">
        <v>155</v>
      </c>
      <c r="L477" s="71"/>
      <c r="M477" s="227" t="s">
        <v>21</v>
      </c>
      <c r="N477" s="228" t="s">
        <v>42</v>
      </c>
      <c r="O477" s="46"/>
      <c r="P477" s="229">
        <f>O477*H477</f>
        <v>0</v>
      </c>
      <c r="Q477" s="229">
        <v>0</v>
      </c>
      <c r="R477" s="229">
        <f>Q477*H477</f>
        <v>0</v>
      </c>
      <c r="S477" s="229">
        <v>0.00167</v>
      </c>
      <c r="T477" s="230">
        <f>S477*H477</f>
        <v>0.004008</v>
      </c>
      <c r="AR477" s="23" t="s">
        <v>247</v>
      </c>
      <c r="AT477" s="23" t="s">
        <v>151</v>
      </c>
      <c r="AU477" s="23" t="s">
        <v>81</v>
      </c>
      <c r="AY477" s="23" t="s">
        <v>149</v>
      </c>
      <c r="BE477" s="231">
        <f>IF(N477="základní",J477,0)</f>
        <v>0</v>
      </c>
      <c r="BF477" s="231">
        <f>IF(N477="snížená",J477,0)</f>
        <v>0</v>
      </c>
      <c r="BG477" s="231">
        <f>IF(N477="zákl. přenesená",J477,0)</f>
        <v>0</v>
      </c>
      <c r="BH477" s="231">
        <f>IF(N477="sníž. přenesená",J477,0)</f>
        <v>0</v>
      </c>
      <c r="BI477" s="231">
        <f>IF(N477="nulová",J477,0)</f>
        <v>0</v>
      </c>
      <c r="BJ477" s="23" t="s">
        <v>79</v>
      </c>
      <c r="BK477" s="231">
        <f>ROUND(I477*H477,2)</f>
        <v>0</v>
      </c>
      <c r="BL477" s="23" t="s">
        <v>247</v>
      </c>
      <c r="BM477" s="23" t="s">
        <v>704</v>
      </c>
    </row>
    <row r="478" spans="2:51" s="11" customFormat="1" ht="13.5">
      <c r="B478" s="235"/>
      <c r="C478" s="236"/>
      <c r="D478" s="232" t="s">
        <v>160</v>
      </c>
      <c r="E478" s="237" t="s">
        <v>21</v>
      </c>
      <c r="F478" s="238" t="s">
        <v>705</v>
      </c>
      <c r="G478" s="236"/>
      <c r="H478" s="239">
        <v>2.4</v>
      </c>
      <c r="I478" s="240"/>
      <c r="J478" s="236"/>
      <c r="K478" s="236"/>
      <c r="L478" s="241"/>
      <c r="M478" s="242"/>
      <c r="N478" s="243"/>
      <c r="O478" s="243"/>
      <c r="P478" s="243"/>
      <c r="Q478" s="243"/>
      <c r="R478" s="243"/>
      <c r="S478" s="243"/>
      <c r="T478" s="244"/>
      <c r="AT478" s="245" t="s">
        <v>160</v>
      </c>
      <c r="AU478" s="245" t="s">
        <v>81</v>
      </c>
      <c r="AV478" s="11" t="s">
        <v>81</v>
      </c>
      <c r="AW478" s="11" t="s">
        <v>35</v>
      </c>
      <c r="AX478" s="11" t="s">
        <v>79</v>
      </c>
      <c r="AY478" s="245" t="s">
        <v>149</v>
      </c>
    </row>
    <row r="479" spans="2:65" s="1" customFormat="1" ht="25.5" customHeight="1">
      <c r="B479" s="45"/>
      <c r="C479" s="220" t="s">
        <v>706</v>
      </c>
      <c r="D479" s="220" t="s">
        <v>151</v>
      </c>
      <c r="E479" s="221" t="s">
        <v>707</v>
      </c>
      <c r="F479" s="222" t="s">
        <v>708</v>
      </c>
      <c r="G479" s="223" t="s">
        <v>172</v>
      </c>
      <c r="H479" s="224">
        <v>1.6</v>
      </c>
      <c r="I479" s="225"/>
      <c r="J479" s="226">
        <f>ROUND(I479*H479,2)</f>
        <v>0</v>
      </c>
      <c r="K479" s="222" t="s">
        <v>155</v>
      </c>
      <c r="L479" s="71"/>
      <c r="M479" s="227" t="s">
        <v>21</v>
      </c>
      <c r="N479" s="228" t="s">
        <v>42</v>
      </c>
      <c r="O479" s="46"/>
      <c r="P479" s="229">
        <f>O479*H479</f>
        <v>0</v>
      </c>
      <c r="Q479" s="229">
        <v>0.00087</v>
      </c>
      <c r="R479" s="229">
        <f>Q479*H479</f>
        <v>0.001392</v>
      </c>
      <c r="S479" s="229">
        <v>0</v>
      </c>
      <c r="T479" s="230">
        <f>S479*H479</f>
        <v>0</v>
      </c>
      <c r="AR479" s="23" t="s">
        <v>247</v>
      </c>
      <c r="AT479" s="23" t="s">
        <v>151</v>
      </c>
      <c r="AU479" s="23" t="s">
        <v>81</v>
      </c>
      <c r="AY479" s="23" t="s">
        <v>149</v>
      </c>
      <c r="BE479" s="231">
        <f>IF(N479="základní",J479,0)</f>
        <v>0</v>
      </c>
      <c r="BF479" s="231">
        <f>IF(N479="snížená",J479,0)</f>
        <v>0</v>
      </c>
      <c r="BG479" s="231">
        <f>IF(N479="zákl. přenesená",J479,0)</f>
        <v>0</v>
      </c>
      <c r="BH479" s="231">
        <f>IF(N479="sníž. přenesená",J479,0)</f>
        <v>0</v>
      </c>
      <c r="BI479" s="231">
        <f>IF(N479="nulová",J479,0)</f>
        <v>0</v>
      </c>
      <c r="BJ479" s="23" t="s">
        <v>79</v>
      </c>
      <c r="BK479" s="231">
        <f>ROUND(I479*H479,2)</f>
        <v>0</v>
      </c>
      <c r="BL479" s="23" t="s">
        <v>247</v>
      </c>
      <c r="BM479" s="23" t="s">
        <v>709</v>
      </c>
    </row>
    <row r="480" spans="2:51" s="11" customFormat="1" ht="13.5">
      <c r="B480" s="235"/>
      <c r="C480" s="236"/>
      <c r="D480" s="232" t="s">
        <v>160</v>
      </c>
      <c r="E480" s="237" t="s">
        <v>21</v>
      </c>
      <c r="F480" s="238" t="s">
        <v>710</v>
      </c>
      <c r="G480" s="236"/>
      <c r="H480" s="239">
        <v>1.6</v>
      </c>
      <c r="I480" s="240"/>
      <c r="J480" s="236"/>
      <c r="K480" s="236"/>
      <c r="L480" s="241"/>
      <c r="M480" s="242"/>
      <c r="N480" s="243"/>
      <c r="O480" s="243"/>
      <c r="P480" s="243"/>
      <c r="Q480" s="243"/>
      <c r="R480" s="243"/>
      <c r="S480" s="243"/>
      <c r="T480" s="244"/>
      <c r="AT480" s="245" t="s">
        <v>160</v>
      </c>
      <c r="AU480" s="245" t="s">
        <v>81</v>
      </c>
      <c r="AV480" s="11" t="s">
        <v>81</v>
      </c>
      <c r="AW480" s="11" t="s">
        <v>35</v>
      </c>
      <c r="AX480" s="11" t="s">
        <v>79</v>
      </c>
      <c r="AY480" s="245" t="s">
        <v>149</v>
      </c>
    </row>
    <row r="481" spans="2:63" s="10" customFormat="1" ht="29.85" customHeight="1">
      <c r="B481" s="204"/>
      <c r="C481" s="205"/>
      <c r="D481" s="206" t="s">
        <v>70</v>
      </c>
      <c r="E481" s="218" t="s">
        <v>711</v>
      </c>
      <c r="F481" s="218" t="s">
        <v>712</v>
      </c>
      <c r="G481" s="205"/>
      <c r="H481" s="205"/>
      <c r="I481" s="208"/>
      <c r="J481" s="219">
        <f>BK481</f>
        <v>0</v>
      </c>
      <c r="K481" s="205"/>
      <c r="L481" s="210"/>
      <c r="M481" s="211"/>
      <c r="N481" s="212"/>
      <c r="O481" s="212"/>
      <c r="P481" s="213">
        <f>SUM(P482:P600)</f>
        <v>0</v>
      </c>
      <c r="Q481" s="212"/>
      <c r="R481" s="213">
        <f>SUM(R482:R600)</f>
        <v>0.5062105</v>
      </c>
      <c r="S481" s="212"/>
      <c r="T481" s="214">
        <f>SUM(T482:T600)</f>
        <v>0.76207756</v>
      </c>
      <c r="AR481" s="215" t="s">
        <v>81</v>
      </c>
      <c r="AT481" s="216" t="s">
        <v>70</v>
      </c>
      <c r="AU481" s="216" t="s">
        <v>79</v>
      </c>
      <c r="AY481" s="215" t="s">
        <v>149</v>
      </c>
      <c r="BK481" s="217">
        <f>SUM(BK482:BK600)</f>
        <v>0</v>
      </c>
    </row>
    <row r="482" spans="2:65" s="1" customFormat="1" ht="16.5" customHeight="1">
      <c r="B482" s="45"/>
      <c r="C482" s="220" t="s">
        <v>713</v>
      </c>
      <c r="D482" s="220" t="s">
        <v>151</v>
      </c>
      <c r="E482" s="221" t="s">
        <v>714</v>
      </c>
      <c r="F482" s="222" t="s">
        <v>715</v>
      </c>
      <c r="G482" s="223" t="s">
        <v>154</v>
      </c>
      <c r="H482" s="224">
        <v>7.022</v>
      </c>
      <c r="I482" s="225"/>
      <c r="J482" s="226">
        <f>ROUND(I482*H482,2)</f>
        <v>0</v>
      </c>
      <c r="K482" s="222" t="s">
        <v>155</v>
      </c>
      <c r="L482" s="71"/>
      <c r="M482" s="227" t="s">
        <v>21</v>
      </c>
      <c r="N482" s="228" t="s">
        <v>42</v>
      </c>
      <c r="O482" s="46"/>
      <c r="P482" s="229">
        <f>O482*H482</f>
        <v>0</v>
      </c>
      <c r="Q482" s="229">
        <v>0</v>
      </c>
      <c r="R482" s="229">
        <f>Q482*H482</f>
        <v>0</v>
      </c>
      <c r="S482" s="229">
        <v>0.01098</v>
      </c>
      <c r="T482" s="230">
        <f>S482*H482</f>
        <v>0.07710156</v>
      </c>
      <c r="AR482" s="23" t="s">
        <v>247</v>
      </c>
      <c r="AT482" s="23" t="s">
        <v>151</v>
      </c>
      <c r="AU482" s="23" t="s">
        <v>81</v>
      </c>
      <c r="AY482" s="23" t="s">
        <v>149</v>
      </c>
      <c r="BE482" s="231">
        <f>IF(N482="základní",J482,0)</f>
        <v>0</v>
      </c>
      <c r="BF482" s="231">
        <f>IF(N482="snížená",J482,0)</f>
        <v>0</v>
      </c>
      <c r="BG482" s="231">
        <f>IF(N482="zákl. přenesená",J482,0)</f>
        <v>0</v>
      </c>
      <c r="BH482" s="231">
        <f>IF(N482="sníž. přenesená",J482,0)</f>
        <v>0</v>
      </c>
      <c r="BI482" s="231">
        <f>IF(N482="nulová",J482,0)</f>
        <v>0</v>
      </c>
      <c r="BJ482" s="23" t="s">
        <v>79</v>
      </c>
      <c r="BK482" s="231">
        <f>ROUND(I482*H482,2)</f>
        <v>0</v>
      </c>
      <c r="BL482" s="23" t="s">
        <v>247</v>
      </c>
      <c r="BM482" s="23" t="s">
        <v>716</v>
      </c>
    </row>
    <row r="483" spans="2:47" s="1" customFormat="1" ht="13.5">
      <c r="B483" s="45"/>
      <c r="C483" s="73"/>
      <c r="D483" s="232" t="s">
        <v>158</v>
      </c>
      <c r="E483" s="73"/>
      <c r="F483" s="233" t="s">
        <v>717</v>
      </c>
      <c r="G483" s="73"/>
      <c r="H483" s="73"/>
      <c r="I483" s="190"/>
      <c r="J483" s="73"/>
      <c r="K483" s="73"/>
      <c r="L483" s="71"/>
      <c r="M483" s="234"/>
      <c r="N483" s="46"/>
      <c r="O483" s="46"/>
      <c r="P483" s="46"/>
      <c r="Q483" s="46"/>
      <c r="R483" s="46"/>
      <c r="S483" s="46"/>
      <c r="T483" s="94"/>
      <c r="AT483" s="23" t="s">
        <v>158</v>
      </c>
      <c r="AU483" s="23" t="s">
        <v>81</v>
      </c>
    </row>
    <row r="484" spans="2:51" s="11" customFormat="1" ht="13.5">
      <c r="B484" s="235"/>
      <c r="C484" s="236"/>
      <c r="D484" s="232" t="s">
        <v>160</v>
      </c>
      <c r="E484" s="237" t="s">
        <v>21</v>
      </c>
      <c r="F484" s="238" t="s">
        <v>718</v>
      </c>
      <c r="G484" s="236"/>
      <c r="H484" s="239">
        <v>7.022</v>
      </c>
      <c r="I484" s="240"/>
      <c r="J484" s="236"/>
      <c r="K484" s="236"/>
      <c r="L484" s="241"/>
      <c r="M484" s="242"/>
      <c r="N484" s="243"/>
      <c r="O484" s="243"/>
      <c r="P484" s="243"/>
      <c r="Q484" s="243"/>
      <c r="R484" s="243"/>
      <c r="S484" s="243"/>
      <c r="T484" s="244"/>
      <c r="AT484" s="245" t="s">
        <v>160</v>
      </c>
      <c r="AU484" s="245" t="s">
        <v>81</v>
      </c>
      <c r="AV484" s="11" t="s">
        <v>81</v>
      </c>
      <c r="AW484" s="11" t="s">
        <v>35</v>
      </c>
      <c r="AX484" s="11" t="s">
        <v>79</v>
      </c>
      <c r="AY484" s="245" t="s">
        <v>149</v>
      </c>
    </row>
    <row r="485" spans="2:65" s="1" customFormat="1" ht="16.5" customHeight="1">
      <c r="B485" s="45"/>
      <c r="C485" s="220" t="s">
        <v>719</v>
      </c>
      <c r="D485" s="220" t="s">
        <v>151</v>
      </c>
      <c r="E485" s="221" t="s">
        <v>720</v>
      </c>
      <c r="F485" s="222" t="s">
        <v>721</v>
      </c>
      <c r="G485" s="223" t="s">
        <v>154</v>
      </c>
      <c r="H485" s="224">
        <v>7.022</v>
      </c>
      <c r="I485" s="225"/>
      <c r="J485" s="226">
        <f>ROUND(I485*H485,2)</f>
        <v>0</v>
      </c>
      <c r="K485" s="222" t="s">
        <v>155</v>
      </c>
      <c r="L485" s="71"/>
      <c r="M485" s="227" t="s">
        <v>21</v>
      </c>
      <c r="N485" s="228" t="s">
        <v>42</v>
      </c>
      <c r="O485" s="46"/>
      <c r="P485" s="229">
        <f>O485*H485</f>
        <v>0</v>
      </c>
      <c r="Q485" s="229">
        <v>0</v>
      </c>
      <c r="R485" s="229">
        <f>Q485*H485</f>
        <v>0</v>
      </c>
      <c r="S485" s="229">
        <v>0.008</v>
      </c>
      <c r="T485" s="230">
        <f>S485*H485</f>
        <v>0.056176000000000004</v>
      </c>
      <c r="AR485" s="23" t="s">
        <v>247</v>
      </c>
      <c r="AT485" s="23" t="s">
        <v>151</v>
      </c>
      <c r="AU485" s="23" t="s">
        <v>81</v>
      </c>
      <c r="AY485" s="23" t="s">
        <v>149</v>
      </c>
      <c r="BE485" s="231">
        <f>IF(N485="základní",J485,0)</f>
        <v>0</v>
      </c>
      <c r="BF485" s="231">
        <f>IF(N485="snížená",J485,0)</f>
        <v>0</v>
      </c>
      <c r="BG485" s="231">
        <f>IF(N485="zákl. přenesená",J485,0)</f>
        <v>0</v>
      </c>
      <c r="BH485" s="231">
        <f>IF(N485="sníž. přenesená",J485,0)</f>
        <v>0</v>
      </c>
      <c r="BI485" s="231">
        <f>IF(N485="nulová",J485,0)</f>
        <v>0</v>
      </c>
      <c r="BJ485" s="23" t="s">
        <v>79</v>
      </c>
      <c r="BK485" s="231">
        <f>ROUND(I485*H485,2)</f>
        <v>0</v>
      </c>
      <c r="BL485" s="23" t="s">
        <v>247</v>
      </c>
      <c r="BM485" s="23" t="s">
        <v>722</v>
      </c>
    </row>
    <row r="486" spans="2:47" s="1" customFormat="1" ht="13.5">
      <c r="B486" s="45"/>
      <c r="C486" s="73"/>
      <c r="D486" s="232" t="s">
        <v>158</v>
      </c>
      <c r="E486" s="73"/>
      <c r="F486" s="233" t="s">
        <v>717</v>
      </c>
      <c r="G486" s="73"/>
      <c r="H486" s="73"/>
      <c r="I486" s="190"/>
      <c r="J486" s="73"/>
      <c r="K486" s="73"/>
      <c r="L486" s="71"/>
      <c r="M486" s="234"/>
      <c r="N486" s="46"/>
      <c r="O486" s="46"/>
      <c r="P486" s="46"/>
      <c r="Q486" s="46"/>
      <c r="R486" s="46"/>
      <c r="S486" s="46"/>
      <c r="T486" s="94"/>
      <c r="AT486" s="23" t="s">
        <v>158</v>
      </c>
      <c r="AU486" s="23" t="s">
        <v>81</v>
      </c>
    </row>
    <row r="487" spans="2:65" s="1" customFormat="1" ht="25.5" customHeight="1">
      <c r="B487" s="45"/>
      <c r="C487" s="220" t="s">
        <v>723</v>
      </c>
      <c r="D487" s="220" t="s">
        <v>151</v>
      </c>
      <c r="E487" s="221" t="s">
        <v>724</v>
      </c>
      <c r="F487" s="222" t="s">
        <v>725</v>
      </c>
      <c r="G487" s="223" t="s">
        <v>154</v>
      </c>
      <c r="H487" s="224">
        <v>7.022</v>
      </c>
      <c r="I487" s="225"/>
      <c r="J487" s="226">
        <f>ROUND(I487*H487,2)</f>
        <v>0</v>
      </c>
      <c r="K487" s="222" t="s">
        <v>155</v>
      </c>
      <c r="L487" s="71"/>
      <c r="M487" s="227" t="s">
        <v>21</v>
      </c>
      <c r="N487" s="228" t="s">
        <v>42</v>
      </c>
      <c r="O487" s="46"/>
      <c r="P487" s="229">
        <f>O487*H487</f>
        <v>0</v>
      </c>
      <c r="Q487" s="229">
        <v>0</v>
      </c>
      <c r="R487" s="229">
        <f>Q487*H487</f>
        <v>0</v>
      </c>
      <c r="S487" s="229">
        <v>0</v>
      </c>
      <c r="T487" s="230">
        <f>S487*H487</f>
        <v>0</v>
      </c>
      <c r="AR487" s="23" t="s">
        <v>247</v>
      </c>
      <c r="AT487" s="23" t="s">
        <v>151</v>
      </c>
      <c r="AU487" s="23" t="s">
        <v>81</v>
      </c>
      <c r="AY487" s="23" t="s">
        <v>149</v>
      </c>
      <c r="BE487" s="231">
        <f>IF(N487="základní",J487,0)</f>
        <v>0</v>
      </c>
      <c r="BF487" s="231">
        <f>IF(N487="snížená",J487,0)</f>
        <v>0</v>
      </c>
      <c r="BG487" s="231">
        <f>IF(N487="zákl. přenesená",J487,0)</f>
        <v>0</v>
      </c>
      <c r="BH487" s="231">
        <f>IF(N487="sníž. přenesená",J487,0)</f>
        <v>0</v>
      </c>
      <c r="BI487" s="231">
        <f>IF(N487="nulová",J487,0)</f>
        <v>0</v>
      </c>
      <c r="BJ487" s="23" t="s">
        <v>79</v>
      </c>
      <c r="BK487" s="231">
        <f>ROUND(I487*H487,2)</f>
        <v>0</v>
      </c>
      <c r="BL487" s="23" t="s">
        <v>247</v>
      </c>
      <c r="BM487" s="23" t="s">
        <v>726</v>
      </c>
    </row>
    <row r="488" spans="2:47" s="1" customFormat="1" ht="13.5">
      <c r="B488" s="45"/>
      <c r="C488" s="73"/>
      <c r="D488" s="232" t="s">
        <v>158</v>
      </c>
      <c r="E488" s="73"/>
      <c r="F488" s="233" t="s">
        <v>727</v>
      </c>
      <c r="G488" s="73"/>
      <c r="H488" s="73"/>
      <c r="I488" s="190"/>
      <c r="J488" s="73"/>
      <c r="K488" s="73"/>
      <c r="L488" s="71"/>
      <c r="M488" s="234"/>
      <c r="N488" s="46"/>
      <c r="O488" s="46"/>
      <c r="P488" s="46"/>
      <c r="Q488" s="46"/>
      <c r="R488" s="46"/>
      <c r="S488" s="46"/>
      <c r="T488" s="94"/>
      <c r="AT488" s="23" t="s">
        <v>158</v>
      </c>
      <c r="AU488" s="23" t="s">
        <v>81</v>
      </c>
    </row>
    <row r="489" spans="2:51" s="11" customFormat="1" ht="13.5">
      <c r="B489" s="235"/>
      <c r="C489" s="236"/>
      <c r="D489" s="232" t="s">
        <v>160</v>
      </c>
      <c r="E489" s="237" t="s">
        <v>21</v>
      </c>
      <c r="F489" s="238" t="s">
        <v>718</v>
      </c>
      <c r="G489" s="236"/>
      <c r="H489" s="239">
        <v>7.022</v>
      </c>
      <c r="I489" s="240"/>
      <c r="J489" s="236"/>
      <c r="K489" s="236"/>
      <c r="L489" s="241"/>
      <c r="M489" s="242"/>
      <c r="N489" s="243"/>
      <c r="O489" s="243"/>
      <c r="P489" s="243"/>
      <c r="Q489" s="243"/>
      <c r="R489" s="243"/>
      <c r="S489" s="243"/>
      <c r="T489" s="244"/>
      <c r="AT489" s="245" t="s">
        <v>160</v>
      </c>
      <c r="AU489" s="245" t="s">
        <v>81</v>
      </c>
      <c r="AV489" s="11" t="s">
        <v>81</v>
      </c>
      <c r="AW489" s="11" t="s">
        <v>35</v>
      </c>
      <c r="AX489" s="11" t="s">
        <v>79</v>
      </c>
      <c r="AY489" s="245" t="s">
        <v>149</v>
      </c>
    </row>
    <row r="490" spans="2:65" s="1" customFormat="1" ht="16.5" customHeight="1">
      <c r="B490" s="45"/>
      <c r="C490" s="257" t="s">
        <v>728</v>
      </c>
      <c r="D490" s="257" t="s">
        <v>224</v>
      </c>
      <c r="E490" s="258" t="s">
        <v>729</v>
      </c>
      <c r="F490" s="259" t="s">
        <v>730</v>
      </c>
      <c r="G490" s="260" t="s">
        <v>154</v>
      </c>
      <c r="H490" s="261">
        <v>7.022</v>
      </c>
      <c r="I490" s="262"/>
      <c r="J490" s="263">
        <f>ROUND(I490*H490,2)</f>
        <v>0</v>
      </c>
      <c r="K490" s="259" t="s">
        <v>155</v>
      </c>
      <c r="L490" s="264"/>
      <c r="M490" s="265" t="s">
        <v>21</v>
      </c>
      <c r="N490" s="266" t="s">
        <v>42</v>
      </c>
      <c r="O490" s="46"/>
      <c r="P490" s="229">
        <f>O490*H490</f>
        <v>0</v>
      </c>
      <c r="Q490" s="229">
        <v>0.00735</v>
      </c>
      <c r="R490" s="229">
        <f>Q490*H490</f>
        <v>0.0516117</v>
      </c>
      <c r="S490" s="229">
        <v>0</v>
      </c>
      <c r="T490" s="230">
        <f>S490*H490</f>
        <v>0</v>
      </c>
      <c r="AR490" s="23" t="s">
        <v>363</v>
      </c>
      <c r="AT490" s="23" t="s">
        <v>224</v>
      </c>
      <c r="AU490" s="23" t="s">
        <v>81</v>
      </c>
      <c r="AY490" s="23" t="s">
        <v>149</v>
      </c>
      <c r="BE490" s="231">
        <f>IF(N490="základní",J490,0)</f>
        <v>0</v>
      </c>
      <c r="BF490" s="231">
        <f>IF(N490="snížená",J490,0)</f>
        <v>0</v>
      </c>
      <c r="BG490" s="231">
        <f>IF(N490="zákl. přenesená",J490,0)</f>
        <v>0</v>
      </c>
      <c r="BH490" s="231">
        <f>IF(N490="sníž. přenesená",J490,0)</f>
        <v>0</v>
      </c>
      <c r="BI490" s="231">
        <f>IF(N490="nulová",J490,0)</f>
        <v>0</v>
      </c>
      <c r="BJ490" s="23" t="s">
        <v>79</v>
      </c>
      <c r="BK490" s="231">
        <f>ROUND(I490*H490,2)</f>
        <v>0</v>
      </c>
      <c r="BL490" s="23" t="s">
        <v>247</v>
      </c>
      <c r="BM490" s="23" t="s">
        <v>731</v>
      </c>
    </row>
    <row r="491" spans="2:65" s="1" customFormat="1" ht="25.5" customHeight="1">
      <c r="B491" s="45"/>
      <c r="C491" s="220" t="s">
        <v>732</v>
      </c>
      <c r="D491" s="220" t="s">
        <v>151</v>
      </c>
      <c r="E491" s="221" t="s">
        <v>733</v>
      </c>
      <c r="F491" s="222" t="s">
        <v>734</v>
      </c>
      <c r="G491" s="223" t="s">
        <v>154</v>
      </c>
      <c r="H491" s="224">
        <v>2.88</v>
      </c>
      <c r="I491" s="225"/>
      <c r="J491" s="226">
        <f>ROUND(I491*H491,2)</f>
        <v>0</v>
      </c>
      <c r="K491" s="222" t="s">
        <v>155</v>
      </c>
      <c r="L491" s="71"/>
      <c r="M491" s="227" t="s">
        <v>21</v>
      </c>
      <c r="N491" s="228" t="s">
        <v>42</v>
      </c>
      <c r="O491" s="46"/>
      <c r="P491" s="229">
        <f>O491*H491</f>
        <v>0</v>
      </c>
      <c r="Q491" s="229">
        <v>0.00026</v>
      </c>
      <c r="R491" s="229">
        <f>Q491*H491</f>
        <v>0.0007487999999999999</v>
      </c>
      <c r="S491" s="229">
        <v>0</v>
      </c>
      <c r="T491" s="230">
        <f>S491*H491</f>
        <v>0</v>
      </c>
      <c r="AR491" s="23" t="s">
        <v>247</v>
      </c>
      <c r="AT491" s="23" t="s">
        <v>151</v>
      </c>
      <c r="AU491" s="23" t="s">
        <v>81</v>
      </c>
      <c r="AY491" s="23" t="s">
        <v>149</v>
      </c>
      <c r="BE491" s="231">
        <f>IF(N491="základní",J491,0)</f>
        <v>0</v>
      </c>
      <c r="BF491" s="231">
        <f>IF(N491="snížená",J491,0)</f>
        <v>0</v>
      </c>
      <c r="BG491" s="231">
        <f>IF(N491="zákl. přenesená",J491,0)</f>
        <v>0</v>
      </c>
      <c r="BH491" s="231">
        <f>IF(N491="sníž. přenesená",J491,0)</f>
        <v>0</v>
      </c>
      <c r="BI491" s="231">
        <f>IF(N491="nulová",J491,0)</f>
        <v>0</v>
      </c>
      <c r="BJ491" s="23" t="s">
        <v>79</v>
      </c>
      <c r="BK491" s="231">
        <f>ROUND(I491*H491,2)</f>
        <v>0</v>
      </c>
      <c r="BL491" s="23" t="s">
        <v>247</v>
      </c>
      <c r="BM491" s="23" t="s">
        <v>735</v>
      </c>
    </row>
    <row r="492" spans="2:47" s="1" customFormat="1" ht="13.5">
      <c r="B492" s="45"/>
      <c r="C492" s="73"/>
      <c r="D492" s="232" t="s">
        <v>158</v>
      </c>
      <c r="E492" s="73"/>
      <c r="F492" s="233" t="s">
        <v>736</v>
      </c>
      <c r="G492" s="73"/>
      <c r="H492" s="73"/>
      <c r="I492" s="190"/>
      <c r="J492" s="73"/>
      <c r="K492" s="73"/>
      <c r="L492" s="71"/>
      <c r="M492" s="234"/>
      <c r="N492" s="46"/>
      <c r="O492" s="46"/>
      <c r="P492" s="46"/>
      <c r="Q492" s="46"/>
      <c r="R492" s="46"/>
      <c r="S492" s="46"/>
      <c r="T492" s="94"/>
      <c r="AT492" s="23" t="s">
        <v>158</v>
      </c>
      <c r="AU492" s="23" t="s">
        <v>81</v>
      </c>
    </row>
    <row r="493" spans="2:51" s="11" customFormat="1" ht="13.5">
      <c r="B493" s="235"/>
      <c r="C493" s="236"/>
      <c r="D493" s="232" t="s">
        <v>160</v>
      </c>
      <c r="E493" s="237" t="s">
        <v>21</v>
      </c>
      <c r="F493" s="238" t="s">
        <v>737</v>
      </c>
      <c r="G493" s="236"/>
      <c r="H493" s="239">
        <v>2.88</v>
      </c>
      <c r="I493" s="240"/>
      <c r="J493" s="236"/>
      <c r="K493" s="236"/>
      <c r="L493" s="241"/>
      <c r="M493" s="242"/>
      <c r="N493" s="243"/>
      <c r="O493" s="243"/>
      <c r="P493" s="243"/>
      <c r="Q493" s="243"/>
      <c r="R493" s="243"/>
      <c r="S493" s="243"/>
      <c r="T493" s="244"/>
      <c r="AT493" s="245" t="s">
        <v>160</v>
      </c>
      <c r="AU493" s="245" t="s">
        <v>81</v>
      </c>
      <c r="AV493" s="11" t="s">
        <v>81</v>
      </c>
      <c r="AW493" s="11" t="s">
        <v>35</v>
      </c>
      <c r="AX493" s="11" t="s">
        <v>79</v>
      </c>
      <c r="AY493" s="245" t="s">
        <v>149</v>
      </c>
    </row>
    <row r="494" spans="2:65" s="1" customFormat="1" ht="16.5" customHeight="1">
      <c r="B494" s="45"/>
      <c r="C494" s="257" t="s">
        <v>738</v>
      </c>
      <c r="D494" s="257" t="s">
        <v>224</v>
      </c>
      <c r="E494" s="258" t="s">
        <v>739</v>
      </c>
      <c r="F494" s="259" t="s">
        <v>740</v>
      </c>
      <c r="G494" s="260" t="s">
        <v>405</v>
      </c>
      <c r="H494" s="261">
        <v>2</v>
      </c>
      <c r="I494" s="262"/>
      <c r="J494" s="263">
        <f>ROUND(I494*H494,2)</f>
        <v>0</v>
      </c>
      <c r="K494" s="259" t="s">
        <v>155</v>
      </c>
      <c r="L494" s="264"/>
      <c r="M494" s="265" t="s">
        <v>21</v>
      </c>
      <c r="N494" s="266" t="s">
        <v>42</v>
      </c>
      <c r="O494" s="46"/>
      <c r="P494" s="229">
        <f>O494*H494</f>
        <v>0</v>
      </c>
      <c r="Q494" s="229">
        <v>0.015</v>
      </c>
      <c r="R494" s="229">
        <f>Q494*H494</f>
        <v>0.03</v>
      </c>
      <c r="S494" s="229">
        <v>0</v>
      </c>
      <c r="T494" s="230">
        <f>S494*H494</f>
        <v>0</v>
      </c>
      <c r="AR494" s="23" t="s">
        <v>363</v>
      </c>
      <c r="AT494" s="23" t="s">
        <v>224</v>
      </c>
      <c r="AU494" s="23" t="s">
        <v>81</v>
      </c>
      <c r="AY494" s="23" t="s">
        <v>149</v>
      </c>
      <c r="BE494" s="231">
        <f>IF(N494="základní",J494,0)</f>
        <v>0</v>
      </c>
      <c r="BF494" s="231">
        <f>IF(N494="snížená",J494,0)</f>
        <v>0</v>
      </c>
      <c r="BG494" s="231">
        <f>IF(N494="zákl. přenesená",J494,0)</f>
        <v>0</v>
      </c>
      <c r="BH494" s="231">
        <f>IF(N494="sníž. přenesená",J494,0)</f>
        <v>0</v>
      </c>
      <c r="BI494" s="231">
        <f>IF(N494="nulová",J494,0)</f>
        <v>0</v>
      </c>
      <c r="BJ494" s="23" t="s">
        <v>79</v>
      </c>
      <c r="BK494" s="231">
        <f>ROUND(I494*H494,2)</f>
        <v>0</v>
      </c>
      <c r="BL494" s="23" t="s">
        <v>247</v>
      </c>
      <c r="BM494" s="23" t="s">
        <v>741</v>
      </c>
    </row>
    <row r="495" spans="2:65" s="1" customFormat="1" ht="25.5" customHeight="1">
      <c r="B495" s="45"/>
      <c r="C495" s="220" t="s">
        <v>742</v>
      </c>
      <c r="D495" s="220" t="s">
        <v>151</v>
      </c>
      <c r="E495" s="221" t="s">
        <v>743</v>
      </c>
      <c r="F495" s="222" t="s">
        <v>744</v>
      </c>
      <c r="G495" s="223" t="s">
        <v>405</v>
      </c>
      <c r="H495" s="224">
        <v>1</v>
      </c>
      <c r="I495" s="225"/>
      <c r="J495" s="226">
        <f>ROUND(I495*H495,2)</f>
        <v>0</v>
      </c>
      <c r="K495" s="222" t="s">
        <v>155</v>
      </c>
      <c r="L495" s="71"/>
      <c r="M495" s="227" t="s">
        <v>21</v>
      </c>
      <c r="N495" s="228" t="s">
        <v>42</v>
      </c>
      <c r="O495" s="46"/>
      <c r="P495" s="229">
        <f>O495*H495</f>
        <v>0</v>
      </c>
      <c r="Q495" s="229">
        <v>0</v>
      </c>
      <c r="R495" s="229">
        <f>Q495*H495</f>
        <v>0</v>
      </c>
      <c r="S495" s="229">
        <v>0</v>
      </c>
      <c r="T495" s="230">
        <f>S495*H495</f>
        <v>0</v>
      </c>
      <c r="AR495" s="23" t="s">
        <v>247</v>
      </c>
      <c r="AT495" s="23" t="s">
        <v>151</v>
      </c>
      <c r="AU495" s="23" t="s">
        <v>81</v>
      </c>
      <c r="AY495" s="23" t="s">
        <v>149</v>
      </c>
      <c r="BE495" s="231">
        <f>IF(N495="základní",J495,0)</f>
        <v>0</v>
      </c>
      <c r="BF495" s="231">
        <f>IF(N495="snížená",J495,0)</f>
        <v>0</v>
      </c>
      <c r="BG495" s="231">
        <f>IF(N495="zákl. přenesená",J495,0)</f>
        <v>0</v>
      </c>
      <c r="BH495" s="231">
        <f>IF(N495="sníž. přenesená",J495,0)</f>
        <v>0</v>
      </c>
      <c r="BI495" s="231">
        <f>IF(N495="nulová",J495,0)</f>
        <v>0</v>
      </c>
      <c r="BJ495" s="23" t="s">
        <v>79</v>
      </c>
      <c r="BK495" s="231">
        <f>ROUND(I495*H495,2)</f>
        <v>0</v>
      </c>
      <c r="BL495" s="23" t="s">
        <v>247</v>
      </c>
      <c r="BM495" s="23" t="s">
        <v>745</v>
      </c>
    </row>
    <row r="496" spans="2:47" s="1" customFormat="1" ht="13.5">
      <c r="B496" s="45"/>
      <c r="C496" s="73"/>
      <c r="D496" s="232" t="s">
        <v>158</v>
      </c>
      <c r="E496" s="73"/>
      <c r="F496" s="233" t="s">
        <v>746</v>
      </c>
      <c r="G496" s="73"/>
      <c r="H496" s="73"/>
      <c r="I496" s="190"/>
      <c r="J496" s="73"/>
      <c r="K496" s="73"/>
      <c r="L496" s="71"/>
      <c r="M496" s="234"/>
      <c r="N496" s="46"/>
      <c r="O496" s="46"/>
      <c r="P496" s="46"/>
      <c r="Q496" s="46"/>
      <c r="R496" s="46"/>
      <c r="S496" s="46"/>
      <c r="T496" s="94"/>
      <c r="AT496" s="23" t="s">
        <v>158</v>
      </c>
      <c r="AU496" s="23" t="s">
        <v>81</v>
      </c>
    </row>
    <row r="497" spans="2:51" s="11" customFormat="1" ht="13.5">
      <c r="B497" s="235"/>
      <c r="C497" s="236"/>
      <c r="D497" s="232" t="s">
        <v>160</v>
      </c>
      <c r="E497" s="237" t="s">
        <v>21</v>
      </c>
      <c r="F497" s="238" t="s">
        <v>747</v>
      </c>
      <c r="G497" s="236"/>
      <c r="H497" s="239">
        <v>1</v>
      </c>
      <c r="I497" s="240"/>
      <c r="J497" s="236"/>
      <c r="K497" s="236"/>
      <c r="L497" s="241"/>
      <c r="M497" s="242"/>
      <c r="N497" s="243"/>
      <c r="O497" s="243"/>
      <c r="P497" s="243"/>
      <c r="Q497" s="243"/>
      <c r="R497" s="243"/>
      <c r="S497" s="243"/>
      <c r="T497" s="244"/>
      <c r="AT497" s="245" t="s">
        <v>160</v>
      </c>
      <c r="AU497" s="245" t="s">
        <v>81</v>
      </c>
      <c r="AV497" s="11" t="s">
        <v>81</v>
      </c>
      <c r="AW497" s="11" t="s">
        <v>35</v>
      </c>
      <c r="AX497" s="11" t="s">
        <v>71</v>
      </c>
      <c r="AY497" s="245" t="s">
        <v>149</v>
      </c>
    </row>
    <row r="498" spans="2:51" s="12" customFormat="1" ht="13.5">
      <c r="B498" s="246"/>
      <c r="C498" s="247"/>
      <c r="D498" s="232" t="s">
        <v>160</v>
      </c>
      <c r="E498" s="248" t="s">
        <v>21</v>
      </c>
      <c r="F498" s="249" t="s">
        <v>163</v>
      </c>
      <c r="G498" s="247"/>
      <c r="H498" s="250">
        <v>1</v>
      </c>
      <c r="I498" s="251"/>
      <c r="J498" s="247"/>
      <c r="K498" s="247"/>
      <c r="L498" s="252"/>
      <c r="M498" s="253"/>
      <c r="N498" s="254"/>
      <c r="O498" s="254"/>
      <c r="P498" s="254"/>
      <c r="Q498" s="254"/>
      <c r="R498" s="254"/>
      <c r="S498" s="254"/>
      <c r="T498" s="255"/>
      <c r="AT498" s="256" t="s">
        <v>160</v>
      </c>
      <c r="AU498" s="256" t="s">
        <v>81</v>
      </c>
      <c r="AV498" s="12" t="s">
        <v>156</v>
      </c>
      <c r="AW498" s="12" t="s">
        <v>35</v>
      </c>
      <c r="AX498" s="12" t="s">
        <v>79</v>
      </c>
      <c r="AY498" s="256" t="s">
        <v>149</v>
      </c>
    </row>
    <row r="499" spans="2:65" s="1" customFormat="1" ht="25.5" customHeight="1">
      <c r="B499" s="45"/>
      <c r="C499" s="257" t="s">
        <v>748</v>
      </c>
      <c r="D499" s="257" t="s">
        <v>224</v>
      </c>
      <c r="E499" s="258" t="s">
        <v>749</v>
      </c>
      <c r="F499" s="259" t="s">
        <v>750</v>
      </c>
      <c r="G499" s="260" t="s">
        <v>405</v>
      </c>
      <c r="H499" s="261">
        <v>1</v>
      </c>
      <c r="I499" s="262"/>
      <c r="J499" s="263">
        <f>ROUND(I499*H499,2)</f>
        <v>0</v>
      </c>
      <c r="K499" s="259" t="s">
        <v>21</v>
      </c>
      <c r="L499" s="264"/>
      <c r="M499" s="265" t="s">
        <v>21</v>
      </c>
      <c r="N499" s="266" t="s">
        <v>42</v>
      </c>
      <c r="O499" s="46"/>
      <c r="P499" s="229">
        <f>O499*H499</f>
        <v>0</v>
      </c>
      <c r="Q499" s="229">
        <v>0.016</v>
      </c>
      <c r="R499" s="229">
        <f>Q499*H499</f>
        <v>0.016</v>
      </c>
      <c r="S499" s="229">
        <v>0</v>
      </c>
      <c r="T499" s="230">
        <f>S499*H499</f>
        <v>0</v>
      </c>
      <c r="AR499" s="23" t="s">
        <v>363</v>
      </c>
      <c r="AT499" s="23" t="s">
        <v>224</v>
      </c>
      <c r="AU499" s="23" t="s">
        <v>81</v>
      </c>
      <c r="AY499" s="23" t="s">
        <v>149</v>
      </c>
      <c r="BE499" s="231">
        <f>IF(N499="základní",J499,0)</f>
        <v>0</v>
      </c>
      <c r="BF499" s="231">
        <f>IF(N499="snížená",J499,0)</f>
        <v>0</v>
      </c>
      <c r="BG499" s="231">
        <f>IF(N499="zákl. přenesená",J499,0)</f>
        <v>0</v>
      </c>
      <c r="BH499" s="231">
        <f>IF(N499="sníž. přenesená",J499,0)</f>
        <v>0</v>
      </c>
      <c r="BI499" s="231">
        <f>IF(N499="nulová",J499,0)</f>
        <v>0</v>
      </c>
      <c r="BJ499" s="23" t="s">
        <v>79</v>
      </c>
      <c r="BK499" s="231">
        <f>ROUND(I499*H499,2)</f>
        <v>0</v>
      </c>
      <c r="BL499" s="23" t="s">
        <v>247</v>
      </c>
      <c r="BM499" s="23" t="s">
        <v>751</v>
      </c>
    </row>
    <row r="500" spans="2:65" s="1" customFormat="1" ht="25.5" customHeight="1">
      <c r="B500" s="45"/>
      <c r="C500" s="220" t="s">
        <v>752</v>
      </c>
      <c r="D500" s="220" t="s">
        <v>151</v>
      </c>
      <c r="E500" s="221" t="s">
        <v>743</v>
      </c>
      <c r="F500" s="222" t="s">
        <v>744</v>
      </c>
      <c r="G500" s="223" t="s">
        <v>405</v>
      </c>
      <c r="H500" s="224">
        <v>5</v>
      </c>
      <c r="I500" s="225"/>
      <c r="J500" s="226">
        <f>ROUND(I500*H500,2)</f>
        <v>0</v>
      </c>
      <c r="K500" s="222" t="s">
        <v>155</v>
      </c>
      <c r="L500" s="71"/>
      <c r="M500" s="227" t="s">
        <v>21</v>
      </c>
      <c r="N500" s="228" t="s">
        <v>42</v>
      </c>
      <c r="O500" s="46"/>
      <c r="P500" s="229">
        <f>O500*H500</f>
        <v>0</v>
      </c>
      <c r="Q500" s="229">
        <v>0</v>
      </c>
      <c r="R500" s="229">
        <f>Q500*H500</f>
        <v>0</v>
      </c>
      <c r="S500" s="229">
        <v>0</v>
      </c>
      <c r="T500" s="230">
        <f>S500*H500</f>
        <v>0</v>
      </c>
      <c r="AR500" s="23" t="s">
        <v>247</v>
      </c>
      <c r="AT500" s="23" t="s">
        <v>151</v>
      </c>
      <c r="AU500" s="23" t="s">
        <v>81</v>
      </c>
      <c r="AY500" s="23" t="s">
        <v>149</v>
      </c>
      <c r="BE500" s="231">
        <f>IF(N500="základní",J500,0)</f>
        <v>0</v>
      </c>
      <c r="BF500" s="231">
        <f>IF(N500="snížená",J500,0)</f>
        <v>0</v>
      </c>
      <c r="BG500" s="231">
        <f>IF(N500="zákl. přenesená",J500,0)</f>
        <v>0</v>
      </c>
      <c r="BH500" s="231">
        <f>IF(N500="sníž. přenesená",J500,0)</f>
        <v>0</v>
      </c>
      <c r="BI500" s="231">
        <f>IF(N500="nulová",J500,0)</f>
        <v>0</v>
      </c>
      <c r="BJ500" s="23" t="s">
        <v>79</v>
      </c>
      <c r="BK500" s="231">
        <f>ROUND(I500*H500,2)</f>
        <v>0</v>
      </c>
      <c r="BL500" s="23" t="s">
        <v>247</v>
      </c>
      <c r="BM500" s="23" t="s">
        <v>753</v>
      </c>
    </row>
    <row r="501" spans="2:47" s="1" customFormat="1" ht="13.5">
      <c r="B501" s="45"/>
      <c r="C501" s="73"/>
      <c r="D501" s="232" t="s">
        <v>158</v>
      </c>
      <c r="E501" s="73"/>
      <c r="F501" s="233" t="s">
        <v>746</v>
      </c>
      <c r="G501" s="73"/>
      <c r="H501" s="73"/>
      <c r="I501" s="190"/>
      <c r="J501" s="73"/>
      <c r="K501" s="73"/>
      <c r="L501" s="71"/>
      <c r="M501" s="234"/>
      <c r="N501" s="46"/>
      <c r="O501" s="46"/>
      <c r="P501" s="46"/>
      <c r="Q501" s="46"/>
      <c r="R501" s="46"/>
      <c r="S501" s="46"/>
      <c r="T501" s="94"/>
      <c r="AT501" s="23" t="s">
        <v>158</v>
      </c>
      <c r="AU501" s="23" t="s">
        <v>81</v>
      </c>
    </row>
    <row r="502" spans="2:51" s="11" customFormat="1" ht="13.5">
      <c r="B502" s="235"/>
      <c r="C502" s="236"/>
      <c r="D502" s="232" t="s">
        <v>160</v>
      </c>
      <c r="E502" s="237" t="s">
        <v>21</v>
      </c>
      <c r="F502" s="238" t="s">
        <v>754</v>
      </c>
      <c r="G502" s="236"/>
      <c r="H502" s="239">
        <v>3</v>
      </c>
      <c r="I502" s="240"/>
      <c r="J502" s="236"/>
      <c r="K502" s="236"/>
      <c r="L502" s="241"/>
      <c r="M502" s="242"/>
      <c r="N502" s="243"/>
      <c r="O502" s="243"/>
      <c r="P502" s="243"/>
      <c r="Q502" s="243"/>
      <c r="R502" s="243"/>
      <c r="S502" s="243"/>
      <c r="T502" s="244"/>
      <c r="AT502" s="245" t="s">
        <v>160</v>
      </c>
      <c r="AU502" s="245" t="s">
        <v>81</v>
      </c>
      <c r="AV502" s="11" t="s">
        <v>81</v>
      </c>
      <c r="AW502" s="11" t="s">
        <v>35</v>
      </c>
      <c r="AX502" s="11" t="s">
        <v>71</v>
      </c>
      <c r="AY502" s="245" t="s">
        <v>149</v>
      </c>
    </row>
    <row r="503" spans="2:51" s="11" customFormat="1" ht="13.5">
      <c r="B503" s="235"/>
      <c r="C503" s="236"/>
      <c r="D503" s="232" t="s">
        <v>160</v>
      </c>
      <c r="E503" s="237" t="s">
        <v>21</v>
      </c>
      <c r="F503" s="238" t="s">
        <v>755</v>
      </c>
      <c r="G503" s="236"/>
      <c r="H503" s="239">
        <v>2</v>
      </c>
      <c r="I503" s="240"/>
      <c r="J503" s="236"/>
      <c r="K503" s="236"/>
      <c r="L503" s="241"/>
      <c r="M503" s="242"/>
      <c r="N503" s="243"/>
      <c r="O503" s="243"/>
      <c r="P503" s="243"/>
      <c r="Q503" s="243"/>
      <c r="R503" s="243"/>
      <c r="S503" s="243"/>
      <c r="T503" s="244"/>
      <c r="AT503" s="245" t="s">
        <v>160</v>
      </c>
      <c r="AU503" s="245" t="s">
        <v>81</v>
      </c>
      <c r="AV503" s="11" t="s">
        <v>81</v>
      </c>
      <c r="AW503" s="11" t="s">
        <v>35</v>
      </c>
      <c r="AX503" s="11" t="s">
        <v>71</v>
      </c>
      <c r="AY503" s="245" t="s">
        <v>149</v>
      </c>
    </row>
    <row r="504" spans="2:51" s="12" customFormat="1" ht="13.5">
      <c r="B504" s="246"/>
      <c r="C504" s="247"/>
      <c r="D504" s="232" t="s">
        <v>160</v>
      </c>
      <c r="E504" s="248" t="s">
        <v>21</v>
      </c>
      <c r="F504" s="249" t="s">
        <v>163</v>
      </c>
      <c r="G504" s="247"/>
      <c r="H504" s="250">
        <v>5</v>
      </c>
      <c r="I504" s="251"/>
      <c r="J504" s="247"/>
      <c r="K504" s="247"/>
      <c r="L504" s="252"/>
      <c r="M504" s="253"/>
      <c r="N504" s="254"/>
      <c r="O504" s="254"/>
      <c r="P504" s="254"/>
      <c r="Q504" s="254"/>
      <c r="R504" s="254"/>
      <c r="S504" s="254"/>
      <c r="T504" s="255"/>
      <c r="AT504" s="256" t="s">
        <v>160</v>
      </c>
      <c r="AU504" s="256" t="s">
        <v>81</v>
      </c>
      <c r="AV504" s="12" t="s">
        <v>156</v>
      </c>
      <c r="AW504" s="12" t="s">
        <v>35</v>
      </c>
      <c r="AX504" s="12" t="s">
        <v>79</v>
      </c>
      <c r="AY504" s="256" t="s">
        <v>149</v>
      </c>
    </row>
    <row r="505" spans="2:65" s="1" customFormat="1" ht="25.5" customHeight="1">
      <c r="B505" s="45"/>
      <c r="C505" s="257" t="s">
        <v>756</v>
      </c>
      <c r="D505" s="257" t="s">
        <v>224</v>
      </c>
      <c r="E505" s="258" t="s">
        <v>757</v>
      </c>
      <c r="F505" s="259" t="s">
        <v>758</v>
      </c>
      <c r="G505" s="260" t="s">
        <v>405</v>
      </c>
      <c r="H505" s="261">
        <v>2</v>
      </c>
      <c r="I505" s="262"/>
      <c r="J505" s="263">
        <f>ROUND(I505*H505,2)</f>
        <v>0</v>
      </c>
      <c r="K505" s="259" t="s">
        <v>21</v>
      </c>
      <c r="L505" s="264"/>
      <c r="M505" s="265" t="s">
        <v>21</v>
      </c>
      <c r="N505" s="266" t="s">
        <v>42</v>
      </c>
      <c r="O505" s="46"/>
      <c r="P505" s="229">
        <f>O505*H505</f>
        <v>0</v>
      </c>
      <c r="Q505" s="229">
        <v>0.0138</v>
      </c>
      <c r="R505" s="229">
        <f>Q505*H505</f>
        <v>0.0276</v>
      </c>
      <c r="S505" s="229">
        <v>0</v>
      </c>
      <c r="T505" s="230">
        <f>S505*H505</f>
        <v>0</v>
      </c>
      <c r="AR505" s="23" t="s">
        <v>363</v>
      </c>
      <c r="AT505" s="23" t="s">
        <v>224</v>
      </c>
      <c r="AU505" s="23" t="s">
        <v>81</v>
      </c>
      <c r="AY505" s="23" t="s">
        <v>149</v>
      </c>
      <c r="BE505" s="231">
        <f>IF(N505="základní",J505,0)</f>
        <v>0</v>
      </c>
      <c r="BF505" s="231">
        <f>IF(N505="snížená",J505,0)</f>
        <v>0</v>
      </c>
      <c r="BG505" s="231">
        <f>IF(N505="zákl. přenesená",J505,0)</f>
        <v>0</v>
      </c>
      <c r="BH505" s="231">
        <f>IF(N505="sníž. přenesená",J505,0)</f>
        <v>0</v>
      </c>
      <c r="BI505" s="231">
        <f>IF(N505="nulová",J505,0)</f>
        <v>0</v>
      </c>
      <c r="BJ505" s="23" t="s">
        <v>79</v>
      </c>
      <c r="BK505" s="231">
        <f>ROUND(I505*H505,2)</f>
        <v>0</v>
      </c>
      <c r="BL505" s="23" t="s">
        <v>247</v>
      </c>
      <c r="BM505" s="23" t="s">
        <v>759</v>
      </c>
    </row>
    <row r="506" spans="2:51" s="11" customFormat="1" ht="13.5">
      <c r="B506" s="235"/>
      <c r="C506" s="236"/>
      <c r="D506" s="232" t="s">
        <v>160</v>
      </c>
      <c r="E506" s="237" t="s">
        <v>21</v>
      </c>
      <c r="F506" s="238" t="s">
        <v>630</v>
      </c>
      <c r="G506" s="236"/>
      <c r="H506" s="239">
        <v>1</v>
      </c>
      <c r="I506" s="240"/>
      <c r="J506" s="236"/>
      <c r="K506" s="236"/>
      <c r="L506" s="241"/>
      <c r="M506" s="242"/>
      <c r="N506" s="243"/>
      <c r="O506" s="243"/>
      <c r="P506" s="243"/>
      <c r="Q506" s="243"/>
      <c r="R506" s="243"/>
      <c r="S506" s="243"/>
      <c r="T506" s="244"/>
      <c r="AT506" s="245" t="s">
        <v>160</v>
      </c>
      <c r="AU506" s="245" t="s">
        <v>81</v>
      </c>
      <c r="AV506" s="11" t="s">
        <v>81</v>
      </c>
      <c r="AW506" s="11" t="s">
        <v>35</v>
      </c>
      <c r="AX506" s="11" t="s">
        <v>71</v>
      </c>
      <c r="AY506" s="245" t="s">
        <v>149</v>
      </c>
    </row>
    <row r="507" spans="2:51" s="11" customFormat="1" ht="13.5">
      <c r="B507" s="235"/>
      <c r="C507" s="236"/>
      <c r="D507" s="232" t="s">
        <v>160</v>
      </c>
      <c r="E507" s="237" t="s">
        <v>21</v>
      </c>
      <c r="F507" s="238" t="s">
        <v>655</v>
      </c>
      <c r="G507" s="236"/>
      <c r="H507" s="239">
        <v>1</v>
      </c>
      <c r="I507" s="240"/>
      <c r="J507" s="236"/>
      <c r="K507" s="236"/>
      <c r="L507" s="241"/>
      <c r="M507" s="242"/>
      <c r="N507" s="243"/>
      <c r="O507" s="243"/>
      <c r="P507" s="243"/>
      <c r="Q507" s="243"/>
      <c r="R507" s="243"/>
      <c r="S507" s="243"/>
      <c r="T507" s="244"/>
      <c r="AT507" s="245" t="s">
        <v>160</v>
      </c>
      <c r="AU507" s="245" t="s">
        <v>81</v>
      </c>
      <c r="AV507" s="11" t="s">
        <v>81</v>
      </c>
      <c r="AW507" s="11" t="s">
        <v>35</v>
      </c>
      <c r="AX507" s="11" t="s">
        <v>71</v>
      </c>
      <c r="AY507" s="245" t="s">
        <v>149</v>
      </c>
    </row>
    <row r="508" spans="2:51" s="12" customFormat="1" ht="13.5">
      <c r="B508" s="246"/>
      <c r="C508" s="247"/>
      <c r="D508" s="232" t="s">
        <v>160</v>
      </c>
      <c r="E508" s="248" t="s">
        <v>21</v>
      </c>
      <c r="F508" s="249" t="s">
        <v>163</v>
      </c>
      <c r="G508" s="247"/>
      <c r="H508" s="250">
        <v>2</v>
      </c>
      <c r="I508" s="251"/>
      <c r="J508" s="247"/>
      <c r="K508" s="247"/>
      <c r="L508" s="252"/>
      <c r="M508" s="253"/>
      <c r="N508" s="254"/>
      <c r="O508" s="254"/>
      <c r="P508" s="254"/>
      <c r="Q508" s="254"/>
      <c r="R508" s="254"/>
      <c r="S508" s="254"/>
      <c r="T508" s="255"/>
      <c r="AT508" s="256" t="s">
        <v>160</v>
      </c>
      <c r="AU508" s="256" t="s">
        <v>81</v>
      </c>
      <c r="AV508" s="12" t="s">
        <v>156</v>
      </c>
      <c r="AW508" s="12" t="s">
        <v>35</v>
      </c>
      <c r="AX508" s="12" t="s">
        <v>79</v>
      </c>
      <c r="AY508" s="256" t="s">
        <v>149</v>
      </c>
    </row>
    <row r="509" spans="2:65" s="1" customFormat="1" ht="25.5" customHeight="1">
      <c r="B509" s="45"/>
      <c r="C509" s="257" t="s">
        <v>760</v>
      </c>
      <c r="D509" s="257" t="s">
        <v>224</v>
      </c>
      <c r="E509" s="258" t="s">
        <v>761</v>
      </c>
      <c r="F509" s="259" t="s">
        <v>762</v>
      </c>
      <c r="G509" s="260" t="s">
        <v>405</v>
      </c>
      <c r="H509" s="261">
        <v>3</v>
      </c>
      <c r="I509" s="262"/>
      <c r="J509" s="263">
        <f>ROUND(I509*H509,2)</f>
        <v>0</v>
      </c>
      <c r="K509" s="259" t="s">
        <v>21</v>
      </c>
      <c r="L509" s="264"/>
      <c r="M509" s="265" t="s">
        <v>21</v>
      </c>
      <c r="N509" s="266" t="s">
        <v>42</v>
      </c>
      <c r="O509" s="46"/>
      <c r="P509" s="229">
        <f>O509*H509</f>
        <v>0</v>
      </c>
      <c r="Q509" s="229">
        <v>0.0138</v>
      </c>
      <c r="R509" s="229">
        <f>Q509*H509</f>
        <v>0.0414</v>
      </c>
      <c r="S509" s="229">
        <v>0</v>
      </c>
      <c r="T509" s="230">
        <f>S509*H509</f>
        <v>0</v>
      </c>
      <c r="AR509" s="23" t="s">
        <v>363</v>
      </c>
      <c r="AT509" s="23" t="s">
        <v>224</v>
      </c>
      <c r="AU509" s="23" t="s">
        <v>81</v>
      </c>
      <c r="AY509" s="23" t="s">
        <v>149</v>
      </c>
      <c r="BE509" s="231">
        <f>IF(N509="základní",J509,0)</f>
        <v>0</v>
      </c>
      <c r="BF509" s="231">
        <f>IF(N509="snížená",J509,0)</f>
        <v>0</v>
      </c>
      <c r="BG509" s="231">
        <f>IF(N509="zákl. přenesená",J509,0)</f>
        <v>0</v>
      </c>
      <c r="BH509" s="231">
        <f>IF(N509="sníž. přenesená",J509,0)</f>
        <v>0</v>
      </c>
      <c r="BI509" s="231">
        <f>IF(N509="nulová",J509,0)</f>
        <v>0</v>
      </c>
      <c r="BJ509" s="23" t="s">
        <v>79</v>
      </c>
      <c r="BK509" s="231">
        <f>ROUND(I509*H509,2)</f>
        <v>0</v>
      </c>
      <c r="BL509" s="23" t="s">
        <v>247</v>
      </c>
      <c r="BM509" s="23" t="s">
        <v>763</v>
      </c>
    </row>
    <row r="510" spans="2:51" s="11" customFormat="1" ht="13.5">
      <c r="B510" s="235"/>
      <c r="C510" s="236"/>
      <c r="D510" s="232" t="s">
        <v>160</v>
      </c>
      <c r="E510" s="237" t="s">
        <v>21</v>
      </c>
      <c r="F510" s="238" t="s">
        <v>764</v>
      </c>
      <c r="G510" s="236"/>
      <c r="H510" s="239">
        <v>2</v>
      </c>
      <c r="I510" s="240"/>
      <c r="J510" s="236"/>
      <c r="K510" s="236"/>
      <c r="L510" s="241"/>
      <c r="M510" s="242"/>
      <c r="N510" s="243"/>
      <c r="O510" s="243"/>
      <c r="P510" s="243"/>
      <c r="Q510" s="243"/>
      <c r="R510" s="243"/>
      <c r="S510" s="243"/>
      <c r="T510" s="244"/>
      <c r="AT510" s="245" t="s">
        <v>160</v>
      </c>
      <c r="AU510" s="245" t="s">
        <v>81</v>
      </c>
      <c r="AV510" s="11" t="s">
        <v>81</v>
      </c>
      <c r="AW510" s="11" t="s">
        <v>35</v>
      </c>
      <c r="AX510" s="11" t="s">
        <v>71</v>
      </c>
      <c r="AY510" s="245" t="s">
        <v>149</v>
      </c>
    </row>
    <row r="511" spans="2:51" s="11" customFormat="1" ht="13.5">
      <c r="B511" s="235"/>
      <c r="C511" s="236"/>
      <c r="D511" s="232" t="s">
        <v>160</v>
      </c>
      <c r="E511" s="237" t="s">
        <v>21</v>
      </c>
      <c r="F511" s="238" t="s">
        <v>661</v>
      </c>
      <c r="G511" s="236"/>
      <c r="H511" s="239">
        <v>1</v>
      </c>
      <c r="I511" s="240"/>
      <c r="J511" s="236"/>
      <c r="K511" s="236"/>
      <c r="L511" s="241"/>
      <c r="M511" s="242"/>
      <c r="N511" s="243"/>
      <c r="O511" s="243"/>
      <c r="P511" s="243"/>
      <c r="Q511" s="243"/>
      <c r="R511" s="243"/>
      <c r="S511" s="243"/>
      <c r="T511" s="244"/>
      <c r="AT511" s="245" t="s">
        <v>160</v>
      </c>
      <c r="AU511" s="245" t="s">
        <v>81</v>
      </c>
      <c r="AV511" s="11" t="s">
        <v>81</v>
      </c>
      <c r="AW511" s="11" t="s">
        <v>35</v>
      </c>
      <c r="AX511" s="11" t="s">
        <v>71</v>
      </c>
      <c r="AY511" s="245" t="s">
        <v>149</v>
      </c>
    </row>
    <row r="512" spans="2:51" s="12" customFormat="1" ht="13.5">
      <c r="B512" s="246"/>
      <c r="C512" s="247"/>
      <c r="D512" s="232" t="s">
        <v>160</v>
      </c>
      <c r="E512" s="248" t="s">
        <v>21</v>
      </c>
      <c r="F512" s="249" t="s">
        <v>163</v>
      </c>
      <c r="G512" s="247"/>
      <c r="H512" s="250">
        <v>3</v>
      </c>
      <c r="I512" s="251"/>
      <c r="J512" s="247"/>
      <c r="K512" s="247"/>
      <c r="L512" s="252"/>
      <c r="M512" s="253"/>
      <c r="N512" s="254"/>
      <c r="O512" s="254"/>
      <c r="P512" s="254"/>
      <c r="Q512" s="254"/>
      <c r="R512" s="254"/>
      <c r="S512" s="254"/>
      <c r="T512" s="255"/>
      <c r="AT512" s="256" t="s">
        <v>160</v>
      </c>
      <c r="AU512" s="256" t="s">
        <v>81</v>
      </c>
      <c r="AV512" s="12" t="s">
        <v>156</v>
      </c>
      <c r="AW512" s="12" t="s">
        <v>35</v>
      </c>
      <c r="AX512" s="12" t="s">
        <v>79</v>
      </c>
      <c r="AY512" s="256" t="s">
        <v>149</v>
      </c>
    </row>
    <row r="513" spans="2:65" s="1" customFormat="1" ht="16.5" customHeight="1">
      <c r="B513" s="45"/>
      <c r="C513" s="220" t="s">
        <v>765</v>
      </c>
      <c r="D513" s="220" t="s">
        <v>151</v>
      </c>
      <c r="E513" s="221" t="s">
        <v>766</v>
      </c>
      <c r="F513" s="222" t="s">
        <v>767</v>
      </c>
      <c r="G513" s="223" t="s">
        <v>405</v>
      </c>
      <c r="H513" s="224">
        <v>16</v>
      </c>
      <c r="I513" s="225"/>
      <c r="J513" s="226">
        <f>ROUND(I513*H513,2)</f>
        <v>0</v>
      </c>
      <c r="K513" s="222" t="s">
        <v>155</v>
      </c>
      <c r="L513" s="71"/>
      <c r="M513" s="227" t="s">
        <v>21</v>
      </c>
      <c r="N513" s="228" t="s">
        <v>42</v>
      </c>
      <c r="O513" s="46"/>
      <c r="P513" s="229">
        <f>O513*H513</f>
        <v>0</v>
      </c>
      <c r="Q513" s="229">
        <v>0</v>
      </c>
      <c r="R513" s="229">
        <f>Q513*H513</f>
        <v>0</v>
      </c>
      <c r="S513" s="229">
        <v>0.0018</v>
      </c>
      <c r="T513" s="230">
        <f>S513*H513</f>
        <v>0.0288</v>
      </c>
      <c r="AR513" s="23" t="s">
        <v>247</v>
      </c>
      <c r="AT513" s="23" t="s">
        <v>151</v>
      </c>
      <c r="AU513" s="23" t="s">
        <v>81</v>
      </c>
      <c r="AY513" s="23" t="s">
        <v>149</v>
      </c>
      <c r="BE513" s="231">
        <f>IF(N513="základní",J513,0)</f>
        <v>0</v>
      </c>
      <c r="BF513" s="231">
        <f>IF(N513="snížená",J513,0)</f>
        <v>0</v>
      </c>
      <c r="BG513" s="231">
        <f>IF(N513="zákl. přenesená",J513,0)</f>
        <v>0</v>
      </c>
      <c r="BH513" s="231">
        <f>IF(N513="sníž. přenesená",J513,0)</f>
        <v>0</v>
      </c>
      <c r="BI513" s="231">
        <f>IF(N513="nulová",J513,0)</f>
        <v>0</v>
      </c>
      <c r="BJ513" s="23" t="s">
        <v>79</v>
      </c>
      <c r="BK513" s="231">
        <f>ROUND(I513*H513,2)</f>
        <v>0</v>
      </c>
      <c r="BL513" s="23" t="s">
        <v>247</v>
      </c>
      <c r="BM513" s="23" t="s">
        <v>768</v>
      </c>
    </row>
    <row r="514" spans="2:51" s="11" customFormat="1" ht="13.5">
      <c r="B514" s="235"/>
      <c r="C514" s="236"/>
      <c r="D514" s="232" t="s">
        <v>160</v>
      </c>
      <c r="E514" s="237" t="s">
        <v>21</v>
      </c>
      <c r="F514" s="238" t="s">
        <v>769</v>
      </c>
      <c r="G514" s="236"/>
      <c r="H514" s="239">
        <v>2</v>
      </c>
      <c r="I514" s="240"/>
      <c r="J514" s="236"/>
      <c r="K514" s="236"/>
      <c r="L514" s="241"/>
      <c r="M514" s="242"/>
      <c r="N514" s="243"/>
      <c r="O514" s="243"/>
      <c r="P514" s="243"/>
      <c r="Q514" s="243"/>
      <c r="R514" s="243"/>
      <c r="S514" s="243"/>
      <c r="T514" s="244"/>
      <c r="AT514" s="245" t="s">
        <v>160</v>
      </c>
      <c r="AU514" s="245" t="s">
        <v>81</v>
      </c>
      <c r="AV514" s="11" t="s">
        <v>81</v>
      </c>
      <c r="AW514" s="11" t="s">
        <v>35</v>
      </c>
      <c r="AX514" s="11" t="s">
        <v>71</v>
      </c>
      <c r="AY514" s="245" t="s">
        <v>149</v>
      </c>
    </row>
    <row r="515" spans="2:51" s="11" customFormat="1" ht="13.5">
      <c r="B515" s="235"/>
      <c r="C515" s="236"/>
      <c r="D515" s="232" t="s">
        <v>160</v>
      </c>
      <c r="E515" s="237" t="s">
        <v>21</v>
      </c>
      <c r="F515" s="238" t="s">
        <v>770</v>
      </c>
      <c r="G515" s="236"/>
      <c r="H515" s="239">
        <v>2</v>
      </c>
      <c r="I515" s="240"/>
      <c r="J515" s="236"/>
      <c r="K515" s="236"/>
      <c r="L515" s="241"/>
      <c r="M515" s="242"/>
      <c r="N515" s="243"/>
      <c r="O515" s="243"/>
      <c r="P515" s="243"/>
      <c r="Q515" s="243"/>
      <c r="R515" s="243"/>
      <c r="S515" s="243"/>
      <c r="T515" s="244"/>
      <c r="AT515" s="245" t="s">
        <v>160</v>
      </c>
      <c r="AU515" s="245" t="s">
        <v>81</v>
      </c>
      <c r="AV515" s="11" t="s">
        <v>81</v>
      </c>
      <c r="AW515" s="11" t="s">
        <v>35</v>
      </c>
      <c r="AX515" s="11" t="s">
        <v>71</v>
      </c>
      <c r="AY515" s="245" t="s">
        <v>149</v>
      </c>
    </row>
    <row r="516" spans="2:51" s="11" customFormat="1" ht="13.5">
      <c r="B516" s="235"/>
      <c r="C516" s="236"/>
      <c r="D516" s="232" t="s">
        <v>160</v>
      </c>
      <c r="E516" s="237" t="s">
        <v>21</v>
      </c>
      <c r="F516" s="238" t="s">
        <v>771</v>
      </c>
      <c r="G516" s="236"/>
      <c r="H516" s="239">
        <v>1</v>
      </c>
      <c r="I516" s="240"/>
      <c r="J516" s="236"/>
      <c r="K516" s="236"/>
      <c r="L516" s="241"/>
      <c r="M516" s="242"/>
      <c r="N516" s="243"/>
      <c r="O516" s="243"/>
      <c r="P516" s="243"/>
      <c r="Q516" s="243"/>
      <c r="R516" s="243"/>
      <c r="S516" s="243"/>
      <c r="T516" s="244"/>
      <c r="AT516" s="245" t="s">
        <v>160</v>
      </c>
      <c r="AU516" s="245" t="s">
        <v>81</v>
      </c>
      <c r="AV516" s="11" t="s">
        <v>81</v>
      </c>
      <c r="AW516" s="11" t="s">
        <v>35</v>
      </c>
      <c r="AX516" s="11" t="s">
        <v>71</v>
      </c>
      <c r="AY516" s="245" t="s">
        <v>149</v>
      </c>
    </row>
    <row r="517" spans="2:51" s="11" customFormat="1" ht="13.5">
      <c r="B517" s="235"/>
      <c r="C517" s="236"/>
      <c r="D517" s="232" t="s">
        <v>160</v>
      </c>
      <c r="E517" s="237" t="s">
        <v>21</v>
      </c>
      <c r="F517" s="238" t="s">
        <v>772</v>
      </c>
      <c r="G517" s="236"/>
      <c r="H517" s="239">
        <v>3</v>
      </c>
      <c r="I517" s="240"/>
      <c r="J517" s="236"/>
      <c r="K517" s="236"/>
      <c r="L517" s="241"/>
      <c r="M517" s="242"/>
      <c r="N517" s="243"/>
      <c r="O517" s="243"/>
      <c r="P517" s="243"/>
      <c r="Q517" s="243"/>
      <c r="R517" s="243"/>
      <c r="S517" s="243"/>
      <c r="T517" s="244"/>
      <c r="AT517" s="245" t="s">
        <v>160</v>
      </c>
      <c r="AU517" s="245" t="s">
        <v>81</v>
      </c>
      <c r="AV517" s="11" t="s">
        <v>81</v>
      </c>
      <c r="AW517" s="11" t="s">
        <v>35</v>
      </c>
      <c r="AX517" s="11" t="s">
        <v>71</v>
      </c>
      <c r="AY517" s="245" t="s">
        <v>149</v>
      </c>
    </row>
    <row r="518" spans="2:51" s="11" customFormat="1" ht="13.5">
      <c r="B518" s="235"/>
      <c r="C518" s="236"/>
      <c r="D518" s="232" t="s">
        <v>160</v>
      </c>
      <c r="E518" s="237" t="s">
        <v>21</v>
      </c>
      <c r="F518" s="238" t="s">
        <v>773</v>
      </c>
      <c r="G518" s="236"/>
      <c r="H518" s="239">
        <v>3</v>
      </c>
      <c r="I518" s="240"/>
      <c r="J518" s="236"/>
      <c r="K518" s="236"/>
      <c r="L518" s="241"/>
      <c r="M518" s="242"/>
      <c r="N518" s="243"/>
      <c r="O518" s="243"/>
      <c r="P518" s="243"/>
      <c r="Q518" s="243"/>
      <c r="R518" s="243"/>
      <c r="S518" s="243"/>
      <c r="T518" s="244"/>
      <c r="AT518" s="245" t="s">
        <v>160</v>
      </c>
      <c r="AU518" s="245" t="s">
        <v>81</v>
      </c>
      <c r="AV518" s="11" t="s">
        <v>81</v>
      </c>
      <c r="AW518" s="11" t="s">
        <v>35</v>
      </c>
      <c r="AX518" s="11" t="s">
        <v>71</v>
      </c>
      <c r="AY518" s="245" t="s">
        <v>149</v>
      </c>
    </row>
    <row r="519" spans="2:51" s="11" customFormat="1" ht="13.5">
      <c r="B519" s="235"/>
      <c r="C519" s="236"/>
      <c r="D519" s="232" t="s">
        <v>160</v>
      </c>
      <c r="E519" s="237" t="s">
        <v>21</v>
      </c>
      <c r="F519" s="238" t="s">
        <v>640</v>
      </c>
      <c r="G519" s="236"/>
      <c r="H519" s="239">
        <v>1</v>
      </c>
      <c r="I519" s="240"/>
      <c r="J519" s="236"/>
      <c r="K519" s="236"/>
      <c r="L519" s="241"/>
      <c r="M519" s="242"/>
      <c r="N519" s="243"/>
      <c r="O519" s="243"/>
      <c r="P519" s="243"/>
      <c r="Q519" s="243"/>
      <c r="R519" s="243"/>
      <c r="S519" s="243"/>
      <c r="T519" s="244"/>
      <c r="AT519" s="245" t="s">
        <v>160</v>
      </c>
      <c r="AU519" s="245" t="s">
        <v>81</v>
      </c>
      <c r="AV519" s="11" t="s">
        <v>81</v>
      </c>
      <c r="AW519" s="11" t="s">
        <v>35</v>
      </c>
      <c r="AX519" s="11" t="s">
        <v>71</v>
      </c>
      <c r="AY519" s="245" t="s">
        <v>149</v>
      </c>
    </row>
    <row r="520" spans="2:51" s="11" customFormat="1" ht="13.5">
      <c r="B520" s="235"/>
      <c r="C520" s="236"/>
      <c r="D520" s="232" t="s">
        <v>160</v>
      </c>
      <c r="E520" s="237" t="s">
        <v>21</v>
      </c>
      <c r="F520" s="238" t="s">
        <v>774</v>
      </c>
      <c r="G520" s="236"/>
      <c r="H520" s="239">
        <v>1</v>
      </c>
      <c r="I520" s="240"/>
      <c r="J520" s="236"/>
      <c r="K520" s="236"/>
      <c r="L520" s="241"/>
      <c r="M520" s="242"/>
      <c r="N520" s="243"/>
      <c r="O520" s="243"/>
      <c r="P520" s="243"/>
      <c r="Q520" s="243"/>
      <c r="R520" s="243"/>
      <c r="S520" s="243"/>
      <c r="T520" s="244"/>
      <c r="AT520" s="245" t="s">
        <v>160</v>
      </c>
      <c r="AU520" s="245" t="s">
        <v>81</v>
      </c>
      <c r="AV520" s="11" t="s">
        <v>81</v>
      </c>
      <c r="AW520" s="11" t="s">
        <v>35</v>
      </c>
      <c r="AX520" s="11" t="s">
        <v>71</v>
      </c>
      <c r="AY520" s="245" t="s">
        <v>149</v>
      </c>
    </row>
    <row r="521" spans="2:51" s="11" customFormat="1" ht="13.5">
      <c r="B521" s="235"/>
      <c r="C521" s="236"/>
      <c r="D521" s="232" t="s">
        <v>160</v>
      </c>
      <c r="E521" s="237" t="s">
        <v>21</v>
      </c>
      <c r="F521" s="238" t="s">
        <v>775</v>
      </c>
      <c r="G521" s="236"/>
      <c r="H521" s="239">
        <v>3</v>
      </c>
      <c r="I521" s="240"/>
      <c r="J521" s="236"/>
      <c r="K521" s="236"/>
      <c r="L521" s="241"/>
      <c r="M521" s="242"/>
      <c r="N521" s="243"/>
      <c r="O521" s="243"/>
      <c r="P521" s="243"/>
      <c r="Q521" s="243"/>
      <c r="R521" s="243"/>
      <c r="S521" s="243"/>
      <c r="T521" s="244"/>
      <c r="AT521" s="245" t="s">
        <v>160</v>
      </c>
      <c r="AU521" s="245" t="s">
        <v>81</v>
      </c>
      <c r="AV521" s="11" t="s">
        <v>81</v>
      </c>
      <c r="AW521" s="11" t="s">
        <v>35</v>
      </c>
      <c r="AX521" s="11" t="s">
        <v>71</v>
      </c>
      <c r="AY521" s="245" t="s">
        <v>149</v>
      </c>
    </row>
    <row r="522" spans="2:51" s="12" customFormat="1" ht="13.5">
      <c r="B522" s="246"/>
      <c r="C522" s="247"/>
      <c r="D522" s="232" t="s">
        <v>160</v>
      </c>
      <c r="E522" s="248" t="s">
        <v>21</v>
      </c>
      <c r="F522" s="249" t="s">
        <v>163</v>
      </c>
      <c r="G522" s="247"/>
      <c r="H522" s="250">
        <v>16</v>
      </c>
      <c r="I522" s="251"/>
      <c r="J522" s="247"/>
      <c r="K522" s="247"/>
      <c r="L522" s="252"/>
      <c r="M522" s="253"/>
      <c r="N522" s="254"/>
      <c r="O522" s="254"/>
      <c r="P522" s="254"/>
      <c r="Q522" s="254"/>
      <c r="R522" s="254"/>
      <c r="S522" s="254"/>
      <c r="T522" s="255"/>
      <c r="AT522" s="256" t="s">
        <v>160</v>
      </c>
      <c r="AU522" s="256" t="s">
        <v>81</v>
      </c>
      <c r="AV522" s="12" t="s">
        <v>156</v>
      </c>
      <c r="AW522" s="12" t="s">
        <v>35</v>
      </c>
      <c r="AX522" s="12" t="s">
        <v>79</v>
      </c>
      <c r="AY522" s="256" t="s">
        <v>149</v>
      </c>
    </row>
    <row r="523" spans="2:65" s="1" customFormat="1" ht="16.5" customHeight="1">
      <c r="B523" s="45"/>
      <c r="C523" s="220" t="s">
        <v>776</v>
      </c>
      <c r="D523" s="220" t="s">
        <v>151</v>
      </c>
      <c r="E523" s="221" t="s">
        <v>777</v>
      </c>
      <c r="F523" s="222" t="s">
        <v>778</v>
      </c>
      <c r="G523" s="223" t="s">
        <v>405</v>
      </c>
      <c r="H523" s="224">
        <v>25</v>
      </c>
      <c r="I523" s="225"/>
      <c r="J523" s="226">
        <f>ROUND(I523*H523,2)</f>
        <v>0</v>
      </c>
      <c r="K523" s="222" t="s">
        <v>155</v>
      </c>
      <c r="L523" s="71"/>
      <c r="M523" s="227" t="s">
        <v>21</v>
      </c>
      <c r="N523" s="228" t="s">
        <v>42</v>
      </c>
      <c r="O523" s="46"/>
      <c r="P523" s="229">
        <f>O523*H523</f>
        <v>0</v>
      </c>
      <c r="Q523" s="229">
        <v>0</v>
      </c>
      <c r="R523" s="229">
        <f>Q523*H523</f>
        <v>0</v>
      </c>
      <c r="S523" s="229">
        <v>0.024</v>
      </c>
      <c r="T523" s="230">
        <f>S523*H523</f>
        <v>0.6</v>
      </c>
      <c r="AR523" s="23" t="s">
        <v>247</v>
      </c>
      <c r="AT523" s="23" t="s">
        <v>151</v>
      </c>
      <c r="AU523" s="23" t="s">
        <v>81</v>
      </c>
      <c r="AY523" s="23" t="s">
        <v>149</v>
      </c>
      <c r="BE523" s="231">
        <f>IF(N523="základní",J523,0)</f>
        <v>0</v>
      </c>
      <c r="BF523" s="231">
        <f>IF(N523="snížená",J523,0)</f>
        <v>0</v>
      </c>
      <c r="BG523" s="231">
        <f>IF(N523="zákl. přenesená",J523,0)</f>
        <v>0</v>
      </c>
      <c r="BH523" s="231">
        <f>IF(N523="sníž. přenesená",J523,0)</f>
        <v>0</v>
      </c>
      <c r="BI523" s="231">
        <f>IF(N523="nulová",J523,0)</f>
        <v>0</v>
      </c>
      <c r="BJ523" s="23" t="s">
        <v>79</v>
      </c>
      <c r="BK523" s="231">
        <f>ROUND(I523*H523,2)</f>
        <v>0</v>
      </c>
      <c r="BL523" s="23" t="s">
        <v>247</v>
      </c>
      <c r="BM523" s="23" t="s">
        <v>779</v>
      </c>
    </row>
    <row r="524" spans="2:47" s="1" customFormat="1" ht="13.5">
      <c r="B524" s="45"/>
      <c r="C524" s="73"/>
      <c r="D524" s="232" t="s">
        <v>158</v>
      </c>
      <c r="E524" s="73"/>
      <c r="F524" s="233" t="s">
        <v>780</v>
      </c>
      <c r="G524" s="73"/>
      <c r="H524" s="73"/>
      <c r="I524" s="190"/>
      <c r="J524" s="73"/>
      <c r="K524" s="73"/>
      <c r="L524" s="71"/>
      <c r="M524" s="234"/>
      <c r="N524" s="46"/>
      <c r="O524" s="46"/>
      <c r="P524" s="46"/>
      <c r="Q524" s="46"/>
      <c r="R524" s="46"/>
      <c r="S524" s="46"/>
      <c r="T524" s="94"/>
      <c r="AT524" s="23" t="s">
        <v>158</v>
      </c>
      <c r="AU524" s="23" t="s">
        <v>81</v>
      </c>
    </row>
    <row r="525" spans="2:51" s="13" customFormat="1" ht="13.5">
      <c r="B525" s="267"/>
      <c r="C525" s="268"/>
      <c r="D525" s="232" t="s">
        <v>160</v>
      </c>
      <c r="E525" s="269" t="s">
        <v>21</v>
      </c>
      <c r="F525" s="270" t="s">
        <v>781</v>
      </c>
      <c r="G525" s="268"/>
      <c r="H525" s="269" t="s">
        <v>21</v>
      </c>
      <c r="I525" s="271"/>
      <c r="J525" s="268"/>
      <c r="K525" s="268"/>
      <c r="L525" s="272"/>
      <c r="M525" s="273"/>
      <c r="N525" s="274"/>
      <c r="O525" s="274"/>
      <c r="P525" s="274"/>
      <c r="Q525" s="274"/>
      <c r="R525" s="274"/>
      <c r="S525" s="274"/>
      <c r="T525" s="275"/>
      <c r="AT525" s="276" t="s">
        <v>160</v>
      </c>
      <c r="AU525" s="276" t="s">
        <v>81</v>
      </c>
      <c r="AV525" s="13" t="s">
        <v>79</v>
      </c>
      <c r="AW525" s="13" t="s">
        <v>35</v>
      </c>
      <c r="AX525" s="13" t="s">
        <v>71</v>
      </c>
      <c r="AY525" s="276" t="s">
        <v>149</v>
      </c>
    </row>
    <row r="526" spans="2:51" s="11" customFormat="1" ht="13.5">
      <c r="B526" s="235"/>
      <c r="C526" s="236"/>
      <c r="D526" s="232" t="s">
        <v>160</v>
      </c>
      <c r="E526" s="237" t="s">
        <v>21</v>
      </c>
      <c r="F526" s="238" t="s">
        <v>782</v>
      </c>
      <c r="G526" s="236"/>
      <c r="H526" s="239">
        <v>4</v>
      </c>
      <c r="I526" s="240"/>
      <c r="J526" s="236"/>
      <c r="K526" s="236"/>
      <c r="L526" s="241"/>
      <c r="M526" s="242"/>
      <c r="N526" s="243"/>
      <c r="O526" s="243"/>
      <c r="P526" s="243"/>
      <c r="Q526" s="243"/>
      <c r="R526" s="243"/>
      <c r="S526" s="243"/>
      <c r="T526" s="244"/>
      <c r="AT526" s="245" t="s">
        <v>160</v>
      </c>
      <c r="AU526" s="245" t="s">
        <v>81</v>
      </c>
      <c r="AV526" s="11" t="s">
        <v>81</v>
      </c>
      <c r="AW526" s="11" t="s">
        <v>35</v>
      </c>
      <c r="AX526" s="11" t="s">
        <v>71</v>
      </c>
      <c r="AY526" s="245" t="s">
        <v>149</v>
      </c>
    </row>
    <row r="527" spans="2:51" s="11" customFormat="1" ht="13.5">
      <c r="B527" s="235"/>
      <c r="C527" s="236"/>
      <c r="D527" s="232" t="s">
        <v>160</v>
      </c>
      <c r="E527" s="237" t="s">
        <v>21</v>
      </c>
      <c r="F527" s="238" t="s">
        <v>783</v>
      </c>
      <c r="G527" s="236"/>
      <c r="H527" s="239">
        <v>2</v>
      </c>
      <c r="I527" s="240"/>
      <c r="J527" s="236"/>
      <c r="K527" s="236"/>
      <c r="L527" s="241"/>
      <c r="M527" s="242"/>
      <c r="N527" s="243"/>
      <c r="O527" s="243"/>
      <c r="P527" s="243"/>
      <c r="Q527" s="243"/>
      <c r="R527" s="243"/>
      <c r="S527" s="243"/>
      <c r="T527" s="244"/>
      <c r="AT527" s="245" t="s">
        <v>160</v>
      </c>
      <c r="AU527" s="245" t="s">
        <v>81</v>
      </c>
      <c r="AV527" s="11" t="s">
        <v>81</v>
      </c>
      <c r="AW527" s="11" t="s">
        <v>35</v>
      </c>
      <c r="AX527" s="11" t="s">
        <v>71</v>
      </c>
      <c r="AY527" s="245" t="s">
        <v>149</v>
      </c>
    </row>
    <row r="528" spans="2:51" s="11" customFormat="1" ht="13.5">
      <c r="B528" s="235"/>
      <c r="C528" s="236"/>
      <c r="D528" s="232" t="s">
        <v>160</v>
      </c>
      <c r="E528" s="237" t="s">
        <v>21</v>
      </c>
      <c r="F528" s="238" t="s">
        <v>784</v>
      </c>
      <c r="G528" s="236"/>
      <c r="H528" s="239">
        <v>2</v>
      </c>
      <c r="I528" s="240"/>
      <c r="J528" s="236"/>
      <c r="K528" s="236"/>
      <c r="L528" s="241"/>
      <c r="M528" s="242"/>
      <c r="N528" s="243"/>
      <c r="O528" s="243"/>
      <c r="P528" s="243"/>
      <c r="Q528" s="243"/>
      <c r="R528" s="243"/>
      <c r="S528" s="243"/>
      <c r="T528" s="244"/>
      <c r="AT528" s="245" t="s">
        <v>160</v>
      </c>
      <c r="AU528" s="245" t="s">
        <v>81</v>
      </c>
      <c r="AV528" s="11" t="s">
        <v>81</v>
      </c>
      <c r="AW528" s="11" t="s">
        <v>35</v>
      </c>
      <c r="AX528" s="11" t="s">
        <v>71</v>
      </c>
      <c r="AY528" s="245" t="s">
        <v>149</v>
      </c>
    </row>
    <row r="529" spans="2:51" s="11" customFormat="1" ht="13.5">
      <c r="B529" s="235"/>
      <c r="C529" s="236"/>
      <c r="D529" s="232" t="s">
        <v>160</v>
      </c>
      <c r="E529" s="237" t="s">
        <v>21</v>
      </c>
      <c r="F529" s="238" t="s">
        <v>785</v>
      </c>
      <c r="G529" s="236"/>
      <c r="H529" s="239">
        <v>3</v>
      </c>
      <c r="I529" s="240"/>
      <c r="J529" s="236"/>
      <c r="K529" s="236"/>
      <c r="L529" s="241"/>
      <c r="M529" s="242"/>
      <c r="N529" s="243"/>
      <c r="O529" s="243"/>
      <c r="P529" s="243"/>
      <c r="Q529" s="243"/>
      <c r="R529" s="243"/>
      <c r="S529" s="243"/>
      <c r="T529" s="244"/>
      <c r="AT529" s="245" t="s">
        <v>160</v>
      </c>
      <c r="AU529" s="245" t="s">
        <v>81</v>
      </c>
      <c r="AV529" s="11" t="s">
        <v>81</v>
      </c>
      <c r="AW529" s="11" t="s">
        <v>35</v>
      </c>
      <c r="AX529" s="11" t="s">
        <v>71</v>
      </c>
      <c r="AY529" s="245" t="s">
        <v>149</v>
      </c>
    </row>
    <row r="530" spans="2:51" s="11" customFormat="1" ht="13.5">
      <c r="B530" s="235"/>
      <c r="C530" s="236"/>
      <c r="D530" s="232" t="s">
        <v>160</v>
      </c>
      <c r="E530" s="237" t="s">
        <v>21</v>
      </c>
      <c r="F530" s="238" t="s">
        <v>786</v>
      </c>
      <c r="G530" s="236"/>
      <c r="H530" s="239">
        <v>4</v>
      </c>
      <c r="I530" s="240"/>
      <c r="J530" s="236"/>
      <c r="K530" s="236"/>
      <c r="L530" s="241"/>
      <c r="M530" s="242"/>
      <c r="N530" s="243"/>
      <c r="O530" s="243"/>
      <c r="P530" s="243"/>
      <c r="Q530" s="243"/>
      <c r="R530" s="243"/>
      <c r="S530" s="243"/>
      <c r="T530" s="244"/>
      <c r="AT530" s="245" t="s">
        <v>160</v>
      </c>
      <c r="AU530" s="245" t="s">
        <v>81</v>
      </c>
      <c r="AV530" s="11" t="s">
        <v>81</v>
      </c>
      <c r="AW530" s="11" t="s">
        <v>35</v>
      </c>
      <c r="AX530" s="11" t="s">
        <v>71</v>
      </c>
      <c r="AY530" s="245" t="s">
        <v>149</v>
      </c>
    </row>
    <row r="531" spans="2:51" s="11" customFormat="1" ht="13.5">
      <c r="B531" s="235"/>
      <c r="C531" s="236"/>
      <c r="D531" s="232" t="s">
        <v>160</v>
      </c>
      <c r="E531" s="237" t="s">
        <v>21</v>
      </c>
      <c r="F531" s="238" t="s">
        <v>640</v>
      </c>
      <c r="G531" s="236"/>
      <c r="H531" s="239">
        <v>1</v>
      </c>
      <c r="I531" s="240"/>
      <c r="J531" s="236"/>
      <c r="K531" s="236"/>
      <c r="L531" s="241"/>
      <c r="M531" s="242"/>
      <c r="N531" s="243"/>
      <c r="O531" s="243"/>
      <c r="P531" s="243"/>
      <c r="Q531" s="243"/>
      <c r="R531" s="243"/>
      <c r="S531" s="243"/>
      <c r="T531" s="244"/>
      <c r="AT531" s="245" t="s">
        <v>160</v>
      </c>
      <c r="AU531" s="245" t="s">
        <v>81</v>
      </c>
      <c r="AV531" s="11" t="s">
        <v>81</v>
      </c>
      <c r="AW531" s="11" t="s">
        <v>35</v>
      </c>
      <c r="AX531" s="11" t="s">
        <v>71</v>
      </c>
      <c r="AY531" s="245" t="s">
        <v>149</v>
      </c>
    </row>
    <row r="532" spans="2:51" s="11" customFormat="1" ht="13.5">
      <c r="B532" s="235"/>
      <c r="C532" s="236"/>
      <c r="D532" s="232" t="s">
        <v>160</v>
      </c>
      <c r="E532" s="237" t="s">
        <v>21</v>
      </c>
      <c r="F532" s="238" t="s">
        <v>669</v>
      </c>
      <c r="G532" s="236"/>
      <c r="H532" s="239">
        <v>1</v>
      </c>
      <c r="I532" s="240"/>
      <c r="J532" s="236"/>
      <c r="K532" s="236"/>
      <c r="L532" s="241"/>
      <c r="M532" s="242"/>
      <c r="N532" s="243"/>
      <c r="O532" s="243"/>
      <c r="P532" s="243"/>
      <c r="Q532" s="243"/>
      <c r="R532" s="243"/>
      <c r="S532" s="243"/>
      <c r="T532" s="244"/>
      <c r="AT532" s="245" t="s">
        <v>160</v>
      </c>
      <c r="AU532" s="245" t="s">
        <v>81</v>
      </c>
      <c r="AV532" s="11" t="s">
        <v>81</v>
      </c>
      <c r="AW532" s="11" t="s">
        <v>35</v>
      </c>
      <c r="AX532" s="11" t="s">
        <v>71</v>
      </c>
      <c r="AY532" s="245" t="s">
        <v>149</v>
      </c>
    </row>
    <row r="533" spans="2:51" s="11" customFormat="1" ht="13.5">
      <c r="B533" s="235"/>
      <c r="C533" s="236"/>
      <c r="D533" s="232" t="s">
        <v>160</v>
      </c>
      <c r="E533" s="237" t="s">
        <v>21</v>
      </c>
      <c r="F533" s="238" t="s">
        <v>787</v>
      </c>
      <c r="G533" s="236"/>
      <c r="H533" s="239">
        <v>6</v>
      </c>
      <c r="I533" s="240"/>
      <c r="J533" s="236"/>
      <c r="K533" s="236"/>
      <c r="L533" s="241"/>
      <c r="M533" s="242"/>
      <c r="N533" s="243"/>
      <c r="O533" s="243"/>
      <c r="P533" s="243"/>
      <c r="Q533" s="243"/>
      <c r="R533" s="243"/>
      <c r="S533" s="243"/>
      <c r="T533" s="244"/>
      <c r="AT533" s="245" t="s">
        <v>160</v>
      </c>
      <c r="AU533" s="245" t="s">
        <v>81</v>
      </c>
      <c r="AV533" s="11" t="s">
        <v>81</v>
      </c>
      <c r="AW533" s="11" t="s">
        <v>35</v>
      </c>
      <c r="AX533" s="11" t="s">
        <v>71</v>
      </c>
      <c r="AY533" s="245" t="s">
        <v>149</v>
      </c>
    </row>
    <row r="534" spans="2:51" s="11" customFormat="1" ht="13.5">
      <c r="B534" s="235"/>
      <c r="C534" s="236"/>
      <c r="D534" s="232" t="s">
        <v>160</v>
      </c>
      <c r="E534" s="237" t="s">
        <v>21</v>
      </c>
      <c r="F534" s="238" t="s">
        <v>788</v>
      </c>
      <c r="G534" s="236"/>
      <c r="H534" s="239">
        <v>2</v>
      </c>
      <c r="I534" s="240"/>
      <c r="J534" s="236"/>
      <c r="K534" s="236"/>
      <c r="L534" s="241"/>
      <c r="M534" s="242"/>
      <c r="N534" s="243"/>
      <c r="O534" s="243"/>
      <c r="P534" s="243"/>
      <c r="Q534" s="243"/>
      <c r="R534" s="243"/>
      <c r="S534" s="243"/>
      <c r="T534" s="244"/>
      <c r="AT534" s="245" t="s">
        <v>160</v>
      </c>
      <c r="AU534" s="245" t="s">
        <v>81</v>
      </c>
      <c r="AV534" s="11" t="s">
        <v>81</v>
      </c>
      <c r="AW534" s="11" t="s">
        <v>35</v>
      </c>
      <c r="AX534" s="11" t="s">
        <v>71</v>
      </c>
      <c r="AY534" s="245" t="s">
        <v>149</v>
      </c>
    </row>
    <row r="535" spans="2:51" s="12" customFormat="1" ht="13.5">
      <c r="B535" s="246"/>
      <c r="C535" s="247"/>
      <c r="D535" s="232" t="s">
        <v>160</v>
      </c>
      <c r="E535" s="248" t="s">
        <v>21</v>
      </c>
      <c r="F535" s="249" t="s">
        <v>163</v>
      </c>
      <c r="G535" s="247"/>
      <c r="H535" s="250">
        <v>25</v>
      </c>
      <c r="I535" s="251"/>
      <c r="J535" s="247"/>
      <c r="K535" s="247"/>
      <c r="L535" s="252"/>
      <c r="M535" s="253"/>
      <c r="N535" s="254"/>
      <c r="O535" s="254"/>
      <c r="P535" s="254"/>
      <c r="Q535" s="254"/>
      <c r="R535" s="254"/>
      <c r="S535" s="254"/>
      <c r="T535" s="255"/>
      <c r="AT535" s="256" t="s">
        <v>160</v>
      </c>
      <c r="AU535" s="256" t="s">
        <v>81</v>
      </c>
      <c r="AV535" s="12" t="s">
        <v>156</v>
      </c>
      <c r="AW535" s="12" t="s">
        <v>35</v>
      </c>
      <c r="AX535" s="12" t="s">
        <v>79</v>
      </c>
      <c r="AY535" s="256" t="s">
        <v>149</v>
      </c>
    </row>
    <row r="536" spans="2:65" s="1" customFormat="1" ht="25.5" customHeight="1">
      <c r="B536" s="45"/>
      <c r="C536" s="220" t="s">
        <v>789</v>
      </c>
      <c r="D536" s="220" t="s">
        <v>151</v>
      </c>
      <c r="E536" s="221" t="s">
        <v>790</v>
      </c>
      <c r="F536" s="222" t="s">
        <v>791</v>
      </c>
      <c r="G536" s="223" t="s">
        <v>405</v>
      </c>
      <c r="H536" s="224">
        <v>1</v>
      </c>
      <c r="I536" s="225"/>
      <c r="J536" s="226">
        <f>ROUND(I536*H536,2)</f>
        <v>0</v>
      </c>
      <c r="K536" s="222" t="s">
        <v>155</v>
      </c>
      <c r="L536" s="71"/>
      <c r="M536" s="227" t="s">
        <v>21</v>
      </c>
      <c r="N536" s="228" t="s">
        <v>42</v>
      </c>
      <c r="O536" s="46"/>
      <c r="P536" s="229">
        <f>O536*H536</f>
        <v>0</v>
      </c>
      <c r="Q536" s="229">
        <v>0</v>
      </c>
      <c r="R536" s="229">
        <f>Q536*H536</f>
        <v>0</v>
      </c>
      <c r="S536" s="229">
        <v>0</v>
      </c>
      <c r="T536" s="230">
        <f>S536*H536</f>
        <v>0</v>
      </c>
      <c r="AR536" s="23" t="s">
        <v>247</v>
      </c>
      <c r="AT536" s="23" t="s">
        <v>151</v>
      </c>
      <c r="AU536" s="23" t="s">
        <v>81</v>
      </c>
      <c r="AY536" s="23" t="s">
        <v>149</v>
      </c>
      <c r="BE536" s="231">
        <f>IF(N536="základní",J536,0)</f>
        <v>0</v>
      </c>
      <c r="BF536" s="231">
        <f>IF(N536="snížená",J536,0)</f>
        <v>0</v>
      </c>
      <c r="BG536" s="231">
        <f>IF(N536="zákl. přenesená",J536,0)</f>
        <v>0</v>
      </c>
      <c r="BH536" s="231">
        <f>IF(N536="sníž. přenesená",J536,0)</f>
        <v>0</v>
      </c>
      <c r="BI536" s="231">
        <f>IF(N536="nulová",J536,0)</f>
        <v>0</v>
      </c>
      <c r="BJ536" s="23" t="s">
        <v>79</v>
      </c>
      <c r="BK536" s="231">
        <f>ROUND(I536*H536,2)</f>
        <v>0</v>
      </c>
      <c r="BL536" s="23" t="s">
        <v>247</v>
      </c>
      <c r="BM536" s="23" t="s">
        <v>792</v>
      </c>
    </row>
    <row r="537" spans="2:47" s="1" customFormat="1" ht="13.5">
      <c r="B537" s="45"/>
      <c r="C537" s="73"/>
      <c r="D537" s="232" t="s">
        <v>158</v>
      </c>
      <c r="E537" s="73"/>
      <c r="F537" s="233" t="s">
        <v>793</v>
      </c>
      <c r="G537" s="73"/>
      <c r="H537" s="73"/>
      <c r="I537" s="190"/>
      <c r="J537" s="73"/>
      <c r="K537" s="73"/>
      <c r="L537" s="71"/>
      <c r="M537" s="234"/>
      <c r="N537" s="46"/>
      <c r="O537" s="46"/>
      <c r="P537" s="46"/>
      <c r="Q537" s="46"/>
      <c r="R537" s="46"/>
      <c r="S537" s="46"/>
      <c r="T537" s="94"/>
      <c r="AT537" s="23" t="s">
        <v>158</v>
      </c>
      <c r="AU537" s="23" t="s">
        <v>81</v>
      </c>
    </row>
    <row r="538" spans="2:51" s="11" customFormat="1" ht="13.5">
      <c r="B538" s="235"/>
      <c r="C538" s="236"/>
      <c r="D538" s="232" t="s">
        <v>160</v>
      </c>
      <c r="E538" s="237" t="s">
        <v>21</v>
      </c>
      <c r="F538" s="238" t="s">
        <v>794</v>
      </c>
      <c r="G538" s="236"/>
      <c r="H538" s="239">
        <v>1</v>
      </c>
      <c r="I538" s="240"/>
      <c r="J538" s="236"/>
      <c r="K538" s="236"/>
      <c r="L538" s="241"/>
      <c r="M538" s="242"/>
      <c r="N538" s="243"/>
      <c r="O538" s="243"/>
      <c r="P538" s="243"/>
      <c r="Q538" s="243"/>
      <c r="R538" s="243"/>
      <c r="S538" s="243"/>
      <c r="T538" s="244"/>
      <c r="AT538" s="245" t="s">
        <v>160</v>
      </c>
      <c r="AU538" s="245" t="s">
        <v>81</v>
      </c>
      <c r="AV538" s="11" t="s">
        <v>81</v>
      </c>
      <c r="AW538" s="11" t="s">
        <v>35</v>
      </c>
      <c r="AX538" s="11" t="s">
        <v>79</v>
      </c>
      <c r="AY538" s="245" t="s">
        <v>149</v>
      </c>
    </row>
    <row r="539" spans="2:65" s="1" customFormat="1" ht="16.5" customHeight="1">
      <c r="B539" s="45"/>
      <c r="C539" s="220" t="s">
        <v>795</v>
      </c>
      <c r="D539" s="220" t="s">
        <v>151</v>
      </c>
      <c r="E539" s="221" t="s">
        <v>796</v>
      </c>
      <c r="F539" s="222" t="s">
        <v>797</v>
      </c>
      <c r="G539" s="223" t="s">
        <v>615</v>
      </c>
      <c r="H539" s="224">
        <v>1</v>
      </c>
      <c r="I539" s="225"/>
      <c r="J539" s="226">
        <f>ROUND(I539*H539,2)</f>
        <v>0</v>
      </c>
      <c r="K539" s="222" t="s">
        <v>21</v>
      </c>
      <c r="L539" s="71"/>
      <c r="M539" s="227" t="s">
        <v>21</v>
      </c>
      <c r="N539" s="228" t="s">
        <v>42</v>
      </c>
      <c r="O539" s="46"/>
      <c r="P539" s="229">
        <f>O539*H539</f>
        <v>0</v>
      </c>
      <c r="Q539" s="229">
        <v>0.0013</v>
      </c>
      <c r="R539" s="229">
        <f>Q539*H539</f>
        <v>0.0013</v>
      </c>
      <c r="S539" s="229">
        <v>0</v>
      </c>
      <c r="T539" s="230">
        <f>S539*H539</f>
        <v>0</v>
      </c>
      <c r="AR539" s="23" t="s">
        <v>247</v>
      </c>
      <c r="AT539" s="23" t="s">
        <v>151</v>
      </c>
      <c r="AU539" s="23" t="s">
        <v>81</v>
      </c>
      <c r="AY539" s="23" t="s">
        <v>149</v>
      </c>
      <c r="BE539" s="231">
        <f>IF(N539="základní",J539,0)</f>
        <v>0</v>
      </c>
      <c r="BF539" s="231">
        <f>IF(N539="snížená",J539,0)</f>
        <v>0</v>
      </c>
      <c r="BG539" s="231">
        <f>IF(N539="zákl. přenesená",J539,0)</f>
        <v>0</v>
      </c>
      <c r="BH539" s="231">
        <f>IF(N539="sníž. přenesená",J539,0)</f>
        <v>0</v>
      </c>
      <c r="BI539" s="231">
        <f>IF(N539="nulová",J539,0)</f>
        <v>0</v>
      </c>
      <c r="BJ539" s="23" t="s">
        <v>79</v>
      </c>
      <c r="BK539" s="231">
        <f>ROUND(I539*H539,2)</f>
        <v>0</v>
      </c>
      <c r="BL539" s="23" t="s">
        <v>247</v>
      </c>
      <c r="BM539" s="23" t="s">
        <v>798</v>
      </c>
    </row>
    <row r="540" spans="2:51" s="11" customFormat="1" ht="13.5">
      <c r="B540" s="235"/>
      <c r="C540" s="236"/>
      <c r="D540" s="232" t="s">
        <v>160</v>
      </c>
      <c r="E540" s="237" t="s">
        <v>21</v>
      </c>
      <c r="F540" s="238" t="s">
        <v>799</v>
      </c>
      <c r="G540" s="236"/>
      <c r="H540" s="239">
        <v>1</v>
      </c>
      <c r="I540" s="240"/>
      <c r="J540" s="236"/>
      <c r="K540" s="236"/>
      <c r="L540" s="241"/>
      <c r="M540" s="242"/>
      <c r="N540" s="243"/>
      <c r="O540" s="243"/>
      <c r="P540" s="243"/>
      <c r="Q540" s="243"/>
      <c r="R540" s="243"/>
      <c r="S540" s="243"/>
      <c r="T540" s="244"/>
      <c r="AT540" s="245" t="s">
        <v>160</v>
      </c>
      <c r="AU540" s="245" t="s">
        <v>81</v>
      </c>
      <c r="AV540" s="11" t="s">
        <v>81</v>
      </c>
      <c r="AW540" s="11" t="s">
        <v>35</v>
      </c>
      <c r="AX540" s="11" t="s">
        <v>79</v>
      </c>
      <c r="AY540" s="245" t="s">
        <v>149</v>
      </c>
    </row>
    <row r="541" spans="2:65" s="1" customFormat="1" ht="16.5" customHeight="1">
      <c r="B541" s="45"/>
      <c r="C541" s="257" t="s">
        <v>800</v>
      </c>
      <c r="D541" s="257" t="s">
        <v>224</v>
      </c>
      <c r="E541" s="258" t="s">
        <v>801</v>
      </c>
      <c r="F541" s="259" t="s">
        <v>802</v>
      </c>
      <c r="G541" s="260" t="s">
        <v>172</v>
      </c>
      <c r="H541" s="261">
        <v>0.8</v>
      </c>
      <c r="I541" s="262"/>
      <c r="J541" s="263">
        <f>ROUND(I541*H541,2)</f>
        <v>0</v>
      </c>
      <c r="K541" s="259" t="s">
        <v>155</v>
      </c>
      <c r="L541" s="264"/>
      <c r="M541" s="265" t="s">
        <v>21</v>
      </c>
      <c r="N541" s="266" t="s">
        <v>42</v>
      </c>
      <c r="O541" s="46"/>
      <c r="P541" s="229">
        <f>O541*H541</f>
        <v>0</v>
      </c>
      <c r="Q541" s="229">
        <v>0.004</v>
      </c>
      <c r="R541" s="229">
        <f>Q541*H541</f>
        <v>0.0032</v>
      </c>
      <c r="S541" s="229">
        <v>0</v>
      </c>
      <c r="T541" s="230">
        <f>S541*H541</f>
        <v>0</v>
      </c>
      <c r="AR541" s="23" t="s">
        <v>363</v>
      </c>
      <c r="AT541" s="23" t="s">
        <v>224</v>
      </c>
      <c r="AU541" s="23" t="s">
        <v>81</v>
      </c>
      <c r="AY541" s="23" t="s">
        <v>149</v>
      </c>
      <c r="BE541" s="231">
        <f>IF(N541="základní",J541,0)</f>
        <v>0</v>
      </c>
      <c r="BF541" s="231">
        <f>IF(N541="snížená",J541,0)</f>
        <v>0</v>
      </c>
      <c r="BG541" s="231">
        <f>IF(N541="zákl. přenesená",J541,0)</f>
        <v>0</v>
      </c>
      <c r="BH541" s="231">
        <f>IF(N541="sníž. přenesená",J541,0)</f>
        <v>0</v>
      </c>
      <c r="BI541" s="231">
        <f>IF(N541="nulová",J541,0)</f>
        <v>0</v>
      </c>
      <c r="BJ541" s="23" t="s">
        <v>79</v>
      </c>
      <c r="BK541" s="231">
        <f>ROUND(I541*H541,2)</f>
        <v>0</v>
      </c>
      <c r="BL541" s="23" t="s">
        <v>247</v>
      </c>
      <c r="BM541" s="23" t="s">
        <v>803</v>
      </c>
    </row>
    <row r="542" spans="2:51" s="11" customFormat="1" ht="13.5">
      <c r="B542" s="235"/>
      <c r="C542" s="236"/>
      <c r="D542" s="232" t="s">
        <v>160</v>
      </c>
      <c r="E542" s="237" t="s">
        <v>21</v>
      </c>
      <c r="F542" s="238" t="s">
        <v>804</v>
      </c>
      <c r="G542" s="236"/>
      <c r="H542" s="239">
        <v>0.8</v>
      </c>
      <c r="I542" s="240"/>
      <c r="J542" s="236"/>
      <c r="K542" s="236"/>
      <c r="L542" s="241"/>
      <c r="M542" s="242"/>
      <c r="N542" s="243"/>
      <c r="O542" s="243"/>
      <c r="P542" s="243"/>
      <c r="Q542" s="243"/>
      <c r="R542" s="243"/>
      <c r="S542" s="243"/>
      <c r="T542" s="244"/>
      <c r="AT542" s="245" t="s">
        <v>160</v>
      </c>
      <c r="AU542" s="245" t="s">
        <v>81</v>
      </c>
      <c r="AV542" s="11" t="s">
        <v>81</v>
      </c>
      <c r="AW542" s="11" t="s">
        <v>35</v>
      </c>
      <c r="AX542" s="11" t="s">
        <v>79</v>
      </c>
      <c r="AY542" s="245" t="s">
        <v>149</v>
      </c>
    </row>
    <row r="543" spans="2:65" s="1" customFormat="1" ht="16.5" customHeight="1">
      <c r="B543" s="45"/>
      <c r="C543" s="220" t="s">
        <v>805</v>
      </c>
      <c r="D543" s="220" t="s">
        <v>151</v>
      </c>
      <c r="E543" s="221" t="s">
        <v>806</v>
      </c>
      <c r="F543" s="222" t="s">
        <v>807</v>
      </c>
      <c r="G543" s="223" t="s">
        <v>405</v>
      </c>
      <c r="H543" s="224">
        <v>13</v>
      </c>
      <c r="I543" s="225"/>
      <c r="J543" s="226">
        <f>ROUND(I543*H543,2)</f>
        <v>0</v>
      </c>
      <c r="K543" s="222" t="s">
        <v>155</v>
      </c>
      <c r="L543" s="71"/>
      <c r="M543" s="227" t="s">
        <v>21</v>
      </c>
      <c r="N543" s="228" t="s">
        <v>42</v>
      </c>
      <c r="O543" s="46"/>
      <c r="P543" s="229">
        <f>O543*H543</f>
        <v>0</v>
      </c>
      <c r="Q543" s="229">
        <v>0</v>
      </c>
      <c r="R543" s="229">
        <f>Q543*H543</f>
        <v>0</v>
      </c>
      <c r="S543" s="229">
        <v>0</v>
      </c>
      <c r="T543" s="230">
        <f>S543*H543</f>
        <v>0</v>
      </c>
      <c r="AR543" s="23" t="s">
        <v>247</v>
      </c>
      <c r="AT543" s="23" t="s">
        <v>151</v>
      </c>
      <c r="AU543" s="23" t="s">
        <v>81</v>
      </c>
      <c r="AY543" s="23" t="s">
        <v>149</v>
      </c>
      <c r="BE543" s="231">
        <f>IF(N543="základní",J543,0)</f>
        <v>0</v>
      </c>
      <c r="BF543" s="231">
        <f>IF(N543="snížená",J543,0)</f>
        <v>0</v>
      </c>
      <c r="BG543" s="231">
        <f>IF(N543="zákl. přenesená",J543,0)</f>
        <v>0</v>
      </c>
      <c r="BH543" s="231">
        <f>IF(N543="sníž. přenesená",J543,0)</f>
        <v>0</v>
      </c>
      <c r="BI543" s="231">
        <f>IF(N543="nulová",J543,0)</f>
        <v>0</v>
      </c>
      <c r="BJ543" s="23" t="s">
        <v>79</v>
      </c>
      <c r="BK543" s="231">
        <f>ROUND(I543*H543,2)</f>
        <v>0</v>
      </c>
      <c r="BL543" s="23" t="s">
        <v>247</v>
      </c>
      <c r="BM543" s="23" t="s">
        <v>808</v>
      </c>
    </row>
    <row r="544" spans="2:47" s="1" customFormat="1" ht="13.5">
      <c r="B544" s="45"/>
      <c r="C544" s="73"/>
      <c r="D544" s="232" t="s">
        <v>158</v>
      </c>
      <c r="E544" s="73"/>
      <c r="F544" s="233" t="s">
        <v>793</v>
      </c>
      <c r="G544" s="73"/>
      <c r="H544" s="73"/>
      <c r="I544" s="190"/>
      <c r="J544" s="73"/>
      <c r="K544" s="73"/>
      <c r="L544" s="71"/>
      <c r="M544" s="234"/>
      <c r="N544" s="46"/>
      <c r="O544" s="46"/>
      <c r="P544" s="46"/>
      <c r="Q544" s="46"/>
      <c r="R544" s="46"/>
      <c r="S544" s="46"/>
      <c r="T544" s="94"/>
      <c r="AT544" s="23" t="s">
        <v>158</v>
      </c>
      <c r="AU544" s="23" t="s">
        <v>81</v>
      </c>
    </row>
    <row r="545" spans="2:51" s="11" customFormat="1" ht="13.5">
      <c r="B545" s="235"/>
      <c r="C545" s="236"/>
      <c r="D545" s="232" t="s">
        <v>160</v>
      </c>
      <c r="E545" s="237" t="s">
        <v>21</v>
      </c>
      <c r="F545" s="238" t="s">
        <v>809</v>
      </c>
      <c r="G545" s="236"/>
      <c r="H545" s="239">
        <v>3</v>
      </c>
      <c r="I545" s="240"/>
      <c r="J545" s="236"/>
      <c r="K545" s="236"/>
      <c r="L545" s="241"/>
      <c r="M545" s="242"/>
      <c r="N545" s="243"/>
      <c r="O545" s="243"/>
      <c r="P545" s="243"/>
      <c r="Q545" s="243"/>
      <c r="R545" s="243"/>
      <c r="S545" s="243"/>
      <c r="T545" s="244"/>
      <c r="AT545" s="245" t="s">
        <v>160</v>
      </c>
      <c r="AU545" s="245" t="s">
        <v>81</v>
      </c>
      <c r="AV545" s="11" t="s">
        <v>81</v>
      </c>
      <c r="AW545" s="11" t="s">
        <v>35</v>
      </c>
      <c r="AX545" s="11" t="s">
        <v>71</v>
      </c>
      <c r="AY545" s="245" t="s">
        <v>149</v>
      </c>
    </row>
    <row r="546" spans="2:51" s="11" customFormat="1" ht="13.5">
      <c r="B546" s="235"/>
      <c r="C546" s="236"/>
      <c r="D546" s="232" t="s">
        <v>160</v>
      </c>
      <c r="E546" s="237" t="s">
        <v>21</v>
      </c>
      <c r="F546" s="238" t="s">
        <v>810</v>
      </c>
      <c r="G546" s="236"/>
      <c r="H546" s="239">
        <v>3</v>
      </c>
      <c r="I546" s="240"/>
      <c r="J546" s="236"/>
      <c r="K546" s="236"/>
      <c r="L546" s="241"/>
      <c r="M546" s="242"/>
      <c r="N546" s="243"/>
      <c r="O546" s="243"/>
      <c r="P546" s="243"/>
      <c r="Q546" s="243"/>
      <c r="R546" s="243"/>
      <c r="S546" s="243"/>
      <c r="T546" s="244"/>
      <c r="AT546" s="245" t="s">
        <v>160</v>
      </c>
      <c r="AU546" s="245" t="s">
        <v>81</v>
      </c>
      <c r="AV546" s="11" t="s">
        <v>81</v>
      </c>
      <c r="AW546" s="11" t="s">
        <v>35</v>
      </c>
      <c r="AX546" s="11" t="s">
        <v>71</v>
      </c>
      <c r="AY546" s="245" t="s">
        <v>149</v>
      </c>
    </row>
    <row r="547" spans="2:51" s="11" customFormat="1" ht="13.5">
      <c r="B547" s="235"/>
      <c r="C547" s="236"/>
      <c r="D547" s="232" t="s">
        <v>160</v>
      </c>
      <c r="E547" s="237" t="s">
        <v>21</v>
      </c>
      <c r="F547" s="238" t="s">
        <v>811</v>
      </c>
      <c r="G547" s="236"/>
      <c r="H547" s="239">
        <v>3</v>
      </c>
      <c r="I547" s="240"/>
      <c r="J547" s="236"/>
      <c r="K547" s="236"/>
      <c r="L547" s="241"/>
      <c r="M547" s="242"/>
      <c r="N547" s="243"/>
      <c r="O547" s="243"/>
      <c r="P547" s="243"/>
      <c r="Q547" s="243"/>
      <c r="R547" s="243"/>
      <c r="S547" s="243"/>
      <c r="T547" s="244"/>
      <c r="AT547" s="245" t="s">
        <v>160</v>
      </c>
      <c r="AU547" s="245" t="s">
        <v>81</v>
      </c>
      <c r="AV547" s="11" t="s">
        <v>81</v>
      </c>
      <c r="AW547" s="11" t="s">
        <v>35</v>
      </c>
      <c r="AX547" s="11" t="s">
        <v>71</v>
      </c>
      <c r="AY547" s="245" t="s">
        <v>149</v>
      </c>
    </row>
    <row r="548" spans="2:51" s="11" customFormat="1" ht="13.5">
      <c r="B548" s="235"/>
      <c r="C548" s="236"/>
      <c r="D548" s="232" t="s">
        <v>160</v>
      </c>
      <c r="E548" s="237" t="s">
        <v>21</v>
      </c>
      <c r="F548" s="238" t="s">
        <v>812</v>
      </c>
      <c r="G548" s="236"/>
      <c r="H548" s="239">
        <v>4</v>
      </c>
      <c r="I548" s="240"/>
      <c r="J548" s="236"/>
      <c r="K548" s="236"/>
      <c r="L548" s="241"/>
      <c r="M548" s="242"/>
      <c r="N548" s="243"/>
      <c r="O548" s="243"/>
      <c r="P548" s="243"/>
      <c r="Q548" s="243"/>
      <c r="R548" s="243"/>
      <c r="S548" s="243"/>
      <c r="T548" s="244"/>
      <c r="AT548" s="245" t="s">
        <v>160</v>
      </c>
      <c r="AU548" s="245" t="s">
        <v>81</v>
      </c>
      <c r="AV548" s="11" t="s">
        <v>81</v>
      </c>
      <c r="AW548" s="11" t="s">
        <v>35</v>
      </c>
      <c r="AX548" s="11" t="s">
        <v>71</v>
      </c>
      <c r="AY548" s="245" t="s">
        <v>149</v>
      </c>
    </row>
    <row r="549" spans="2:51" s="12" customFormat="1" ht="13.5">
      <c r="B549" s="246"/>
      <c r="C549" s="247"/>
      <c r="D549" s="232" t="s">
        <v>160</v>
      </c>
      <c r="E549" s="248" t="s">
        <v>21</v>
      </c>
      <c r="F549" s="249" t="s">
        <v>163</v>
      </c>
      <c r="G549" s="247"/>
      <c r="H549" s="250">
        <v>13</v>
      </c>
      <c r="I549" s="251"/>
      <c r="J549" s="247"/>
      <c r="K549" s="247"/>
      <c r="L549" s="252"/>
      <c r="M549" s="253"/>
      <c r="N549" s="254"/>
      <c r="O549" s="254"/>
      <c r="P549" s="254"/>
      <c r="Q549" s="254"/>
      <c r="R549" s="254"/>
      <c r="S549" s="254"/>
      <c r="T549" s="255"/>
      <c r="AT549" s="256" t="s">
        <v>160</v>
      </c>
      <c r="AU549" s="256" t="s">
        <v>81</v>
      </c>
      <c r="AV549" s="12" t="s">
        <v>156</v>
      </c>
      <c r="AW549" s="12" t="s">
        <v>35</v>
      </c>
      <c r="AX549" s="12" t="s">
        <v>79</v>
      </c>
      <c r="AY549" s="256" t="s">
        <v>149</v>
      </c>
    </row>
    <row r="550" spans="2:65" s="1" customFormat="1" ht="16.5" customHeight="1">
      <c r="B550" s="45"/>
      <c r="C550" s="257" t="s">
        <v>813</v>
      </c>
      <c r="D550" s="257" t="s">
        <v>224</v>
      </c>
      <c r="E550" s="258" t="s">
        <v>814</v>
      </c>
      <c r="F550" s="259" t="s">
        <v>815</v>
      </c>
      <c r="G550" s="260" t="s">
        <v>405</v>
      </c>
      <c r="H550" s="261">
        <v>7</v>
      </c>
      <c r="I550" s="262"/>
      <c r="J550" s="263">
        <f>ROUND(I550*H550,2)</f>
        <v>0</v>
      </c>
      <c r="K550" s="259" t="s">
        <v>155</v>
      </c>
      <c r="L550" s="264"/>
      <c r="M550" s="265" t="s">
        <v>21</v>
      </c>
      <c r="N550" s="266" t="s">
        <v>42</v>
      </c>
      <c r="O550" s="46"/>
      <c r="P550" s="229">
        <f>O550*H550</f>
        <v>0</v>
      </c>
      <c r="Q550" s="229">
        <v>0.0009</v>
      </c>
      <c r="R550" s="229">
        <f>Q550*H550</f>
        <v>0.0063</v>
      </c>
      <c r="S550" s="229">
        <v>0</v>
      </c>
      <c r="T550" s="230">
        <f>S550*H550</f>
        <v>0</v>
      </c>
      <c r="AR550" s="23" t="s">
        <v>363</v>
      </c>
      <c r="AT550" s="23" t="s">
        <v>224</v>
      </c>
      <c r="AU550" s="23" t="s">
        <v>81</v>
      </c>
      <c r="AY550" s="23" t="s">
        <v>149</v>
      </c>
      <c r="BE550" s="231">
        <f>IF(N550="základní",J550,0)</f>
        <v>0</v>
      </c>
      <c r="BF550" s="231">
        <f>IF(N550="snížená",J550,0)</f>
        <v>0</v>
      </c>
      <c r="BG550" s="231">
        <f>IF(N550="zákl. přenesená",J550,0)</f>
        <v>0</v>
      </c>
      <c r="BH550" s="231">
        <f>IF(N550="sníž. přenesená",J550,0)</f>
        <v>0</v>
      </c>
      <c r="BI550" s="231">
        <f>IF(N550="nulová",J550,0)</f>
        <v>0</v>
      </c>
      <c r="BJ550" s="23" t="s">
        <v>79</v>
      </c>
      <c r="BK550" s="231">
        <f>ROUND(I550*H550,2)</f>
        <v>0</v>
      </c>
      <c r="BL550" s="23" t="s">
        <v>247</v>
      </c>
      <c r="BM550" s="23" t="s">
        <v>816</v>
      </c>
    </row>
    <row r="551" spans="2:51" s="11" customFormat="1" ht="13.5">
      <c r="B551" s="235"/>
      <c r="C551" s="236"/>
      <c r="D551" s="232" t="s">
        <v>160</v>
      </c>
      <c r="E551" s="237" t="s">
        <v>21</v>
      </c>
      <c r="F551" s="238" t="s">
        <v>809</v>
      </c>
      <c r="G551" s="236"/>
      <c r="H551" s="239">
        <v>3</v>
      </c>
      <c r="I551" s="240"/>
      <c r="J551" s="236"/>
      <c r="K551" s="236"/>
      <c r="L551" s="241"/>
      <c r="M551" s="242"/>
      <c r="N551" s="243"/>
      <c r="O551" s="243"/>
      <c r="P551" s="243"/>
      <c r="Q551" s="243"/>
      <c r="R551" s="243"/>
      <c r="S551" s="243"/>
      <c r="T551" s="244"/>
      <c r="AT551" s="245" t="s">
        <v>160</v>
      </c>
      <c r="AU551" s="245" t="s">
        <v>81</v>
      </c>
      <c r="AV551" s="11" t="s">
        <v>81</v>
      </c>
      <c r="AW551" s="11" t="s">
        <v>35</v>
      </c>
      <c r="AX551" s="11" t="s">
        <v>71</v>
      </c>
      <c r="AY551" s="245" t="s">
        <v>149</v>
      </c>
    </row>
    <row r="552" spans="2:51" s="11" customFormat="1" ht="13.5">
      <c r="B552" s="235"/>
      <c r="C552" s="236"/>
      <c r="D552" s="232" t="s">
        <v>160</v>
      </c>
      <c r="E552" s="237" t="s">
        <v>21</v>
      </c>
      <c r="F552" s="238" t="s">
        <v>817</v>
      </c>
      <c r="G552" s="236"/>
      <c r="H552" s="239">
        <v>2</v>
      </c>
      <c r="I552" s="240"/>
      <c r="J552" s="236"/>
      <c r="K552" s="236"/>
      <c r="L552" s="241"/>
      <c r="M552" s="242"/>
      <c r="N552" s="243"/>
      <c r="O552" s="243"/>
      <c r="P552" s="243"/>
      <c r="Q552" s="243"/>
      <c r="R552" s="243"/>
      <c r="S552" s="243"/>
      <c r="T552" s="244"/>
      <c r="AT552" s="245" t="s">
        <v>160</v>
      </c>
      <c r="AU552" s="245" t="s">
        <v>81</v>
      </c>
      <c r="AV552" s="11" t="s">
        <v>81</v>
      </c>
      <c r="AW552" s="11" t="s">
        <v>35</v>
      </c>
      <c r="AX552" s="11" t="s">
        <v>71</v>
      </c>
      <c r="AY552" s="245" t="s">
        <v>149</v>
      </c>
    </row>
    <row r="553" spans="2:51" s="11" customFormat="1" ht="13.5">
      <c r="B553" s="235"/>
      <c r="C553" s="236"/>
      <c r="D553" s="232" t="s">
        <v>160</v>
      </c>
      <c r="E553" s="237" t="s">
        <v>21</v>
      </c>
      <c r="F553" s="238" t="s">
        <v>818</v>
      </c>
      <c r="G553" s="236"/>
      <c r="H553" s="239">
        <v>2</v>
      </c>
      <c r="I553" s="240"/>
      <c r="J553" s="236"/>
      <c r="K553" s="236"/>
      <c r="L553" s="241"/>
      <c r="M553" s="242"/>
      <c r="N553" s="243"/>
      <c r="O553" s="243"/>
      <c r="P553" s="243"/>
      <c r="Q553" s="243"/>
      <c r="R553" s="243"/>
      <c r="S553" s="243"/>
      <c r="T553" s="244"/>
      <c r="AT553" s="245" t="s">
        <v>160</v>
      </c>
      <c r="AU553" s="245" t="s">
        <v>81</v>
      </c>
      <c r="AV553" s="11" t="s">
        <v>81</v>
      </c>
      <c r="AW553" s="11" t="s">
        <v>35</v>
      </c>
      <c r="AX553" s="11" t="s">
        <v>71</v>
      </c>
      <c r="AY553" s="245" t="s">
        <v>149</v>
      </c>
    </row>
    <row r="554" spans="2:51" s="12" customFormat="1" ht="13.5">
      <c r="B554" s="246"/>
      <c r="C554" s="247"/>
      <c r="D554" s="232" t="s">
        <v>160</v>
      </c>
      <c r="E554" s="248" t="s">
        <v>21</v>
      </c>
      <c r="F554" s="249" t="s">
        <v>163</v>
      </c>
      <c r="G554" s="247"/>
      <c r="H554" s="250">
        <v>7</v>
      </c>
      <c r="I554" s="251"/>
      <c r="J554" s="247"/>
      <c r="K554" s="247"/>
      <c r="L554" s="252"/>
      <c r="M554" s="253"/>
      <c r="N554" s="254"/>
      <c r="O554" s="254"/>
      <c r="P554" s="254"/>
      <c r="Q554" s="254"/>
      <c r="R554" s="254"/>
      <c r="S554" s="254"/>
      <c r="T554" s="255"/>
      <c r="AT554" s="256" t="s">
        <v>160</v>
      </c>
      <c r="AU554" s="256" t="s">
        <v>81</v>
      </c>
      <c r="AV554" s="12" t="s">
        <v>156</v>
      </c>
      <c r="AW554" s="12" t="s">
        <v>35</v>
      </c>
      <c r="AX554" s="12" t="s">
        <v>79</v>
      </c>
      <c r="AY554" s="256" t="s">
        <v>149</v>
      </c>
    </row>
    <row r="555" spans="2:65" s="1" customFormat="1" ht="16.5" customHeight="1">
      <c r="B555" s="45"/>
      <c r="C555" s="257" t="s">
        <v>819</v>
      </c>
      <c r="D555" s="257" t="s">
        <v>224</v>
      </c>
      <c r="E555" s="258" t="s">
        <v>820</v>
      </c>
      <c r="F555" s="259" t="s">
        <v>821</v>
      </c>
      <c r="G555" s="260" t="s">
        <v>405</v>
      </c>
      <c r="H555" s="261">
        <v>3</v>
      </c>
      <c r="I555" s="262"/>
      <c r="J555" s="263">
        <f>ROUND(I555*H555,2)</f>
        <v>0</v>
      </c>
      <c r="K555" s="259" t="s">
        <v>155</v>
      </c>
      <c r="L555" s="264"/>
      <c r="M555" s="265" t="s">
        <v>21</v>
      </c>
      <c r="N555" s="266" t="s">
        <v>42</v>
      </c>
      <c r="O555" s="46"/>
      <c r="P555" s="229">
        <f>O555*H555</f>
        <v>0</v>
      </c>
      <c r="Q555" s="229">
        <v>0.00105</v>
      </c>
      <c r="R555" s="229">
        <f>Q555*H555</f>
        <v>0.00315</v>
      </c>
      <c r="S555" s="229">
        <v>0</v>
      </c>
      <c r="T555" s="230">
        <f>S555*H555</f>
        <v>0</v>
      </c>
      <c r="AR555" s="23" t="s">
        <v>363</v>
      </c>
      <c r="AT555" s="23" t="s">
        <v>224</v>
      </c>
      <c r="AU555" s="23" t="s">
        <v>81</v>
      </c>
      <c r="AY555" s="23" t="s">
        <v>149</v>
      </c>
      <c r="BE555" s="231">
        <f>IF(N555="základní",J555,0)</f>
        <v>0</v>
      </c>
      <c r="BF555" s="231">
        <f>IF(N555="snížená",J555,0)</f>
        <v>0</v>
      </c>
      <c r="BG555" s="231">
        <f>IF(N555="zákl. přenesená",J555,0)</f>
        <v>0</v>
      </c>
      <c r="BH555" s="231">
        <f>IF(N555="sníž. přenesená",J555,0)</f>
        <v>0</v>
      </c>
      <c r="BI555" s="231">
        <f>IF(N555="nulová",J555,0)</f>
        <v>0</v>
      </c>
      <c r="BJ555" s="23" t="s">
        <v>79</v>
      </c>
      <c r="BK555" s="231">
        <f>ROUND(I555*H555,2)</f>
        <v>0</v>
      </c>
      <c r="BL555" s="23" t="s">
        <v>247</v>
      </c>
      <c r="BM555" s="23" t="s">
        <v>822</v>
      </c>
    </row>
    <row r="556" spans="2:51" s="11" customFormat="1" ht="13.5">
      <c r="B556" s="235"/>
      <c r="C556" s="236"/>
      <c r="D556" s="232" t="s">
        <v>160</v>
      </c>
      <c r="E556" s="237" t="s">
        <v>21</v>
      </c>
      <c r="F556" s="238" t="s">
        <v>823</v>
      </c>
      <c r="G556" s="236"/>
      <c r="H556" s="239">
        <v>3</v>
      </c>
      <c r="I556" s="240"/>
      <c r="J556" s="236"/>
      <c r="K556" s="236"/>
      <c r="L556" s="241"/>
      <c r="M556" s="242"/>
      <c r="N556" s="243"/>
      <c r="O556" s="243"/>
      <c r="P556" s="243"/>
      <c r="Q556" s="243"/>
      <c r="R556" s="243"/>
      <c r="S556" s="243"/>
      <c r="T556" s="244"/>
      <c r="AT556" s="245" t="s">
        <v>160</v>
      </c>
      <c r="AU556" s="245" t="s">
        <v>81</v>
      </c>
      <c r="AV556" s="11" t="s">
        <v>81</v>
      </c>
      <c r="AW556" s="11" t="s">
        <v>35</v>
      </c>
      <c r="AX556" s="11" t="s">
        <v>79</v>
      </c>
      <c r="AY556" s="245" t="s">
        <v>149</v>
      </c>
    </row>
    <row r="557" spans="2:65" s="1" customFormat="1" ht="16.5" customHeight="1">
      <c r="B557" s="45"/>
      <c r="C557" s="257" t="s">
        <v>824</v>
      </c>
      <c r="D557" s="257" t="s">
        <v>224</v>
      </c>
      <c r="E557" s="258" t="s">
        <v>825</v>
      </c>
      <c r="F557" s="259" t="s">
        <v>826</v>
      </c>
      <c r="G557" s="260" t="s">
        <v>405</v>
      </c>
      <c r="H557" s="261">
        <v>3</v>
      </c>
      <c r="I557" s="262"/>
      <c r="J557" s="263">
        <f>ROUND(I557*H557,2)</f>
        <v>0</v>
      </c>
      <c r="K557" s="259" t="s">
        <v>155</v>
      </c>
      <c r="L557" s="264"/>
      <c r="M557" s="265" t="s">
        <v>21</v>
      </c>
      <c r="N557" s="266" t="s">
        <v>42</v>
      </c>
      <c r="O557" s="46"/>
      <c r="P557" s="229">
        <f>O557*H557</f>
        <v>0</v>
      </c>
      <c r="Q557" s="229">
        <v>0.0012</v>
      </c>
      <c r="R557" s="229">
        <f>Q557*H557</f>
        <v>0.0036</v>
      </c>
      <c r="S557" s="229">
        <v>0</v>
      </c>
      <c r="T557" s="230">
        <f>S557*H557</f>
        <v>0</v>
      </c>
      <c r="AR557" s="23" t="s">
        <v>363</v>
      </c>
      <c r="AT557" s="23" t="s">
        <v>224</v>
      </c>
      <c r="AU557" s="23" t="s">
        <v>81</v>
      </c>
      <c r="AY557" s="23" t="s">
        <v>149</v>
      </c>
      <c r="BE557" s="231">
        <f>IF(N557="základní",J557,0)</f>
        <v>0</v>
      </c>
      <c r="BF557" s="231">
        <f>IF(N557="snížená",J557,0)</f>
        <v>0</v>
      </c>
      <c r="BG557" s="231">
        <f>IF(N557="zákl. přenesená",J557,0)</f>
        <v>0</v>
      </c>
      <c r="BH557" s="231">
        <f>IF(N557="sníž. přenesená",J557,0)</f>
        <v>0</v>
      </c>
      <c r="BI557" s="231">
        <f>IF(N557="nulová",J557,0)</f>
        <v>0</v>
      </c>
      <c r="BJ557" s="23" t="s">
        <v>79</v>
      </c>
      <c r="BK557" s="231">
        <f>ROUND(I557*H557,2)</f>
        <v>0</v>
      </c>
      <c r="BL557" s="23" t="s">
        <v>247</v>
      </c>
      <c r="BM557" s="23" t="s">
        <v>827</v>
      </c>
    </row>
    <row r="558" spans="2:51" s="11" customFormat="1" ht="13.5">
      <c r="B558" s="235"/>
      <c r="C558" s="236"/>
      <c r="D558" s="232" t="s">
        <v>160</v>
      </c>
      <c r="E558" s="237" t="s">
        <v>21</v>
      </c>
      <c r="F558" s="238" t="s">
        <v>828</v>
      </c>
      <c r="G558" s="236"/>
      <c r="H558" s="239">
        <v>1</v>
      </c>
      <c r="I558" s="240"/>
      <c r="J558" s="236"/>
      <c r="K558" s="236"/>
      <c r="L558" s="241"/>
      <c r="M558" s="242"/>
      <c r="N558" s="243"/>
      <c r="O558" s="243"/>
      <c r="P558" s="243"/>
      <c r="Q558" s="243"/>
      <c r="R558" s="243"/>
      <c r="S558" s="243"/>
      <c r="T558" s="244"/>
      <c r="AT558" s="245" t="s">
        <v>160</v>
      </c>
      <c r="AU558" s="245" t="s">
        <v>81</v>
      </c>
      <c r="AV558" s="11" t="s">
        <v>81</v>
      </c>
      <c r="AW558" s="11" t="s">
        <v>35</v>
      </c>
      <c r="AX558" s="11" t="s">
        <v>71</v>
      </c>
      <c r="AY558" s="245" t="s">
        <v>149</v>
      </c>
    </row>
    <row r="559" spans="2:51" s="11" customFormat="1" ht="13.5">
      <c r="B559" s="235"/>
      <c r="C559" s="236"/>
      <c r="D559" s="232" t="s">
        <v>160</v>
      </c>
      <c r="E559" s="237" t="s">
        <v>21</v>
      </c>
      <c r="F559" s="238" t="s">
        <v>829</v>
      </c>
      <c r="G559" s="236"/>
      <c r="H559" s="239">
        <v>1</v>
      </c>
      <c r="I559" s="240"/>
      <c r="J559" s="236"/>
      <c r="K559" s="236"/>
      <c r="L559" s="241"/>
      <c r="M559" s="242"/>
      <c r="N559" s="243"/>
      <c r="O559" s="243"/>
      <c r="P559" s="243"/>
      <c r="Q559" s="243"/>
      <c r="R559" s="243"/>
      <c r="S559" s="243"/>
      <c r="T559" s="244"/>
      <c r="AT559" s="245" t="s">
        <v>160</v>
      </c>
      <c r="AU559" s="245" t="s">
        <v>81</v>
      </c>
      <c r="AV559" s="11" t="s">
        <v>81</v>
      </c>
      <c r="AW559" s="11" t="s">
        <v>35</v>
      </c>
      <c r="AX559" s="11" t="s">
        <v>71</v>
      </c>
      <c r="AY559" s="245" t="s">
        <v>149</v>
      </c>
    </row>
    <row r="560" spans="2:51" s="11" customFormat="1" ht="13.5">
      <c r="B560" s="235"/>
      <c r="C560" s="236"/>
      <c r="D560" s="232" t="s">
        <v>160</v>
      </c>
      <c r="E560" s="237" t="s">
        <v>21</v>
      </c>
      <c r="F560" s="238" t="s">
        <v>830</v>
      </c>
      <c r="G560" s="236"/>
      <c r="H560" s="239">
        <v>1</v>
      </c>
      <c r="I560" s="240"/>
      <c r="J560" s="236"/>
      <c r="K560" s="236"/>
      <c r="L560" s="241"/>
      <c r="M560" s="242"/>
      <c r="N560" s="243"/>
      <c r="O560" s="243"/>
      <c r="P560" s="243"/>
      <c r="Q560" s="243"/>
      <c r="R560" s="243"/>
      <c r="S560" s="243"/>
      <c r="T560" s="244"/>
      <c r="AT560" s="245" t="s">
        <v>160</v>
      </c>
      <c r="AU560" s="245" t="s">
        <v>81</v>
      </c>
      <c r="AV560" s="11" t="s">
        <v>81</v>
      </c>
      <c r="AW560" s="11" t="s">
        <v>35</v>
      </c>
      <c r="AX560" s="11" t="s">
        <v>71</v>
      </c>
      <c r="AY560" s="245" t="s">
        <v>149</v>
      </c>
    </row>
    <row r="561" spans="2:51" s="12" customFormat="1" ht="13.5">
      <c r="B561" s="246"/>
      <c r="C561" s="247"/>
      <c r="D561" s="232" t="s">
        <v>160</v>
      </c>
      <c r="E561" s="248" t="s">
        <v>21</v>
      </c>
      <c r="F561" s="249" t="s">
        <v>163</v>
      </c>
      <c r="G561" s="247"/>
      <c r="H561" s="250">
        <v>3</v>
      </c>
      <c r="I561" s="251"/>
      <c r="J561" s="247"/>
      <c r="K561" s="247"/>
      <c r="L561" s="252"/>
      <c r="M561" s="253"/>
      <c r="N561" s="254"/>
      <c r="O561" s="254"/>
      <c r="P561" s="254"/>
      <c r="Q561" s="254"/>
      <c r="R561" s="254"/>
      <c r="S561" s="254"/>
      <c r="T561" s="255"/>
      <c r="AT561" s="256" t="s">
        <v>160</v>
      </c>
      <c r="AU561" s="256" t="s">
        <v>81</v>
      </c>
      <c r="AV561" s="12" t="s">
        <v>156</v>
      </c>
      <c r="AW561" s="12" t="s">
        <v>35</v>
      </c>
      <c r="AX561" s="12" t="s">
        <v>79</v>
      </c>
      <c r="AY561" s="256" t="s">
        <v>149</v>
      </c>
    </row>
    <row r="562" spans="2:65" s="1" customFormat="1" ht="16.5" customHeight="1">
      <c r="B562" s="45"/>
      <c r="C562" s="220" t="s">
        <v>831</v>
      </c>
      <c r="D562" s="220" t="s">
        <v>151</v>
      </c>
      <c r="E562" s="221" t="s">
        <v>832</v>
      </c>
      <c r="F562" s="222" t="s">
        <v>833</v>
      </c>
      <c r="G562" s="223" t="s">
        <v>441</v>
      </c>
      <c r="H562" s="224">
        <v>7</v>
      </c>
      <c r="I562" s="225"/>
      <c r="J562" s="226">
        <f>ROUND(I562*H562,2)</f>
        <v>0</v>
      </c>
      <c r="K562" s="222" t="s">
        <v>21</v>
      </c>
      <c r="L562" s="71"/>
      <c r="M562" s="227" t="s">
        <v>21</v>
      </c>
      <c r="N562" s="228" t="s">
        <v>42</v>
      </c>
      <c r="O562" s="46"/>
      <c r="P562" s="229">
        <f>O562*H562</f>
        <v>0</v>
      </c>
      <c r="Q562" s="229">
        <v>0</v>
      </c>
      <c r="R562" s="229">
        <f>Q562*H562</f>
        <v>0</v>
      </c>
      <c r="S562" s="229">
        <v>0</v>
      </c>
      <c r="T562" s="230">
        <f>S562*H562</f>
        <v>0</v>
      </c>
      <c r="AR562" s="23" t="s">
        <v>247</v>
      </c>
      <c r="AT562" s="23" t="s">
        <v>151</v>
      </c>
      <c r="AU562" s="23" t="s">
        <v>81</v>
      </c>
      <c r="AY562" s="23" t="s">
        <v>149</v>
      </c>
      <c r="BE562" s="231">
        <f>IF(N562="základní",J562,0)</f>
        <v>0</v>
      </c>
      <c r="BF562" s="231">
        <f>IF(N562="snížená",J562,0)</f>
        <v>0</v>
      </c>
      <c r="BG562" s="231">
        <f>IF(N562="zákl. přenesená",J562,0)</f>
        <v>0</v>
      </c>
      <c r="BH562" s="231">
        <f>IF(N562="sníž. přenesená",J562,0)</f>
        <v>0</v>
      </c>
      <c r="BI562" s="231">
        <f>IF(N562="nulová",J562,0)</f>
        <v>0</v>
      </c>
      <c r="BJ562" s="23" t="s">
        <v>79</v>
      </c>
      <c r="BK562" s="231">
        <f>ROUND(I562*H562,2)</f>
        <v>0</v>
      </c>
      <c r="BL562" s="23" t="s">
        <v>247</v>
      </c>
      <c r="BM562" s="23" t="s">
        <v>834</v>
      </c>
    </row>
    <row r="563" spans="2:51" s="11" customFormat="1" ht="13.5">
      <c r="B563" s="235"/>
      <c r="C563" s="236"/>
      <c r="D563" s="232" t="s">
        <v>160</v>
      </c>
      <c r="E563" s="237" t="s">
        <v>21</v>
      </c>
      <c r="F563" s="238" t="s">
        <v>835</v>
      </c>
      <c r="G563" s="236"/>
      <c r="H563" s="239">
        <v>2</v>
      </c>
      <c r="I563" s="240"/>
      <c r="J563" s="236"/>
      <c r="K563" s="236"/>
      <c r="L563" s="241"/>
      <c r="M563" s="242"/>
      <c r="N563" s="243"/>
      <c r="O563" s="243"/>
      <c r="P563" s="243"/>
      <c r="Q563" s="243"/>
      <c r="R563" s="243"/>
      <c r="S563" s="243"/>
      <c r="T563" s="244"/>
      <c r="AT563" s="245" t="s">
        <v>160</v>
      </c>
      <c r="AU563" s="245" t="s">
        <v>81</v>
      </c>
      <c r="AV563" s="11" t="s">
        <v>81</v>
      </c>
      <c r="AW563" s="11" t="s">
        <v>35</v>
      </c>
      <c r="AX563" s="11" t="s">
        <v>71</v>
      </c>
      <c r="AY563" s="245" t="s">
        <v>149</v>
      </c>
    </row>
    <row r="564" spans="2:51" s="11" customFormat="1" ht="13.5">
      <c r="B564" s="235"/>
      <c r="C564" s="236"/>
      <c r="D564" s="232" t="s">
        <v>160</v>
      </c>
      <c r="E564" s="237" t="s">
        <v>21</v>
      </c>
      <c r="F564" s="238" t="s">
        <v>836</v>
      </c>
      <c r="G564" s="236"/>
      <c r="H564" s="239">
        <v>2</v>
      </c>
      <c r="I564" s="240"/>
      <c r="J564" s="236"/>
      <c r="K564" s="236"/>
      <c r="L564" s="241"/>
      <c r="M564" s="242"/>
      <c r="N564" s="243"/>
      <c r="O564" s="243"/>
      <c r="P564" s="243"/>
      <c r="Q564" s="243"/>
      <c r="R564" s="243"/>
      <c r="S564" s="243"/>
      <c r="T564" s="244"/>
      <c r="AT564" s="245" t="s">
        <v>160</v>
      </c>
      <c r="AU564" s="245" t="s">
        <v>81</v>
      </c>
      <c r="AV564" s="11" t="s">
        <v>81</v>
      </c>
      <c r="AW564" s="11" t="s">
        <v>35</v>
      </c>
      <c r="AX564" s="11" t="s">
        <v>71</v>
      </c>
      <c r="AY564" s="245" t="s">
        <v>149</v>
      </c>
    </row>
    <row r="565" spans="2:51" s="11" customFormat="1" ht="13.5">
      <c r="B565" s="235"/>
      <c r="C565" s="236"/>
      <c r="D565" s="232" t="s">
        <v>160</v>
      </c>
      <c r="E565" s="237" t="s">
        <v>21</v>
      </c>
      <c r="F565" s="238" t="s">
        <v>629</v>
      </c>
      <c r="G565" s="236"/>
      <c r="H565" s="239">
        <v>1</v>
      </c>
      <c r="I565" s="240"/>
      <c r="J565" s="236"/>
      <c r="K565" s="236"/>
      <c r="L565" s="241"/>
      <c r="M565" s="242"/>
      <c r="N565" s="243"/>
      <c r="O565" s="243"/>
      <c r="P565" s="243"/>
      <c r="Q565" s="243"/>
      <c r="R565" s="243"/>
      <c r="S565" s="243"/>
      <c r="T565" s="244"/>
      <c r="AT565" s="245" t="s">
        <v>160</v>
      </c>
      <c r="AU565" s="245" t="s">
        <v>81</v>
      </c>
      <c r="AV565" s="11" t="s">
        <v>81</v>
      </c>
      <c r="AW565" s="11" t="s">
        <v>35</v>
      </c>
      <c r="AX565" s="11" t="s">
        <v>71</v>
      </c>
      <c r="AY565" s="245" t="s">
        <v>149</v>
      </c>
    </row>
    <row r="566" spans="2:51" s="11" customFormat="1" ht="13.5">
      <c r="B566" s="235"/>
      <c r="C566" s="236"/>
      <c r="D566" s="232" t="s">
        <v>160</v>
      </c>
      <c r="E566" s="237" t="s">
        <v>21</v>
      </c>
      <c r="F566" s="238" t="s">
        <v>837</v>
      </c>
      <c r="G566" s="236"/>
      <c r="H566" s="239">
        <v>2</v>
      </c>
      <c r="I566" s="240"/>
      <c r="J566" s="236"/>
      <c r="K566" s="236"/>
      <c r="L566" s="241"/>
      <c r="M566" s="242"/>
      <c r="N566" s="243"/>
      <c r="O566" s="243"/>
      <c r="P566" s="243"/>
      <c r="Q566" s="243"/>
      <c r="R566" s="243"/>
      <c r="S566" s="243"/>
      <c r="T566" s="244"/>
      <c r="AT566" s="245" t="s">
        <v>160</v>
      </c>
      <c r="AU566" s="245" t="s">
        <v>81</v>
      </c>
      <c r="AV566" s="11" t="s">
        <v>81</v>
      </c>
      <c r="AW566" s="11" t="s">
        <v>35</v>
      </c>
      <c r="AX566" s="11" t="s">
        <v>71</v>
      </c>
      <c r="AY566" s="245" t="s">
        <v>149</v>
      </c>
    </row>
    <row r="567" spans="2:51" s="12" customFormat="1" ht="13.5">
      <c r="B567" s="246"/>
      <c r="C567" s="247"/>
      <c r="D567" s="232" t="s">
        <v>160</v>
      </c>
      <c r="E567" s="248" t="s">
        <v>21</v>
      </c>
      <c r="F567" s="249" t="s">
        <v>163</v>
      </c>
      <c r="G567" s="247"/>
      <c r="H567" s="250">
        <v>7</v>
      </c>
      <c r="I567" s="251"/>
      <c r="J567" s="247"/>
      <c r="K567" s="247"/>
      <c r="L567" s="252"/>
      <c r="M567" s="253"/>
      <c r="N567" s="254"/>
      <c r="O567" s="254"/>
      <c r="P567" s="254"/>
      <c r="Q567" s="254"/>
      <c r="R567" s="254"/>
      <c r="S567" s="254"/>
      <c r="T567" s="255"/>
      <c r="AT567" s="256" t="s">
        <v>160</v>
      </c>
      <c r="AU567" s="256" t="s">
        <v>81</v>
      </c>
      <c r="AV567" s="12" t="s">
        <v>156</v>
      </c>
      <c r="AW567" s="12" t="s">
        <v>35</v>
      </c>
      <c r="AX567" s="12" t="s">
        <v>79</v>
      </c>
      <c r="AY567" s="256" t="s">
        <v>149</v>
      </c>
    </row>
    <row r="568" spans="2:65" s="1" customFormat="1" ht="25.5" customHeight="1">
      <c r="B568" s="45"/>
      <c r="C568" s="220" t="s">
        <v>838</v>
      </c>
      <c r="D568" s="220" t="s">
        <v>151</v>
      </c>
      <c r="E568" s="221" t="s">
        <v>839</v>
      </c>
      <c r="F568" s="222" t="s">
        <v>840</v>
      </c>
      <c r="G568" s="223" t="s">
        <v>154</v>
      </c>
      <c r="H568" s="224">
        <v>5.898</v>
      </c>
      <c r="I568" s="225"/>
      <c r="J568" s="226">
        <f>ROUND(I568*H568,2)</f>
        <v>0</v>
      </c>
      <c r="K568" s="222" t="s">
        <v>21</v>
      </c>
      <c r="L568" s="71"/>
      <c r="M568" s="227" t="s">
        <v>21</v>
      </c>
      <c r="N568" s="228" t="s">
        <v>42</v>
      </c>
      <c r="O568" s="46"/>
      <c r="P568" s="229">
        <f>O568*H568</f>
        <v>0</v>
      </c>
      <c r="Q568" s="229">
        <v>0</v>
      </c>
      <c r="R568" s="229">
        <f>Q568*H568</f>
        <v>0</v>
      </c>
      <c r="S568" s="229">
        <v>0</v>
      </c>
      <c r="T568" s="230">
        <f>S568*H568</f>
        <v>0</v>
      </c>
      <c r="AR568" s="23" t="s">
        <v>247</v>
      </c>
      <c r="AT568" s="23" t="s">
        <v>151</v>
      </c>
      <c r="AU568" s="23" t="s">
        <v>81</v>
      </c>
      <c r="AY568" s="23" t="s">
        <v>149</v>
      </c>
      <c r="BE568" s="231">
        <f>IF(N568="základní",J568,0)</f>
        <v>0</v>
      </c>
      <c r="BF568" s="231">
        <f>IF(N568="snížená",J568,0)</f>
        <v>0</v>
      </c>
      <c r="BG568" s="231">
        <f>IF(N568="zákl. přenesená",J568,0)</f>
        <v>0</v>
      </c>
      <c r="BH568" s="231">
        <f>IF(N568="sníž. přenesená",J568,0)</f>
        <v>0</v>
      </c>
      <c r="BI568" s="231">
        <f>IF(N568="nulová",J568,0)</f>
        <v>0</v>
      </c>
      <c r="BJ568" s="23" t="s">
        <v>79</v>
      </c>
      <c r="BK568" s="231">
        <f>ROUND(I568*H568,2)</f>
        <v>0</v>
      </c>
      <c r="BL568" s="23" t="s">
        <v>247</v>
      </c>
      <c r="BM568" s="23" t="s">
        <v>841</v>
      </c>
    </row>
    <row r="569" spans="2:51" s="11" customFormat="1" ht="13.5">
      <c r="B569" s="235"/>
      <c r="C569" s="236"/>
      <c r="D569" s="232" t="s">
        <v>160</v>
      </c>
      <c r="E569" s="237" t="s">
        <v>21</v>
      </c>
      <c r="F569" s="238" t="s">
        <v>842</v>
      </c>
      <c r="G569" s="236"/>
      <c r="H569" s="239">
        <v>2.647</v>
      </c>
      <c r="I569" s="240"/>
      <c r="J569" s="236"/>
      <c r="K569" s="236"/>
      <c r="L569" s="241"/>
      <c r="M569" s="242"/>
      <c r="N569" s="243"/>
      <c r="O569" s="243"/>
      <c r="P569" s="243"/>
      <c r="Q569" s="243"/>
      <c r="R569" s="243"/>
      <c r="S569" s="243"/>
      <c r="T569" s="244"/>
      <c r="AT569" s="245" t="s">
        <v>160</v>
      </c>
      <c r="AU569" s="245" t="s">
        <v>81</v>
      </c>
      <c r="AV569" s="11" t="s">
        <v>81</v>
      </c>
      <c r="AW569" s="11" t="s">
        <v>35</v>
      </c>
      <c r="AX569" s="11" t="s">
        <v>71</v>
      </c>
      <c r="AY569" s="245" t="s">
        <v>149</v>
      </c>
    </row>
    <row r="570" spans="2:51" s="11" customFormat="1" ht="13.5">
      <c r="B570" s="235"/>
      <c r="C570" s="236"/>
      <c r="D570" s="232" t="s">
        <v>160</v>
      </c>
      <c r="E570" s="237" t="s">
        <v>21</v>
      </c>
      <c r="F570" s="238" t="s">
        <v>843</v>
      </c>
      <c r="G570" s="236"/>
      <c r="H570" s="239">
        <v>2.193</v>
      </c>
      <c r="I570" s="240"/>
      <c r="J570" s="236"/>
      <c r="K570" s="236"/>
      <c r="L570" s="241"/>
      <c r="M570" s="242"/>
      <c r="N570" s="243"/>
      <c r="O570" s="243"/>
      <c r="P570" s="243"/>
      <c r="Q570" s="243"/>
      <c r="R570" s="243"/>
      <c r="S570" s="243"/>
      <c r="T570" s="244"/>
      <c r="AT570" s="245" t="s">
        <v>160</v>
      </c>
      <c r="AU570" s="245" t="s">
        <v>81</v>
      </c>
      <c r="AV570" s="11" t="s">
        <v>81</v>
      </c>
      <c r="AW570" s="11" t="s">
        <v>35</v>
      </c>
      <c r="AX570" s="11" t="s">
        <v>71</v>
      </c>
      <c r="AY570" s="245" t="s">
        <v>149</v>
      </c>
    </row>
    <row r="571" spans="2:51" s="11" customFormat="1" ht="13.5">
      <c r="B571" s="235"/>
      <c r="C571" s="236"/>
      <c r="D571" s="232" t="s">
        <v>160</v>
      </c>
      <c r="E571" s="237" t="s">
        <v>21</v>
      </c>
      <c r="F571" s="238" t="s">
        <v>844</v>
      </c>
      <c r="G571" s="236"/>
      <c r="H571" s="239">
        <v>1.058</v>
      </c>
      <c r="I571" s="240"/>
      <c r="J571" s="236"/>
      <c r="K571" s="236"/>
      <c r="L571" s="241"/>
      <c r="M571" s="242"/>
      <c r="N571" s="243"/>
      <c r="O571" s="243"/>
      <c r="P571" s="243"/>
      <c r="Q571" s="243"/>
      <c r="R571" s="243"/>
      <c r="S571" s="243"/>
      <c r="T571" s="244"/>
      <c r="AT571" s="245" t="s">
        <v>160</v>
      </c>
      <c r="AU571" s="245" t="s">
        <v>81</v>
      </c>
      <c r="AV571" s="11" t="s">
        <v>81</v>
      </c>
      <c r="AW571" s="11" t="s">
        <v>35</v>
      </c>
      <c r="AX571" s="11" t="s">
        <v>71</v>
      </c>
      <c r="AY571" s="245" t="s">
        <v>149</v>
      </c>
    </row>
    <row r="572" spans="2:51" s="12" customFormat="1" ht="13.5">
      <c r="B572" s="246"/>
      <c r="C572" s="247"/>
      <c r="D572" s="232" t="s">
        <v>160</v>
      </c>
      <c r="E572" s="248" t="s">
        <v>21</v>
      </c>
      <c r="F572" s="249" t="s">
        <v>163</v>
      </c>
      <c r="G572" s="247"/>
      <c r="H572" s="250">
        <v>5.898</v>
      </c>
      <c r="I572" s="251"/>
      <c r="J572" s="247"/>
      <c r="K572" s="247"/>
      <c r="L572" s="252"/>
      <c r="M572" s="253"/>
      <c r="N572" s="254"/>
      <c r="O572" s="254"/>
      <c r="P572" s="254"/>
      <c r="Q572" s="254"/>
      <c r="R572" s="254"/>
      <c r="S572" s="254"/>
      <c r="T572" s="255"/>
      <c r="AT572" s="256" t="s">
        <v>160</v>
      </c>
      <c r="AU572" s="256" t="s">
        <v>81</v>
      </c>
      <c r="AV572" s="12" t="s">
        <v>156</v>
      </c>
      <c r="AW572" s="12" t="s">
        <v>35</v>
      </c>
      <c r="AX572" s="12" t="s">
        <v>79</v>
      </c>
      <c r="AY572" s="256" t="s">
        <v>149</v>
      </c>
    </row>
    <row r="573" spans="2:65" s="1" customFormat="1" ht="16.5" customHeight="1">
      <c r="B573" s="45"/>
      <c r="C573" s="220" t="s">
        <v>845</v>
      </c>
      <c r="D573" s="220" t="s">
        <v>151</v>
      </c>
      <c r="E573" s="221" t="s">
        <v>846</v>
      </c>
      <c r="F573" s="222" t="s">
        <v>847</v>
      </c>
      <c r="G573" s="223" t="s">
        <v>172</v>
      </c>
      <c r="H573" s="224">
        <v>5.16</v>
      </c>
      <c r="I573" s="225"/>
      <c r="J573" s="226">
        <f>ROUND(I573*H573,2)</f>
        <v>0</v>
      </c>
      <c r="K573" s="222" t="s">
        <v>21</v>
      </c>
      <c r="L573" s="71"/>
      <c r="M573" s="227" t="s">
        <v>21</v>
      </c>
      <c r="N573" s="228" t="s">
        <v>42</v>
      </c>
      <c r="O573" s="46"/>
      <c r="P573" s="229">
        <f>O573*H573</f>
        <v>0</v>
      </c>
      <c r="Q573" s="229">
        <v>0</v>
      </c>
      <c r="R573" s="229">
        <f>Q573*H573</f>
        <v>0</v>
      </c>
      <c r="S573" s="229">
        <v>0</v>
      </c>
      <c r="T573" s="230">
        <f>S573*H573</f>
        <v>0</v>
      </c>
      <c r="AR573" s="23" t="s">
        <v>247</v>
      </c>
      <c r="AT573" s="23" t="s">
        <v>151</v>
      </c>
      <c r="AU573" s="23" t="s">
        <v>81</v>
      </c>
      <c r="AY573" s="23" t="s">
        <v>149</v>
      </c>
      <c r="BE573" s="231">
        <f>IF(N573="základní",J573,0)</f>
        <v>0</v>
      </c>
      <c r="BF573" s="231">
        <f>IF(N573="snížená",J573,0)</f>
        <v>0</v>
      </c>
      <c r="BG573" s="231">
        <f>IF(N573="zákl. přenesená",J573,0)</f>
        <v>0</v>
      </c>
      <c r="BH573" s="231">
        <f>IF(N573="sníž. přenesená",J573,0)</f>
        <v>0</v>
      </c>
      <c r="BI573" s="231">
        <f>IF(N573="nulová",J573,0)</f>
        <v>0</v>
      </c>
      <c r="BJ573" s="23" t="s">
        <v>79</v>
      </c>
      <c r="BK573" s="231">
        <f>ROUND(I573*H573,2)</f>
        <v>0</v>
      </c>
      <c r="BL573" s="23" t="s">
        <v>247</v>
      </c>
      <c r="BM573" s="23" t="s">
        <v>848</v>
      </c>
    </row>
    <row r="574" spans="2:51" s="11" customFormat="1" ht="13.5">
      <c r="B574" s="235"/>
      <c r="C574" s="236"/>
      <c r="D574" s="232" t="s">
        <v>160</v>
      </c>
      <c r="E574" s="237" t="s">
        <v>21</v>
      </c>
      <c r="F574" s="238" t="s">
        <v>849</v>
      </c>
      <c r="G574" s="236"/>
      <c r="H574" s="239">
        <v>2.54</v>
      </c>
      <c r="I574" s="240"/>
      <c r="J574" s="236"/>
      <c r="K574" s="236"/>
      <c r="L574" s="241"/>
      <c r="M574" s="242"/>
      <c r="N574" s="243"/>
      <c r="O574" s="243"/>
      <c r="P574" s="243"/>
      <c r="Q574" s="243"/>
      <c r="R574" s="243"/>
      <c r="S574" s="243"/>
      <c r="T574" s="244"/>
      <c r="AT574" s="245" t="s">
        <v>160</v>
      </c>
      <c r="AU574" s="245" t="s">
        <v>81</v>
      </c>
      <c r="AV574" s="11" t="s">
        <v>81</v>
      </c>
      <c r="AW574" s="11" t="s">
        <v>35</v>
      </c>
      <c r="AX574" s="11" t="s">
        <v>71</v>
      </c>
      <c r="AY574" s="245" t="s">
        <v>149</v>
      </c>
    </row>
    <row r="575" spans="2:51" s="11" customFormat="1" ht="13.5">
      <c r="B575" s="235"/>
      <c r="C575" s="236"/>
      <c r="D575" s="232" t="s">
        <v>160</v>
      </c>
      <c r="E575" s="237" t="s">
        <v>21</v>
      </c>
      <c r="F575" s="238" t="s">
        <v>850</v>
      </c>
      <c r="G575" s="236"/>
      <c r="H575" s="239">
        <v>2.62</v>
      </c>
      <c r="I575" s="240"/>
      <c r="J575" s="236"/>
      <c r="K575" s="236"/>
      <c r="L575" s="241"/>
      <c r="M575" s="242"/>
      <c r="N575" s="243"/>
      <c r="O575" s="243"/>
      <c r="P575" s="243"/>
      <c r="Q575" s="243"/>
      <c r="R575" s="243"/>
      <c r="S575" s="243"/>
      <c r="T575" s="244"/>
      <c r="AT575" s="245" t="s">
        <v>160</v>
      </c>
      <c r="AU575" s="245" t="s">
        <v>81</v>
      </c>
      <c r="AV575" s="11" t="s">
        <v>81</v>
      </c>
      <c r="AW575" s="11" t="s">
        <v>35</v>
      </c>
      <c r="AX575" s="11" t="s">
        <v>71</v>
      </c>
      <c r="AY575" s="245" t="s">
        <v>149</v>
      </c>
    </row>
    <row r="576" spans="2:51" s="12" customFormat="1" ht="13.5">
      <c r="B576" s="246"/>
      <c r="C576" s="247"/>
      <c r="D576" s="232" t="s">
        <v>160</v>
      </c>
      <c r="E576" s="248" t="s">
        <v>21</v>
      </c>
      <c r="F576" s="249" t="s">
        <v>163</v>
      </c>
      <c r="G576" s="247"/>
      <c r="H576" s="250">
        <v>5.16</v>
      </c>
      <c r="I576" s="251"/>
      <c r="J576" s="247"/>
      <c r="K576" s="247"/>
      <c r="L576" s="252"/>
      <c r="M576" s="253"/>
      <c r="N576" s="254"/>
      <c r="O576" s="254"/>
      <c r="P576" s="254"/>
      <c r="Q576" s="254"/>
      <c r="R576" s="254"/>
      <c r="S576" s="254"/>
      <c r="T576" s="255"/>
      <c r="AT576" s="256" t="s">
        <v>160</v>
      </c>
      <c r="AU576" s="256" t="s">
        <v>81</v>
      </c>
      <c r="AV576" s="12" t="s">
        <v>156</v>
      </c>
      <c r="AW576" s="12" t="s">
        <v>35</v>
      </c>
      <c r="AX576" s="12" t="s">
        <v>79</v>
      </c>
      <c r="AY576" s="256" t="s">
        <v>149</v>
      </c>
    </row>
    <row r="577" spans="2:65" s="1" customFormat="1" ht="16.5" customHeight="1">
      <c r="B577" s="45"/>
      <c r="C577" s="220" t="s">
        <v>851</v>
      </c>
      <c r="D577" s="220" t="s">
        <v>151</v>
      </c>
      <c r="E577" s="221" t="s">
        <v>852</v>
      </c>
      <c r="F577" s="222" t="s">
        <v>853</v>
      </c>
      <c r="G577" s="223" t="s">
        <v>405</v>
      </c>
      <c r="H577" s="224">
        <v>14</v>
      </c>
      <c r="I577" s="225"/>
      <c r="J577" s="226">
        <f>ROUND(I577*H577,2)</f>
        <v>0</v>
      </c>
      <c r="K577" s="222" t="s">
        <v>21</v>
      </c>
      <c r="L577" s="71"/>
      <c r="M577" s="227" t="s">
        <v>21</v>
      </c>
      <c r="N577" s="228" t="s">
        <v>42</v>
      </c>
      <c r="O577" s="46"/>
      <c r="P577" s="229">
        <f>O577*H577</f>
        <v>0</v>
      </c>
      <c r="Q577" s="229">
        <v>0</v>
      </c>
      <c r="R577" s="229">
        <f>Q577*H577</f>
        <v>0</v>
      </c>
      <c r="S577" s="229">
        <v>0</v>
      </c>
      <c r="T577" s="230">
        <f>S577*H577</f>
        <v>0</v>
      </c>
      <c r="AR577" s="23" t="s">
        <v>247</v>
      </c>
      <c r="AT577" s="23" t="s">
        <v>151</v>
      </c>
      <c r="AU577" s="23" t="s">
        <v>81</v>
      </c>
      <c r="AY577" s="23" t="s">
        <v>149</v>
      </c>
      <c r="BE577" s="231">
        <f>IF(N577="základní",J577,0)</f>
        <v>0</v>
      </c>
      <c r="BF577" s="231">
        <f>IF(N577="snížená",J577,0)</f>
        <v>0</v>
      </c>
      <c r="BG577" s="231">
        <f>IF(N577="zákl. přenesená",J577,0)</f>
        <v>0</v>
      </c>
      <c r="BH577" s="231">
        <f>IF(N577="sníž. přenesená",J577,0)</f>
        <v>0</v>
      </c>
      <c r="BI577" s="231">
        <f>IF(N577="nulová",J577,0)</f>
        <v>0</v>
      </c>
      <c r="BJ577" s="23" t="s">
        <v>79</v>
      </c>
      <c r="BK577" s="231">
        <f>ROUND(I577*H577,2)</f>
        <v>0</v>
      </c>
      <c r="BL577" s="23" t="s">
        <v>247</v>
      </c>
      <c r="BM577" s="23" t="s">
        <v>854</v>
      </c>
    </row>
    <row r="578" spans="2:47" s="1" customFormat="1" ht="13.5">
      <c r="B578" s="45"/>
      <c r="C578" s="73"/>
      <c r="D578" s="232" t="s">
        <v>158</v>
      </c>
      <c r="E578" s="73"/>
      <c r="F578" s="233" t="s">
        <v>855</v>
      </c>
      <c r="G578" s="73"/>
      <c r="H578" s="73"/>
      <c r="I578" s="190"/>
      <c r="J578" s="73"/>
      <c r="K578" s="73"/>
      <c r="L578" s="71"/>
      <c r="M578" s="234"/>
      <c r="N578" s="46"/>
      <c r="O578" s="46"/>
      <c r="P578" s="46"/>
      <c r="Q578" s="46"/>
      <c r="R578" s="46"/>
      <c r="S578" s="46"/>
      <c r="T578" s="94"/>
      <c r="AT578" s="23" t="s">
        <v>158</v>
      </c>
      <c r="AU578" s="23" t="s">
        <v>81</v>
      </c>
    </row>
    <row r="579" spans="2:51" s="11" customFormat="1" ht="13.5">
      <c r="B579" s="235"/>
      <c r="C579" s="236"/>
      <c r="D579" s="232" t="s">
        <v>160</v>
      </c>
      <c r="E579" s="237" t="s">
        <v>21</v>
      </c>
      <c r="F579" s="238" t="s">
        <v>856</v>
      </c>
      <c r="G579" s="236"/>
      <c r="H579" s="239">
        <v>4</v>
      </c>
      <c r="I579" s="240"/>
      <c r="J579" s="236"/>
      <c r="K579" s="236"/>
      <c r="L579" s="241"/>
      <c r="M579" s="242"/>
      <c r="N579" s="243"/>
      <c r="O579" s="243"/>
      <c r="P579" s="243"/>
      <c r="Q579" s="243"/>
      <c r="R579" s="243"/>
      <c r="S579" s="243"/>
      <c r="T579" s="244"/>
      <c r="AT579" s="245" t="s">
        <v>160</v>
      </c>
      <c r="AU579" s="245" t="s">
        <v>81</v>
      </c>
      <c r="AV579" s="11" t="s">
        <v>81</v>
      </c>
      <c r="AW579" s="11" t="s">
        <v>35</v>
      </c>
      <c r="AX579" s="11" t="s">
        <v>71</v>
      </c>
      <c r="AY579" s="245" t="s">
        <v>149</v>
      </c>
    </row>
    <row r="580" spans="2:51" s="11" customFormat="1" ht="13.5">
      <c r="B580" s="235"/>
      <c r="C580" s="236"/>
      <c r="D580" s="232" t="s">
        <v>160</v>
      </c>
      <c r="E580" s="237" t="s">
        <v>21</v>
      </c>
      <c r="F580" s="238" t="s">
        <v>857</v>
      </c>
      <c r="G580" s="236"/>
      <c r="H580" s="239">
        <v>4</v>
      </c>
      <c r="I580" s="240"/>
      <c r="J580" s="236"/>
      <c r="K580" s="236"/>
      <c r="L580" s="241"/>
      <c r="M580" s="242"/>
      <c r="N580" s="243"/>
      <c r="O580" s="243"/>
      <c r="P580" s="243"/>
      <c r="Q580" s="243"/>
      <c r="R580" s="243"/>
      <c r="S580" s="243"/>
      <c r="T580" s="244"/>
      <c r="AT580" s="245" t="s">
        <v>160</v>
      </c>
      <c r="AU580" s="245" t="s">
        <v>81</v>
      </c>
      <c r="AV580" s="11" t="s">
        <v>81</v>
      </c>
      <c r="AW580" s="11" t="s">
        <v>35</v>
      </c>
      <c r="AX580" s="11" t="s">
        <v>71</v>
      </c>
      <c r="AY580" s="245" t="s">
        <v>149</v>
      </c>
    </row>
    <row r="581" spans="2:51" s="11" customFormat="1" ht="13.5">
      <c r="B581" s="235"/>
      <c r="C581" s="236"/>
      <c r="D581" s="232" t="s">
        <v>160</v>
      </c>
      <c r="E581" s="237" t="s">
        <v>21</v>
      </c>
      <c r="F581" s="238" t="s">
        <v>858</v>
      </c>
      <c r="G581" s="236"/>
      <c r="H581" s="239">
        <v>4</v>
      </c>
      <c r="I581" s="240"/>
      <c r="J581" s="236"/>
      <c r="K581" s="236"/>
      <c r="L581" s="241"/>
      <c r="M581" s="242"/>
      <c r="N581" s="243"/>
      <c r="O581" s="243"/>
      <c r="P581" s="243"/>
      <c r="Q581" s="243"/>
      <c r="R581" s="243"/>
      <c r="S581" s="243"/>
      <c r="T581" s="244"/>
      <c r="AT581" s="245" t="s">
        <v>160</v>
      </c>
      <c r="AU581" s="245" t="s">
        <v>81</v>
      </c>
      <c r="AV581" s="11" t="s">
        <v>81</v>
      </c>
      <c r="AW581" s="11" t="s">
        <v>35</v>
      </c>
      <c r="AX581" s="11" t="s">
        <v>71</v>
      </c>
      <c r="AY581" s="245" t="s">
        <v>149</v>
      </c>
    </row>
    <row r="582" spans="2:51" s="11" customFormat="1" ht="13.5">
      <c r="B582" s="235"/>
      <c r="C582" s="236"/>
      <c r="D582" s="232" t="s">
        <v>160</v>
      </c>
      <c r="E582" s="237" t="s">
        <v>21</v>
      </c>
      <c r="F582" s="238" t="s">
        <v>859</v>
      </c>
      <c r="G582" s="236"/>
      <c r="H582" s="239">
        <v>2</v>
      </c>
      <c r="I582" s="240"/>
      <c r="J582" s="236"/>
      <c r="K582" s="236"/>
      <c r="L582" s="241"/>
      <c r="M582" s="242"/>
      <c r="N582" s="243"/>
      <c r="O582" s="243"/>
      <c r="P582" s="243"/>
      <c r="Q582" s="243"/>
      <c r="R582" s="243"/>
      <c r="S582" s="243"/>
      <c r="T582" s="244"/>
      <c r="AT582" s="245" t="s">
        <v>160</v>
      </c>
      <c r="AU582" s="245" t="s">
        <v>81</v>
      </c>
      <c r="AV582" s="11" t="s">
        <v>81</v>
      </c>
      <c r="AW582" s="11" t="s">
        <v>35</v>
      </c>
      <c r="AX582" s="11" t="s">
        <v>71</v>
      </c>
      <c r="AY582" s="245" t="s">
        <v>149</v>
      </c>
    </row>
    <row r="583" spans="2:51" s="12" customFormat="1" ht="13.5">
      <c r="B583" s="246"/>
      <c r="C583" s="247"/>
      <c r="D583" s="232" t="s">
        <v>160</v>
      </c>
      <c r="E583" s="248" t="s">
        <v>21</v>
      </c>
      <c r="F583" s="249" t="s">
        <v>163</v>
      </c>
      <c r="G583" s="247"/>
      <c r="H583" s="250">
        <v>14</v>
      </c>
      <c r="I583" s="251"/>
      <c r="J583" s="247"/>
      <c r="K583" s="247"/>
      <c r="L583" s="252"/>
      <c r="M583" s="253"/>
      <c r="N583" s="254"/>
      <c r="O583" s="254"/>
      <c r="P583" s="254"/>
      <c r="Q583" s="254"/>
      <c r="R583" s="254"/>
      <c r="S583" s="254"/>
      <c r="T583" s="255"/>
      <c r="AT583" s="256" t="s">
        <v>160</v>
      </c>
      <c r="AU583" s="256" t="s">
        <v>81</v>
      </c>
      <c r="AV583" s="12" t="s">
        <v>156</v>
      </c>
      <c r="AW583" s="12" t="s">
        <v>35</v>
      </c>
      <c r="AX583" s="12" t="s">
        <v>79</v>
      </c>
      <c r="AY583" s="256" t="s">
        <v>149</v>
      </c>
    </row>
    <row r="584" spans="2:65" s="1" customFormat="1" ht="25.5" customHeight="1">
      <c r="B584" s="45"/>
      <c r="C584" s="257" t="s">
        <v>860</v>
      </c>
      <c r="D584" s="257" t="s">
        <v>224</v>
      </c>
      <c r="E584" s="258" t="s">
        <v>861</v>
      </c>
      <c r="F584" s="259" t="s">
        <v>862</v>
      </c>
      <c r="G584" s="260" t="s">
        <v>405</v>
      </c>
      <c r="H584" s="261">
        <v>14</v>
      </c>
      <c r="I584" s="262"/>
      <c r="J584" s="263">
        <f>ROUND(I584*H584,2)</f>
        <v>0</v>
      </c>
      <c r="K584" s="259" t="s">
        <v>21</v>
      </c>
      <c r="L584" s="264"/>
      <c r="M584" s="265" t="s">
        <v>21</v>
      </c>
      <c r="N584" s="266" t="s">
        <v>42</v>
      </c>
      <c r="O584" s="46"/>
      <c r="P584" s="229">
        <f>O584*H584</f>
        <v>0</v>
      </c>
      <c r="Q584" s="229">
        <v>0.02295</v>
      </c>
      <c r="R584" s="229">
        <f>Q584*H584</f>
        <v>0.32130000000000003</v>
      </c>
      <c r="S584" s="229">
        <v>0</v>
      </c>
      <c r="T584" s="230">
        <f>S584*H584</f>
        <v>0</v>
      </c>
      <c r="AR584" s="23" t="s">
        <v>363</v>
      </c>
      <c r="AT584" s="23" t="s">
        <v>224</v>
      </c>
      <c r="AU584" s="23" t="s">
        <v>81</v>
      </c>
      <c r="AY584" s="23" t="s">
        <v>149</v>
      </c>
      <c r="BE584" s="231">
        <f>IF(N584="základní",J584,0)</f>
        <v>0</v>
      </c>
      <c r="BF584" s="231">
        <f>IF(N584="snížená",J584,0)</f>
        <v>0</v>
      </c>
      <c r="BG584" s="231">
        <f>IF(N584="zákl. přenesená",J584,0)</f>
        <v>0</v>
      </c>
      <c r="BH584" s="231">
        <f>IF(N584="sníž. přenesená",J584,0)</f>
        <v>0</v>
      </c>
      <c r="BI584" s="231">
        <f>IF(N584="nulová",J584,0)</f>
        <v>0</v>
      </c>
      <c r="BJ584" s="23" t="s">
        <v>79</v>
      </c>
      <c r="BK584" s="231">
        <f>ROUND(I584*H584,2)</f>
        <v>0</v>
      </c>
      <c r="BL584" s="23" t="s">
        <v>247</v>
      </c>
      <c r="BM584" s="23" t="s">
        <v>863</v>
      </c>
    </row>
    <row r="585" spans="2:51" s="11" customFormat="1" ht="13.5">
      <c r="B585" s="235"/>
      <c r="C585" s="236"/>
      <c r="D585" s="232" t="s">
        <v>160</v>
      </c>
      <c r="E585" s="237" t="s">
        <v>21</v>
      </c>
      <c r="F585" s="238" t="s">
        <v>856</v>
      </c>
      <c r="G585" s="236"/>
      <c r="H585" s="239">
        <v>4</v>
      </c>
      <c r="I585" s="240"/>
      <c r="J585" s="236"/>
      <c r="K585" s="236"/>
      <c r="L585" s="241"/>
      <c r="M585" s="242"/>
      <c r="N585" s="243"/>
      <c r="O585" s="243"/>
      <c r="P585" s="243"/>
      <c r="Q585" s="243"/>
      <c r="R585" s="243"/>
      <c r="S585" s="243"/>
      <c r="T585" s="244"/>
      <c r="AT585" s="245" t="s">
        <v>160</v>
      </c>
      <c r="AU585" s="245" t="s">
        <v>81</v>
      </c>
      <c r="AV585" s="11" t="s">
        <v>81</v>
      </c>
      <c r="AW585" s="11" t="s">
        <v>35</v>
      </c>
      <c r="AX585" s="11" t="s">
        <v>71</v>
      </c>
      <c r="AY585" s="245" t="s">
        <v>149</v>
      </c>
    </row>
    <row r="586" spans="2:51" s="11" customFormat="1" ht="13.5">
      <c r="B586" s="235"/>
      <c r="C586" s="236"/>
      <c r="D586" s="232" t="s">
        <v>160</v>
      </c>
      <c r="E586" s="237" t="s">
        <v>21</v>
      </c>
      <c r="F586" s="238" t="s">
        <v>857</v>
      </c>
      <c r="G586" s="236"/>
      <c r="H586" s="239">
        <v>4</v>
      </c>
      <c r="I586" s="240"/>
      <c r="J586" s="236"/>
      <c r="K586" s="236"/>
      <c r="L586" s="241"/>
      <c r="M586" s="242"/>
      <c r="N586" s="243"/>
      <c r="O586" s="243"/>
      <c r="P586" s="243"/>
      <c r="Q586" s="243"/>
      <c r="R586" s="243"/>
      <c r="S586" s="243"/>
      <c r="T586" s="244"/>
      <c r="AT586" s="245" t="s">
        <v>160</v>
      </c>
      <c r="AU586" s="245" t="s">
        <v>81</v>
      </c>
      <c r="AV586" s="11" t="s">
        <v>81</v>
      </c>
      <c r="AW586" s="11" t="s">
        <v>35</v>
      </c>
      <c r="AX586" s="11" t="s">
        <v>71</v>
      </c>
      <c r="AY586" s="245" t="s">
        <v>149</v>
      </c>
    </row>
    <row r="587" spans="2:51" s="11" customFormat="1" ht="13.5">
      <c r="B587" s="235"/>
      <c r="C587" s="236"/>
      <c r="D587" s="232" t="s">
        <v>160</v>
      </c>
      <c r="E587" s="237" t="s">
        <v>21</v>
      </c>
      <c r="F587" s="238" t="s">
        <v>858</v>
      </c>
      <c r="G587" s="236"/>
      <c r="H587" s="239">
        <v>4</v>
      </c>
      <c r="I587" s="240"/>
      <c r="J587" s="236"/>
      <c r="K587" s="236"/>
      <c r="L587" s="241"/>
      <c r="M587" s="242"/>
      <c r="N587" s="243"/>
      <c r="O587" s="243"/>
      <c r="P587" s="243"/>
      <c r="Q587" s="243"/>
      <c r="R587" s="243"/>
      <c r="S587" s="243"/>
      <c r="T587" s="244"/>
      <c r="AT587" s="245" t="s">
        <v>160</v>
      </c>
      <c r="AU587" s="245" t="s">
        <v>81</v>
      </c>
      <c r="AV587" s="11" t="s">
        <v>81</v>
      </c>
      <c r="AW587" s="11" t="s">
        <v>35</v>
      </c>
      <c r="AX587" s="11" t="s">
        <v>71</v>
      </c>
      <c r="AY587" s="245" t="s">
        <v>149</v>
      </c>
    </row>
    <row r="588" spans="2:51" s="11" customFormat="1" ht="13.5">
      <c r="B588" s="235"/>
      <c r="C588" s="236"/>
      <c r="D588" s="232" t="s">
        <v>160</v>
      </c>
      <c r="E588" s="237" t="s">
        <v>21</v>
      </c>
      <c r="F588" s="238" t="s">
        <v>859</v>
      </c>
      <c r="G588" s="236"/>
      <c r="H588" s="239">
        <v>2</v>
      </c>
      <c r="I588" s="240"/>
      <c r="J588" s="236"/>
      <c r="K588" s="236"/>
      <c r="L588" s="241"/>
      <c r="M588" s="242"/>
      <c r="N588" s="243"/>
      <c r="O588" s="243"/>
      <c r="P588" s="243"/>
      <c r="Q588" s="243"/>
      <c r="R588" s="243"/>
      <c r="S588" s="243"/>
      <c r="T588" s="244"/>
      <c r="AT588" s="245" t="s">
        <v>160</v>
      </c>
      <c r="AU588" s="245" t="s">
        <v>81</v>
      </c>
      <c r="AV588" s="11" t="s">
        <v>81</v>
      </c>
      <c r="AW588" s="11" t="s">
        <v>35</v>
      </c>
      <c r="AX588" s="11" t="s">
        <v>71</v>
      </c>
      <c r="AY588" s="245" t="s">
        <v>149</v>
      </c>
    </row>
    <row r="589" spans="2:51" s="12" customFormat="1" ht="13.5">
      <c r="B589" s="246"/>
      <c r="C589" s="247"/>
      <c r="D589" s="232" t="s">
        <v>160</v>
      </c>
      <c r="E589" s="248" t="s">
        <v>21</v>
      </c>
      <c r="F589" s="249" t="s">
        <v>163</v>
      </c>
      <c r="G589" s="247"/>
      <c r="H589" s="250">
        <v>14</v>
      </c>
      <c r="I589" s="251"/>
      <c r="J589" s="247"/>
      <c r="K589" s="247"/>
      <c r="L589" s="252"/>
      <c r="M589" s="253"/>
      <c r="N589" s="254"/>
      <c r="O589" s="254"/>
      <c r="P589" s="254"/>
      <c r="Q589" s="254"/>
      <c r="R589" s="254"/>
      <c r="S589" s="254"/>
      <c r="T589" s="255"/>
      <c r="AT589" s="256" t="s">
        <v>160</v>
      </c>
      <c r="AU589" s="256" t="s">
        <v>81</v>
      </c>
      <c r="AV589" s="12" t="s">
        <v>156</v>
      </c>
      <c r="AW589" s="12" t="s">
        <v>35</v>
      </c>
      <c r="AX589" s="12" t="s">
        <v>79</v>
      </c>
      <c r="AY589" s="256" t="s">
        <v>149</v>
      </c>
    </row>
    <row r="590" spans="2:65" s="1" customFormat="1" ht="16.5" customHeight="1">
      <c r="B590" s="45"/>
      <c r="C590" s="220" t="s">
        <v>864</v>
      </c>
      <c r="D590" s="220" t="s">
        <v>151</v>
      </c>
      <c r="E590" s="221" t="s">
        <v>865</v>
      </c>
      <c r="F590" s="222" t="s">
        <v>866</v>
      </c>
      <c r="G590" s="223" t="s">
        <v>405</v>
      </c>
      <c r="H590" s="224">
        <v>14</v>
      </c>
      <c r="I590" s="225"/>
      <c r="J590" s="226">
        <f>ROUND(I590*H590,2)</f>
        <v>0</v>
      </c>
      <c r="K590" s="222" t="s">
        <v>21</v>
      </c>
      <c r="L590" s="71"/>
      <c r="M590" s="227" t="s">
        <v>21</v>
      </c>
      <c r="N590" s="228" t="s">
        <v>42</v>
      </c>
      <c r="O590" s="46"/>
      <c r="P590" s="229">
        <f>O590*H590</f>
        <v>0</v>
      </c>
      <c r="Q590" s="229">
        <v>0</v>
      </c>
      <c r="R590" s="229">
        <f>Q590*H590</f>
        <v>0</v>
      </c>
      <c r="S590" s="229">
        <v>0</v>
      </c>
      <c r="T590" s="230">
        <f>S590*H590</f>
        <v>0</v>
      </c>
      <c r="AR590" s="23" t="s">
        <v>247</v>
      </c>
      <c r="AT590" s="23" t="s">
        <v>151</v>
      </c>
      <c r="AU590" s="23" t="s">
        <v>81</v>
      </c>
      <c r="AY590" s="23" t="s">
        <v>149</v>
      </c>
      <c r="BE590" s="231">
        <f>IF(N590="základní",J590,0)</f>
        <v>0</v>
      </c>
      <c r="BF590" s="231">
        <f>IF(N590="snížená",J590,0)</f>
        <v>0</v>
      </c>
      <c r="BG590" s="231">
        <f>IF(N590="zákl. přenesená",J590,0)</f>
        <v>0</v>
      </c>
      <c r="BH590" s="231">
        <f>IF(N590="sníž. přenesená",J590,0)</f>
        <v>0</v>
      </c>
      <c r="BI590" s="231">
        <f>IF(N590="nulová",J590,0)</f>
        <v>0</v>
      </c>
      <c r="BJ590" s="23" t="s">
        <v>79</v>
      </c>
      <c r="BK590" s="231">
        <f>ROUND(I590*H590,2)</f>
        <v>0</v>
      </c>
      <c r="BL590" s="23" t="s">
        <v>247</v>
      </c>
      <c r="BM590" s="23" t="s">
        <v>867</v>
      </c>
    </row>
    <row r="591" spans="2:47" s="1" customFormat="1" ht="13.5">
      <c r="B591" s="45"/>
      <c r="C591" s="73"/>
      <c r="D591" s="232" t="s">
        <v>158</v>
      </c>
      <c r="E591" s="73"/>
      <c r="F591" s="233" t="s">
        <v>855</v>
      </c>
      <c r="G591" s="73"/>
      <c r="H591" s="73"/>
      <c r="I591" s="190"/>
      <c r="J591" s="73"/>
      <c r="K591" s="73"/>
      <c r="L591" s="71"/>
      <c r="M591" s="234"/>
      <c r="N591" s="46"/>
      <c r="O591" s="46"/>
      <c r="P591" s="46"/>
      <c r="Q591" s="46"/>
      <c r="R591" s="46"/>
      <c r="S591" s="46"/>
      <c r="T591" s="94"/>
      <c r="AT591" s="23" t="s">
        <v>158</v>
      </c>
      <c r="AU591" s="23" t="s">
        <v>81</v>
      </c>
    </row>
    <row r="592" spans="2:51" s="11" customFormat="1" ht="13.5">
      <c r="B592" s="235"/>
      <c r="C592" s="236"/>
      <c r="D592" s="232" t="s">
        <v>160</v>
      </c>
      <c r="E592" s="237" t="s">
        <v>21</v>
      </c>
      <c r="F592" s="238" t="s">
        <v>868</v>
      </c>
      <c r="G592" s="236"/>
      <c r="H592" s="239">
        <v>4</v>
      </c>
      <c r="I592" s="240"/>
      <c r="J592" s="236"/>
      <c r="K592" s="236"/>
      <c r="L592" s="241"/>
      <c r="M592" s="242"/>
      <c r="N592" s="243"/>
      <c r="O592" s="243"/>
      <c r="P592" s="243"/>
      <c r="Q592" s="243"/>
      <c r="R592" s="243"/>
      <c r="S592" s="243"/>
      <c r="T592" s="244"/>
      <c r="AT592" s="245" t="s">
        <v>160</v>
      </c>
      <c r="AU592" s="245" t="s">
        <v>81</v>
      </c>
      <c r="AV592" s="11" t="s">
        <v>81</v>
      </c>
      <c r="AW592" s="11" t="s">
        <v>35</v>
      </c>
      <c r="AX592" s="11" t="s">
        <v>71</v>
      </c>
      <c r="AY592" s="245" t="s">
        <v>149</v>
      </c>
    </row>
    <row r="593" spans="2:51" s="11" customFormat="1" ht="13.5">
      <c r="B593" s="235"/>
      <c r="C593" s="236"/>
      <c r="D593" s="232" t="s">
        <v>160</v>
      </c>
      <c r="E593" s="237" t="s">
        <v>21</v>
      </c>
      <c r="F593" s="238" t="s">
        <v>869</v>
      </c>
      <c r="G593" s="236"/>
      <c r="H593" s="239">
        <v>4</v>
      </c>
      <c r="I593" s="240"/>
      <c r="J593" s="236"/>
      <c r="K593" s="236"/>
      <c r="L593" s="241"/>
      <c r="M593" s="242"/>
      <c r="N593" s="243"/>
      <c r="O593" s="243"/>
      <c r="P593" s="243"/>
      <c r="Q593" s="243"/>
      <c r="R593" s="243"/>
      <c r="S593" s="243"/>
      <c r="T593" s="244"/>
      <c r="AT593" s="245" t="s">
        <v>160</v>
      </c>
      <c r="AU593" s="245" t="s">
        <v>81</v>
      </c>
      <c r="AV593" s="11" t="s">
        <v>81</v>
      </c>
      <c r="AW593" s="11" t="s">
        <v>35</v>
      </c>
      <c r="AX593" s="11" t="s">
        <v>71</v>
      </c>
      <c r="AY593" s="245" t="s">
        <v>149</v>
      </c>
    </row>
    <row r="594" spans="2:51" s="11" customFormat="1" ht="13.5">
      <c r="B594" s="235"/>
      <c r="C594" s="236"/>
      <c r="D594" s="232" t="s">
        <v>160</v>
      </c>
      <c r="E594" s="237" t="s">
        <v>21</v>
      </c>
      <c r="F594" s="238" t="s">
        <v>858</v>
      </c>
      <c r="G594" s="236"/>
      <c r="H594" s="239">
        <v>4</v>
      </c>
      <c r="I594" s="240"/>
      <c r="J594" s="236"/>
      <c r="K594" s="236"/>
      <c r="L594" s="241"/>
      <c r="M594" s="242"/>
      <c r="N594" s="243"/>
      <c r="O594" s="243"/>
      <c r="P594" s="243"/>
      <c r="Q594" s="243"/>
      <c r="R594" s="243"/>
      <c r="S594" s="243"/>
      <c r="T594" s="244"/>
      <c r="AT594" s="245" t="s">
        <v>160</v>
      </c>
      <c r="AU594" s="245" t="s">
        <v>81</v>
      </c>
      <c r="AV594" s="11" t="s">
        <v>81</v>
      </c>
      <c r="AW594" s="11" t="s">
        <v>35</v>
      </c>
      <c r="AX594" s="11" t="s">
        <v>71</v>
      </c>
      <c r="AY594" s="245" t="s">
        <v>149</v>
      </c>
    </row>
    <row r="595" spans="2:51" s="11" customFormat="1" ht="13.5">
      <c r="B595" s="235"/>
      <c r="C595" s="236"/>
      <c r="D595" s="232" t="s">
        <v>160</v>
      </c>
      <c r="E595" s="237" t="s">
        <v>21</v>
      </c>
      <c r="F595" s="238" t="s">
        <v>870</v>
      </c>
      <c r="G595" s="236"/>
      <c r="H595" s="239">
        <v>2</v>
      </c>
      <c r="I595" s="240"/>
      <c r="J595" s="236"/>
      <c r="K595" s="236"/>
      <c r="L595" s="241"/>
      <c r="M595" s="242"/>
      <c r="N595" s="243"/>
      <c r="O595" s="243"/>
      <c r="P595" s="243"/>
      <c r="Q595" s="243"/>
      <c r="R595" s="243"/>
      <c r="S595" s="243"/>
      <c r="T595" s="244"/>
      <c r="AT595" s="245" t="s">
        <v>160</v>
      </c>
      <c r="AU595" s="245" t="s">
        <v>81</v>
      </c>
      <c r="AV595" s="11" t="s">
        <v>81</v>
      </c>
      <c r="AW595" s="11" t="s">
        <v>35</v>
      </c>
      <c r="AX595" s="11" t="s">
        <v>71</v>
      </c>
      <c r="AY595" s="245" t="s">
        <v>149</v>
      </c>
    </row>
    <row r="596" spans="2:51" s="12" customFormat="1" ht="13.5">
      <c r="B596" s="246"/>
      <c r="C596" s="247"/>
      <c r="D596" s="232" t="s">
        <v>160</v>
      </c>
      <c r="E596" s="248" t="s">
        <v>21</v>
      </c>
      <c r="F596" s="249" t="s">
        <v>163</v>
      </c>
      <c r="G596" s="247"/>
      <c r="H596" s="250">
        <v>14</v>
      </c>
      <c r="I596" s="251"/>
      <c r="J596" s="247"/>
      <c r="K596" s="247"/>
      <c r="L596" s="252"/>
      <c r="M596" s="253"/>
      <c r="N596" s="254"/>
      <c r="O596" s="254"/>
      <c r="P596" s="254"/>
      <c r="Q596" s="254"/>
      <c r="R596" s="254"/>
      <c r="S596" s="254"/>
      <c r="T596" s="255"/>
      <c r="AT596" s="256" t="s">
        <v>160</v>
      </c>
      <c r="AU596" s="256" t="s">
        <v>81</v>
      </c>
      <c r="AV596" s="12" t="s">
        <v>156</v>
      </c>
      <c r="AW596" s="12" t="s">
        <v>35</v>
      </c>
      <c r="AX596" s="12" t="s">
        <v>79</v>
      </c>
      <c r="AY596" s="256" t="s">
        <v>149</v>
      </c>
    </row>
    <row r="597" spans="2:65" s="1" customFormat="1" ht="16.5" customHeight="1">
      <c r="B597" s="45"/>
      <c r="C597" s="220" t="s">
        <v>871</v>
      </c>
      <c r="D597" s="220" t="s">
        <v>151</v>
      </c>
      <c r="E597" s="221" t="s">
        <v>872</v>
      </c>
      <c r="F597" s="222" t="s">
        <v>873</v>
      </c>
      <c r="G597" s="223" t="s">
        <v>213</v>
      </c>
      <c r="H597" s="224">
        <v>0.506</v>
      </c>
      <c r="I597" s="225"/>
      <c r="J597" s="226">
        <f>ROUND(I597*H597,2)</f>
        <v>0</v>
      </c>
      <c r="K597" s="222" t="s">
        <v>155</v>
      </c>
      <c r="L597" s="71"/>
      <c r="M597" s="227" t="s">
        <v>21</v>
      </c>
      <c r="N597" s="228" t="s">
        <v>42</v>
      </c>
      <c r="O597" s="46"/>
      <c r="P597" s="229">
        <f>O597*H597</f>
        <v>0</v>
      </c>
      <c r="Q597" s="229">
        <v>0</v>
      </c>
      <c r="R597" s="229">
        <f>Q597*H597</f>
        <v>0</v>
      </c>
      <c r="S597" s="229">
        <v>0</v>
      </c>
      <c r="T597" s="230">
        <f>S597*H597</f>
        <v>0</v>
      </c>
      <c r="AR597" s="23" t="s">
        <v>247</v>
      </c>
      <c r="AT597" s="23" t="s">
        <v>151</v>
      </c>
      <c r="AU597" s="23" t="s">
        <v>81</v>
      </c>
      <c r="AY597" s="23" t="s">
        <v>149</v>
      </c>
      <c r="BE597" s="231">
        <f>IF(N597="základní",J597,0)</f>
        <v>0</v>
      </c>
      <c r="BF597" s="231">
        <f>IF(N597="snížená",J597,0)</f>
        <v>0</v>
      </c>
      <c r="BG597" s="231">
        <f>IF(N597="zákl. přenesená",J597,0)</f>
        <v>0</v>
      </c>
      <c r="BH597" s="231">
        <f>IF(N597="sníž. přenesená",J597,0)</f>
        <v>0</v>
      </c>
      <c r="BI597" s="231">
        <f>IF(N597="nulová",J597,0)</f>
        <v>0</v>
      </c>
      <c r="BJ597" s="23" t="s">
        <v>79</v>
      </c>
      <c r="BK597" s="231">
        <f>ROUND(I597*H597,2)</f>
        <v>0</v>
      </c>
      <c r="BL597" s="23" t="s">
        <v>247</v>
      </c>
      <c r="BM597" s="23" t="s">
        <v>874</v>
      </c>
    </row>
    <row r="598" spans="2:47" s="1" customFormat="1" ht="13.5">
      <c r="B598" s="45"/>
      <c r="C598" s="73"/>
      <c r="D598" s="232" t="s">
        <v>158</v>
      </c>
      <c r="E598" s="73"/>
      <c r="F598" s="233" t="s">
        <v>875</v>
      </c>
      <c r="G598" s="73"/>
      <c r="H598" s="73"/>
      <c r="I598" s="190"/>
      <c r="J598" s="73"/>
      <c r="K598" s="73"/>
      <c r="L598" s="71"/>
      <c r="M598" s="234"/>
      <c r="N598" s="46"/>
      <c r="O598" s="46"/>
      <c r="P598" s="46"/>
      <c r="Q598" s="46"/>
      <c r="R598" s="46"/>
      <c r="S598" s="46"/>
      <c r="T598" s="94"/>
      <c r="AT598" s="23" t="s">
        <v>158</v>
      </c>
      <c r="AU598" s="23" t="s">
        <v>81</v>
      </c>
    </row>
    <row r="599" spans="2:65" s="1" customFormat="1" ht="16.5" customHeight="1">
      <c r="B599" s="45"/>
      <c r="C599" s="220" t="s">
        <v>876</v>
      </c>
      <c r="D599" s="220" t="s">
        <v>151</v>
      </c>
      <c r="E599" s="221" t="s">
        <v>877</v>
      </c>
      <c r="F599" s="222" t="s">
        <v>878</v>
      </c>
      <c r="G599" s="223" t="s">
        <v>213</v>
      </c>
      <c r="H599" s="224">
        <v>0.506</v>
      </c>
      <c r="I599" s="225"/>
      <c r="J599" s="226">
        <f>ROUND(I599*H599,2)</f>
        <v>0</v>
      </c>
      <c r="K599" s="222" t="s">
        <v>155</v>
      </c>
      <c r="L599" s="71"/>
      <c r="M599" s="227" t="s">
        <v>21</v>
      </c>
      <c r="N599" s="228" t="s">
        <v>42</v>
      </c>
      <c r="O599" s="46"/>
      <c r="P599" s="229">
        <f>O599*H599</f>
        <v>0</v>
      </c>
      <c r="Q599" s="229">
        <v>0</v>
      </c>
      <c r="R599" s="229">
        <f>Q599*H599</f>
        <v>0</v>
      </c>
      <c r="S599" s="229">
        <v>0</v>
      </c>
      <c r="T599" s="230">
        <f>S599*H599</f>
        <v>0</v>
      </c>
      <c r="AR599" s="23" t="s">
        <v>247</v>
      </c>
      <c r="AT599" s="23" t="s">
        <v>151</v>
      </c>
      <c r="AU599" s="23" t="s">
        <v>81</v>
      </c>
      <c r="AY599" s="23" t="s">
        <v>149</v>
      </c>
      <c r="BE599" s="231">
        <f>IF(N599="základní",J599,0)</f>
        <v>0</v>
      </c>
      <c r="BF599" s="231">
        <f>IF(N599="snížená",J599,0)</f>
        <v>0</v>
      </c>
      <c r="BG599" s="231">
        <f>IF(N599="zákl. přenesená",J599,0)</f>
        <v>0</v>
      </c>
      <c r="BH599" s="231">
        <f>IF(N599="sníž. přenesená",J599,0)</f>
        <v>0</v>
      </c>
      <c r="BI599" s="231">
        <f>IF(N599="nulová",J599,0)</f>
        <v>0</v>
      </c>
      <c r="BJ599" s="23" t="s">
        <v>79</v>
      </c>
      <c r="BK599" s="231">
        <f>ROUND(I599*H599,2)</f>
        <v>0</v>
      </c>
      <c r="BL599" s="23" t="s">
        <v>247</v>
      </c>
      <c r="BM599" s="23" t="s">
        <v>879</v>
      </c>
    </row>
    <row r="600" spans="2:47" s="1" customFormat="1" ht="13.5">
      <c r="B600" s="45"/>
      <c r="C600" s="73"/>
      <c r="D600" s="232" t="s">
        <v>158</v>
      </c>
      <c r="E600" s="73"/>
      <c r="F600" s="233" t="s">
        <v>875</v>
      </c>
      <c r="G600" s="73"/>
      <c r="H600" s="73"/>
      <c r="I600" s="190"/>
      <c r="J600" s="73"/>
      <c r="K600" s="73"/>
      <c r="L600" s="71"/>
      <c r="M600" s="234"/>
      <c r="N600" s="46"/>
      <c r="O600" s="46"/>
      <c r="P600" s="46"/>
      <c r="Q600" s="46"/>
      <c r="R600" s="46"/>
      <c r="S600" s="46"/>
      <c r="T600" s="94"/>
      <c r="AT600" s="23" t="s">
        <v>158</v>
      </c>
      <c r="AU600" s="23" t="s">
        <v>81</v>
      </c>
    </row>
    <row r="601" spans="2:63" s="10" customFormat="1" ht="29.85" customHeight="1">
      <c r="B601" s="204"/>
      <c r="C601" s="205"/>
      <c r="D601" s="206" t="s">
        <v>70</v>
      </c>
      <c r="E601" s="218" t="s">
        <v>880</v>
      </c>
      <c r="F601" s="218" t="s">
        <v>881</v>
      </c>
      <c r="G601" s="205"/>
      <c r="H601" s="205"/>
      <c r="I601" s="208"/>
      <c r="J601" s="219">
        <f>BK601</f>
        <v>0</v>
      </c>
      <c r="K601" s="205"/>
      <c r="L601" s="210"/>
      <c r="M601" s="211"/>
      <c r="N601" s="212"/>
      <c r="O601" s="212"/>
      <c r="P601" s="213">
        <f>SUM(P602:P659)</f>
        <v>0</v>
      </c>
      <c r="Q601" s="212"/>
      <c r="R601" s="213">
        <f>SUM(R602:R659)</f>
        <v>1.9717339999999999</v>
      </c>
      <c r="S601" s="212"/>
      <c r="T601" s="214">
        <f>SUM(T602:T659)</f>
        <v>1.9388806000000003</v>
      </c>
      <c r="AR601" s="215" t="s">
        <v>81</v>
      </c>
      <c r="AT601" s="216" t="s">
        <v>70</v>
      </c>
      <c r="AU601" s="216" t="s">
        <v>79</v>
      </c>
      <c r="AY601" s="215" t="s">
        <v>149</v>
      </c>
      <c r="BK601" s="217">
        <f>SUM(BK602:BK659)</f>
        <v>0</v>
      </c>
    </row>
    <row r="602" spans="2:65" s="1" customFormat="1" ht="16.5" customHeight="1">
      <c r="B602" s="45"/>
      <c r="C602" s="220" t="s">
        <v>882</v>
      </c>
      <c r="D602" s="220" t="s">
        <v>151</v>
      </c>
      <c r="E602" s="221" t="s">
        <v>883</v>
      </c>
      <c r="F602" s="222" t="s">
        <v>884</v>
      </c>
      <c r="G602" s="223" t="s">
        <v>172</v>
      </c>
      <c r="H602" s="224">
        <v>8.95</v>
      </c>
      <c r="I602" s="225"/>
      <c r="J602" s="226">
        <f>ROUND(I602*H602,2)</f>
        <v>0</v>
      </c>
      <c r="K602" s="222" t="s">
        <v>155</v>
      </c>
      <c r="L602" s="71"/>
      <c r="M602" s="227" t="s">
        <v>21</v>
      </c>
      <c r="N602" s="228" t="s">
        <v>42</v>
      </c>
      <c r="O602" s="46"/>
      <c r="P602" s="229">
        <f>O602*H602</f>
        <v>0</v>
      </c>
      <c r="Q602" s="229">
        <v>0.00046</v>
      </c>
      <c r="R602" s="229">
        <f>Q602*H602</f>
        <v>0.004117</v>
      </c>
      <c r="S602" s="229">
        <v>0</v>
      </c>
      <c r="T602" s="230">
        <f>S602*H602</f>
        <v>0</v>
      </c>
      <c r="AR602" s="23" t="s">
        <v>247</v>
      </c>
      <c r="AT602" s="23" t="s">
        <v>151</v>
      </c>
      <c r="AU602" s="23" t="s">
        <v>81</v>
      </c>
      <c r="AY602" s="23" t="s">
        <v>149</v>
      </c>
      <c r="BE602" s="231">
        <f>IF(N602="základní",J602,0)</f>
        <v>0</v>
      </c>
      <c r="BF602" s="231">
        <f>IF(N602="snížená",J602,0)</f>
        <v>0</v>
      </c>
      <c r="BG602" s="231">
        <f>IF(N602="zákl. přenesená",J602,0)</f>
        <v>0</v>
      </c>
      <c r="BH602" s="231">
        <f>IF(N602="sníž. přenesená",J602,0)</f>
        <v>0</v>
      </c>
      <c r="BI602" s="231">
        <f>IF(N602="nulová",J602,0)</f>
        <v>0</v>
      </c>
      <c r="BJ602" s="23" t="s">
        <v>79</v>
      </c>
      <c r="BK602" s="231">
        <f>ROUND(I602*H602,2)</f>
        <v>0</v>
      </c>
      <c r="BL602" s="23" t="s">
        <v>247</v>
      </c>
      <c r="BM602" s="23" t="s">
        <v>885</v>
      </c>
    </row>
    <row r="603" spans="2:51" s="11" customFormat="1" ht="13.5">
      <c r="B603" s="235"/>
      <c r="C603" s="236"/>
      <c r="D603" s="232" t="s">
        <v>160</v>
      </c>
      <c r="E603" s="237" t="s">
        <v>21</v>
      </c>
      <c r="F603" s="238" t="s">
        <v>886</v>
      </c>
      <c r="G603" s="236"/>
      <c r="H603" s="239">
        <v>8.95</v>
      </c>
      <c r="I603" s="240"/>
      <c r="J603" s="236"/>
      <c r="K603" s="236"/>
      <c r="L603" s="241"/>
      <c r="M603" s="242"/>
      <c r="N603" s="243"/>
      <c r="O603" s="243"/>
      <c r="P603" s="243"/>
      <c r="Q603" s="243"/>
      <c r="R603" s="243"/>
      <c r="S603" s="243"/>
      <c r="T603" s="244"/>
      <c r="AT603" s="245" t="s">
        <v>160</v>
      </c>
      <c r="AU603" s="245" t="s">
        <v>81</v>
      </c>
      <c r="AV603" s="11" t="s">
        <v>81</v>
      </c>
      <c r="AW603" s="11" t="s">
        <v>35</v>
      </c>
      <c r="AX603" s="11" t="s">
        <v>79</v>
      </c>
      <c r="AY603" s="245" t="s">
        <v>149</v>
      </c>
    </row>
    <row r="604" spans="2:65" s="1" customFormat="1" ht="16.5" customHeight="1">
      <c r="B604" s="45"/>
      <c r="C604" s="257" t="s">
        <v>887</v>
      </c>
      <c r="D604" s="257" t="s">
        <v>224</v>
      </c>
      <c r="E604" s="258" t="s">
        <v>888</v>
      </c>
      <c r="F604" s="259" t="s">
        <v>889</v>
      </c>
      <c r="G604" s="260" t="s">
        <v>405</v>
      </c>
      <c r="H604" s="261">
        <v>49.225</v>
      </c>
      <c r="I604" s="262"/>
      <c r="J604" s="263">
        <f>ROUND(I604*H604,2)</f>
        <v>0</v>
      </c>
      <c r="K604" s="259" t="s">
        <v>21</v>
      </c>
      <c r="L604" s="264"/>
      <c r="M604" s="265" t="s">
        <v>21</v>
      </c>
      <c r="N604" s="266" t="s">
        <v>42</v>
      </c>
      <c r="O604" s="46"/>
      <c r="P604" s="229">
        <f>O604*H604</f>
        <v>0</v>
      </c>
      <c r="Q604" s="229">
        <v>0.00036</v>
      </c>
      <c r="R604" s="229">
        <f>Q604*H604</f>
        <v>0.017721</v>
      </c>
      <c r="S604" s="229">
        <v>0</v>
      </c>
      <c r="T604" s="230">
        <f>S604*H604</f>
        <v>0</v>
      </c>
      <c r="AR604" s="23" t="s">
        <v>363</v>
      </c>
      <c r="AT604" s="23" t="s">
        <v>224</v>
      </c>
      <c r="AU604" s="23" t="s">
        <v>81</v>
      </c>
      <c r="AY604" s="23" t="s">
        <v>149</v>
      </c>
      <c r="BE604" s="231">
        <f>IF(N604="základní",J604,0)</f>
        <v>0</v>
      </c>
      <c r="BF604" s="231">
        <f>IF(N604="snížená",J604,0)</f>
        <v>0</v>
      </c>
      <c r="BG604" s="231">
        <f>IF(N604="zákl. přenesená",J604,0)</f>
        <v>0</v>
      </c>
      <c r="BH604" s="231">
        <f>IF(N604="sníž. přenesená",J604,0)</f>
        <v>0</v>
      </c>
      <c r="BI604" s="231">
        <f>IF(N604="nulová",J604,0)</f>
        <v>0</v>
      </c>
      <c r="BJ604" s="23" t="s">
        <v>79</v>
      </c>
      <c r="BK604" s="231">
        <f>ROUND(I604*H604,2)</f>
        <v>0</v>
      </c>
      <c r="BL604" s="23" t="s">
        <v>247</v>
      </c>
      <c r="BM604" s="23" t="s">
        <v>890</v>
      </c>
    </row>
    <row r="605" spans="2:51" s="11" customFormat="1" ht="13.5">
      <c r="B605" s="235"/>
      <c r="C605" s="236"/>
      <c r="D605" s="232" t="s">
        <v>160</v>
      </c>
      <c r="E605" s="237" t="s">
        <v>21</v>
      </c>
      <c r="F605" s="238" t="s">
        <v>891</v>
      </c>
      <c r="G605" s="236"/>
      <c r="H605" s="239">
        <v>44.75</v>
      </c>
      <c r="I605" s="240"/>
      <c r="J605" s="236"/>
      <c r="K605" s="236"/>
      <c r="L605" s="241"/>
      <c r="M605" s="242"/>
      <c r="N605" s="243"/>
      <c r="O605" s="243"/>
      <c r="P605" s="243"/>
      <c r="Q605" s="243"/>
      <c r="R605" s="243"/>
      <c r="S605" s="243"/>
      <c r="T605" s="244"/>
      <c r="AT605" s="245" t="s">
        <v>160</v>
      </c>
      <c r="AU605" s="245" t="s">
        <v>81</v>
      </c>
      <c r="AV605" s="11" t="s">
        <v>81</v>
      </c>
      <c r="AW605" s="11" t="s">
        <v>35</v>
      </c>
      <c r="AX605" s="11" t="s">
        <v>79</v>
      </c>
      <c r="AY605" s="245" t="s">
        <v>149</v>
      </c>
    </row>
    <row r="606" spans="2:51" s="11" customFormat="1" ht="13.5">
      <c r="B606" s="235"/>
      <c r="C606" s="236"/>
      <c r="D606" s="232" t="s">
        <v>160</v>
      </c>
      <c r="E606" s="236"/>
      <c r="F606" s="238" t="s">
        <v>892</v>
      </c>
      <c r="G606" s="236"/>
      <c r="H606" s="239">
        <v>49.225</v>
      </c>
      <c r="I606" s="240"/>
      <c r="J606" s="236"/>
      <c r="K606" s="236"/>
      <c r="L606" s="241"/>
      <c r="M606" s="242"/>
      <c r="N606" s="243"/>
      <c r="O606" s="243"/>
      <c r="P606" s="243"/>
      <c r="Q606" s="243"/>
      <c r="R606" s="243"/>
      <c r="S606" s="243"/>
      <c r="T606" s="244"/>
      <c r="AT606" s="245" t="s">
        <v>160</v>
      </c>
      <c r="AU606" s="245" t="s">
        <v>81</v>
      </c>
      <c r="AV606" s="11" t="s">
        <v>81</v>
      </c>
      <c r="AW606" s="11" t="s">
        <v>6</v>
      </c>
      <c r="AX606" s="11" t="s">
        <v>79</v>
      </c>
      <c r="AY606" s="245" t="s">
        <v>149</v>
      </c>
    </row>
    <row r="607" spans="2:65" s="1" customFormat="1" ht="16.5" customHeight="1">
      <c r="B607" s="45"/>
      <c r="C607" s="220" t="s">
        <v>893</v>
      </c>
      <c r="D607" s="220" t="s">
        <v>151</v>
      </c>
      <c r="E607" s="221" t="s">
        <v>894</v>
      </c>
      <c r="F607" s="222" t="s">
        <v>895</v>
      </c>
      <c r="G607" s="223" t="s">
        <v>154</v>
      </c>
      <c r="H607" s="224">
        <v>71.23</v>
      </c>
      <c r="I607" s="225"/>
      <c r="J607" s="226">
        <f>ROUND(I607*H607,2)</f>
        <v>0</v>
      </c>
      <c r="K607" s="222" t="s">
        <v>155</v>
      </c>
      <c r="L607" s="71"/>
      <c r="M607" s="227" t="s">
        <v>21</v>
      </c>
      <c r="N607" s="228" t="s">
        <v>42</v>
      </c>
      <c r="O607" s="46"/>
      <c r="P607" s="229">
        <f>O607*H607</f>
        <v>0</v>
      </c>
      <c r="Q607" s="229">
        <v>0</v>
      </c>
      <c r="R607" s="229">
        <f>Q607*H607</f>
        <v>0</v>
      </c>
      <c r="S607" s="229">
        <v>0.02722</v>
      </c>
      <c r="T607" s="230">
        <f>S607*H607</f>
        <v>1.9388806000000003</v>
      </c>
      <c r="AR607" s="23" t="s">
        <v>247</v>
      </c>
      <c r="AT607" s="23" t="s">
        <v>151</v>
      </c>
      <c r="AU607" s="23" t="s">
        <v>81</v>
      </c>
      <c r="AY607" s="23" t="s">
        <v>149</v>
      </c>
      <c r="BE607" s="231">
        <f>IF(N607="základní",J607,0)</f>
        <v>0</v>
      </c>
      <c r="BF607" s="231">
        <f>IF(N607="snížená",J607,0)</f>
        <v>0</v>
      </c>
      <c r="BG607" s="231">
        <f>IF(N607="zákl. přenesená",J607,0)</f>
        <v>0</v>
      </c>
      <c r="BH607" s="231">
        <f>IF(N607="sníž. přenesená",J607,0)</f>
        <v>0</v>
      </c>
      <c r="BI607" s="231">
        <f>IF(N607="nulová",J607,0)</f>
        <v>0</v>
      </c>
      <c r="BJ607" s="23" t="s">
        <v>79</v>
      </c>
      <c r="BK607" s="231">
        <f>ROUND(I607*H607,2)</f>
        <v>0</v>
      </c>
      <c r="BL607" s="23" t="s">
        <v>247</v>
      </c>
      <c r="BM607" s="23" t="s">
        <v>896</v>
      </c>
    </row>
    <row r="608" spans="2:51" s="11" customFormat="1" ht="13.5">
      <c r="B608" s="235"/>
      <c r="C608" s="236"/>
      <c r="D608" s="232" t="s">
        <v>160</v>
      </c>
      <c r="E608" s="237" t="s">
        <v>21</v>
      </c>
      <c r="F608" s="238" t="s">
        <v>335</v>
      </c>
      <c r="G608" s="236"/>
      <c r="H608" s="239">
        <v>13.16</v>
      </c>
      <c r="I608" s="240"/>
      <c r="J608" s="236"/>
      <c r="K608" s="236"/>
      <c r="L608" s="241"/>
      <c r="M608" s="242"/>
      <c r="N608" s="243"/>
      <c r="O608" s="243"/>
      <c r="P608" s="243"/>
      <c r="Q608" s="243"/>
      <c r="R608" s="243"/>
      <c r="S608" s="243"/>
      <c r="T608" s="244"/>
      <c r="AT608" s="245" t="s">
        <v>160</v>
      </c>
      <c r="AU608" s="245" t="s">
        <v>81</v>
      </c>
      <c r="AV608" s="11" t="s">
        <v>81</v>
      </c>
      <c r="AW608" s="11" t="s">
        <v>35</v>
      </c>
      <c r="AX608" s="11" t="s">
        <v>71</v>
      </c>
      <c r="AY608" s="245" t="s">
        <v>149</v>
      </c>
    </row>
    <row r="609" spans="2:51" s="11" customFormat="1" ht="13.5">
      <c r="B609" s="235"/>
      <c r="C609" s="236"/>
      <c r="D609" s="232" t="s">
        <v>160</v>
      </c>
      <c r="E609" s="237" t="s">
        <v>21</v>
      </c>
      <c r="F609" s="238" t="s">
        <v>336</v>
      </c>
      <c r="G609" s="236"/>
      <c r="H609" s="239">
        <v>13.2</v>
      </c>
      <c r="I609" s="240"/>
      <c r="J609" s="236"/>
      <c r="K609" s="236"/>
      <c r="L609" s="241"/>
      <c r="M609" s="242"/>
      <c r="N609" s="243"/>
      <c r="O609" s="243"/>
      <c r="P609" s="243"/>
      <c r="Q609" s="243"/>
      <c r="R609" s="243"/>
      <c r="S609" s="243"/>
      <c r="T609" s="244"/>
      <c r="AT609" s="245" t="s">
        <v>160</v>
      </c>
      <c r="AU609" s="245" t="s">
        <v>81</v>
      </c>
      <c r="AV609" s="11" t="s">
        <v>81</v>
      </c>
      <c r="AW609" s="11" t="s">
        <v>35</v>
      </c>
      <c r="AX609" s="11" t="s">
        <v>71</v>
      </c>
      <c r="AY609" s="245" t="s">
        <v>149</v>
      </c>
    </row>
    <row r="610" spans="2:51" s="11" customFormat="1" ht="13.5">
      <c r="B610" s="235"/>
      <c r="C610" s="236"/>
      <c r="D610" s="232" t="s">
        <v>160</v>
      </c>
      <c r="E610" s="237" t="s">
        <v>21</v>
      </c>
      <c r="F610" s="238" t="s">
        <v>337</v>
      </c>
      <c r="G610" s="236"/>
      <c r="H610" s="239">
        <v>12.09</v>
      </c>
      <c r="I610" s="240"/>
      <c r="J610" s="236"/>
      <c r="K610" s="236"/>
      <c r="L610" s="241"/>
      <c r="M610" s="242"/>
      <c r="N610" s="243"/>
      <c r="O610" s="243"/>
      <c r="P610" s="243"/>
      <c r="Q610" s="243"/>
      <c r="R610" s="243"/>
      <c r="S610" s="243"/>
      <c r="T610" s="244"/>
      <c r="AT610" s="245" t="s">
        <v>160</v>
      </c>
      <c r="AU610" s="245" t="s">
        <v>81</v>
      </c>
      <c r="AV610" s="11" t="s">
        <v>81</v>
      </c>
      <c r="AW610" s="11" t="s">
        <v>35</v>
      </c>
      <c r="AX610" s="11" t="s">
        <v>71</v>
      </c>
      <c r="AY610" s="245" t="s">
        <v>149</v>
      </c>
    </row>
    <row r="611" spans="2:51" s="11" customFormat="1" ht="13.5">
      <c r="B611" s="235"/>
      <c r="C611" s="236"/>
      <c r="D611" s="232" t="s">
        <v>160</v>
      </c>
      <c r="E611" s="237" t="s">
        <v>21</v>
      </c>
      <c r="F611" s="238" t="s">
        <v>507</v>
      </c>
      <c r="G611" s="236"/>
      <c r="H611" s="239">
        <v>4.05</v>
      </c>
      <c r="I611" s="240"/>
      <c r="J611" s="236"/>
      <c r="K611" s="236"/>
      <c r="L611" s="241"/>
      <c r="M611" s="242"/>
      <c r="N611" s="243"/>
      <c r="O611" s="243"/>
      <c r="P611" s="243"/>
      <c r="Q611" s="243"/>
      <c r="R611" s="243"/>
      <c r="S611" s="243"/>
      <c r="T611" s="244"/>
      <c r="AT611" s="245" t="s">
        <v>160</v>
      </c>
      <c r="AU611" s="245" t="s">
        <v>81</v>
      </c>
      <c r="AV611" s="11" t="s">
        <v>81</v>
      </c>
      <c r="AW611" s="11" t="s">
        <v>35</v>
      </c>
      <c r="AX611" s="11" t="s">
        <v>71</v>
      </c>
      <c r="AY611" s="245" t="s">
        <v>149</v>
      </c>
    </row>
    <row r="612" spans="2:51" s="11" customFormat="1" ht="13.5">
      <c r="B612" s="235"/>
      <c r="C612" s="236"/>
      <c r="D612" s="232" t="s">
        <v>160</v>
      </c>
      <c r="E612" s="237" t="s">
        <v>21</v>
      </c>
      <c r="F612" s="238" t="s">
        <v>508</v>
      </c>
      <c r="G612" s="236"/>
      <c r="H612" s="239">
        <v>6.99</v>
      </c>
      <c r="I612" s="240"/>
      <c r="J612" s="236"/>
      <c r="K612" s="236"/>
      <c r="L612" s="241"/>
      <c r="M612" s="242"/>
      <c r="N612" s="243"/>
      <c r="O612" s="243"/>
      <c r="P612" s="243"/>
      <c r="Q612" s="243"/>
      <c r="R612" s="243"/>
      <c r="S612" s="243"/>
      <c r="T612" s="244"/>
      <c r="AT612" s="245" t="s">
        <v>160</v>
      </c>
      <c r="AU612" s="245" t="s">
        <v>81</v>
      </c>
      <c r="AV612" s="11" t="s">
        <v>81</v>
      </c>
      <c r="AW612" s="11" t="s">
        <v>35</v>
      </c>
      <c r="AX612" s="11" t="s">
        <v>71</v>
      </c>
      <c r="AY612" s="245" t="s">
        <v>149</v>
      </c>
    </row>
    <row r="613" spans="2:51" s="11" customFormat="1" ht="13.5">
      <c r="B613" s="235"/>
      <c r="C613" s="236"/>
      <c r="D613" s="232" t="s">
        <v>160</v>
      </c>
      <c r="E613" s="237" t="s">
        <v>21</v>
      </c>
      <c r="F613" s="238" t="s">
        <v>341</v>
      </c>
      <c r="G613" s="236"/>
      <c r="H613" s="239">
        <v>4.89</v>
      </c>
      <c r="I613" s="240"/>
      <c r="J613" s="236"/>
      <c r="K613" s="236"/>
      <c r="L613" s="241"/>
      <c r="M613" s="242"/>
      <c r="N613" s="243"/>
      <c r="O613" s="243"/>
      <c r="P613" s="243"/>
      <c r="Q613" s="243"/>
      <c r="R613" s="243"/>
      <c r="S613" s="243"/>
      <c r="T613" s="244"/>
      <c r="AT613" s="245" t="s">
        <v>160</v>
      </c>
      <c r="AU613" s="245" t="s">
        <v>81</v>
      </c>
      <c r="AV613" s="11" t="s">
        <v>81</v>
      </c>
      <c r="AW613" s="11" t="s">
        <v>35</v>
      </c>
      <c r="AX613" s="11" t="s">
        <v>71</v>
      </c>
      <c r="AY613" s="245" t="s">
        <v>149</v>
      </c>
    </row>
    <row r="614" spans="2:51" s="11" customFormat="1" ht="13.5">
      <c r="B614" s="235"/>
      <c r="C614" s="236"/>
      <c r="D614" s="232" t="s">
        <v>160</v>
      </c>
      <c r="E614" s="237" t="s">
        <v>21</v>
      </c>
      <c r="F614" s="238" t="s">
        <v>510</v>
      </c>
      <c r="G614" s="236"/>
      <c r="H614" s="239">
        <v>14.25</v>
      </c>
      <c r="I614" s="240"/>
      <c r="J614" s="236"/>
      <c r="K614" s="236"/>
      <c r="L614" s="241"/>
      <c r="M614" s="242"/>
      <c r="N614" s="243"/>
      <c r="O614" s="243"/>
      <c r="P614" s="243"/>
      <c r="Q614" s="243"/>
      <c r="R614" s="243"/>
      <c r="S614" s="243"/>
      <c r="T614" s="244"/>
      <c r="AT614" s="245" t="s">
        <v>160</v>
      </c>
      <c r="AU614" s="245" t="s">
        <v>81</v>
      </c>
      <c r="AV614" s="11" t="s">
        <v>81</v>
      </c>
      <c r="AW614" s="11" t="s">
        <v>35</v>
      </c>
      <c r="AX614" s="11" t="s">
        <v>71</v>
      </c>
      <c r="AY614" s="245" t="s">
        <v>149</v>
      </c>
    </row>
    <row r="615" spans="2:51" s="11" customFormat="1" ht="13.5">
      <c r="B615" s="235"/>
      <c r="C615" s="236"/>
      <c r="D615" s="232" t="s">
        <v>160</v>
      </c>
      <c r="E615" s="237" t="s">
        <v>21</v>
      </c>
      <c r="F615" s="238" t="s">
        <v>511</v>
      </c>
      <c r="G615" s="236"/>
      <c r="H615" s="239">
        <v>2.6</v>
      </c>
      <c r="I615" s="240"/>
      <c r="J615" s="236"/>
      <c r="K615" s="236"/>
      <c r="L615" s="241"/>
      <c r="M615" s="242"/>
      <c r="N615" s="243"/>
      <c r="O615" s="243"/>
      <c r="P615" s="243"/>
      <c r="Q615" s="243"/>
      <c r="R615" s="243"/>
      <c r="S615" s="243"/>
      <c r="T615" s="244"/>
      <c r="AT615" s="245" t="s">
        <v>160</v>
      </c>
      <c r="AU615" s="245" t="s">
        <v>81</v>
      </c>
      <c r="AV615" s="11" t="s">
        <v>81</v>
      </c>
      <c r="AW615" s="11" t="s">
        <v>35</v>
      </c>
      <c r="AX615" s="11" t="s">
        <v>71</v>
      </c>
      <c r="AY615" s="245" t="s">
        <v>149</v>
      </c>
    </row>
    <row r="616" spans="2:51" s="12" customFormat="1" ht="13.5">
      <c r="B616" s="246"/>
      <c r="C616" s="247"/>
      <c r="D616" s="232" t="s">
        <v>160</v>
      </c>
      <c r="E616" s="248" t="s">
        <v>21</v>
      </c>
      <c r="F616" s="249" t="s">
        <v>163</v>
      </c>
      <c r="G616" s="247"/>
      <c r="H616" s="250">
        <v>71.23</v>
      </c>
      <c r="I616" s="251"/>
      <c r="J616" s="247"/>
      <c r="K616" s="247"/>
      <c r="L616" s="252"/>
      <c r="M616" s="253"/>
      <c r="N616" s="254"/>
      <c r="O616" s="254"/>
      <c r="P616" s="254"/>
      <c r="Q616" s="254"/>
      <c r="R616" s="254"/>
      <c r="S616" s="254"/>
      <c r="T616" s="255"/>
      <c r="AT616" s="256" t="s">
        <v>160</v>
      </c>
      <c r="AU616" s="256" t="s">
        <v>81</v>
      </c>
      <c r="AV616" s="12" t="s">
        <v>156</v>
      </c>
      <c r="AW616" s="12" t="s">
        <v>35</v>
      </c>
      <c r="AX616" s="12" t="s">
        <v>79</v>
      </c>
      <c r="AY616" s="256" t="s">
        <v>149</v>
      </c>
    </row>
    <row r="617" spans="2:65" s="1" customFormat="1" ht="25.5" customHeight="1">
      <c r="B617" s="45"/>
      <c r="C617" s="220" t="s">
        <v>897</v>
      </c>
      <c r="D617" s="220" t="s">
        <v>151</v>
      </c>
      <c r="E617" s="221" t="s">
        <v>898</v>
      </c>
      <c r="F617" s="222" t="s">
        <v>899</v>
      </c>
      <c r="G617" s="223" t="s">
        <v>154</v>
      </c>
      <c r="H617" s="224">
        <v>78.2</v>
      </c>
      <c r="I617" s="225"/>
      <c r="J617" s="226">
        <f>ROUND(I617*H617,2)</f>
        <v>0</v>
      </c>
      <c r="K617" s="222" t="s">
        <v>155</v>
      </c>
      <c r="L617" s="71"/>
      <c r="M617" s="227" t="s">
        <v>21</v>
      </c>
      <c r="N617" s="228" t="s">
        <v>42</v>
      </c>
      <c r="O617" s="46"/>
      <c r="P617" s="229">
        <f>O617*H617</f>
        <v>0</v>
      </c>
      <c r="Q617" s="229">
        <v>0.0035</v>
      </c>
      <c r="R617" s="229">
        <f>Q617*H617</f>
        <v>0.2737</v>
      </c>
      <c r="S617" s="229">
        <v>0</v>
      </c>
      <c r="T617" s="230">
        <f>S617*H617</f>
        <v>0</v>
      </c>
      <c r="AR617" s="23" t="s">
        <v>247</v>
      </c>
      <c r="AT617" s="23" t="s">
        <v>151</v>
      </c>
      <c r="AU617" s="23" t="s">
        <v>81</v>
      </c>
      <c r="AY617" s="23" t="s">
        <v>149</v>
      </c>
      <c r="BE617" s="231">
        <f>IF(N617="základní",J617,0)</f>
        <v>0</v>
      </c>
      <c r="BF617" s="231">
        <f>IF(N617="snížená",J617,0)</f>
        <v>0</v>
      </c>
      <c r="BG617" s="231">
        <f>IF(N617="zákl. přenesená",J617,0)</f>
        <v>0</v>
      </c>
      <c r="BH617" s="231">
        <f>IF(N617="sníž. přenesená",J617,0)</f>
        <v>0</v>
      </c>
      <c r="BI617" s="231">
        <f>IF(N617="nulová",J617,0)</f>
        <v>0</v>
      </c>
      <c r="BJ617" s="23" t="s">
        <v>79</v>
      </c>
      <c r="BK617" s="231">
        <f>ROUND(I617*H617,2)</f>
        <v>0</v>
      </c>
      <c r="BL617" s="23" t="s">
        <v>247</v>
      </c>
      <c r="BM617" s="23" t="s">
        <v>900</v>
      </c>
    </row>
    <row r="618" spans="2:51" s="11" customFormat="1" ht="13.5">
      <c r="B618" s="235"/>
      <c r="C618" s="236"/>
      <c r="D618" s="232" t="s">
        <v>160</v>
      </c>
      <c r="E618" s="237" t="s">
        <v>21</v>
      </c>
      <c r="F618" s="238" t="s">
        <v>901</v>
      </c>
      <c r="G618" s="236"/>
      <c r="H618" s="239">
        <v>5.2</v>
      </c>
      <c r="I618" s="240"/>
      <c r="J618" s="236"/>
      <c r="K618" s="236"/>
      <c r="L618" s="241"/>
      <c r="M618" s="242"/>
      <c r="N618" s="243"/>
      <c r="O618" s="243"/>
      <c r="P618" s="243"/>
      <c r="Q618" s="243"/>
      <c r="R618" s="243"/>
      <c r="S618" s="243"/>
      <c r="T618" s="244"/>
      <c r="AT618" s="245" t="s">
        <v>160</v>
      </c>
      <c r="AU618" s="245" t="s">
        <v>81</v>
      </c>
      <c r="AV618" s="11" t="s">
        <v>81</v>
      </c>
      <c r="AW618" s="11" t="s">
        <v>35</v>
      </c>
      <c r="AX618" s="11" t="s">
        <v>71</v>
      </c>
      <c r="AY618" s="245" t="s">
        <v>149</v>
      </c>
    </row>
    <row r="619" spans="2:51" s="11" customFormat="1" ht="13.5">
      <c r="B619" s="235"/>
      <c r="C619" s="236"/>
      <c r="D619" s="232" t="s">
        <v>160</v>
      </c>
      <c r="E619" s="237" t="s">
        <v>21</v>
      </c>
      <c r="F619" s="238" t="s">
        <v>335</v>
      </c>
      <c r="G619" s="236"/>
      <c r="H619" s="239">
        <v>13.16</v>
      </c>
      <c r="I619" s="240"/>
      <c r="J619" s="236"/>
      <c r="K619" s="236"/>
      <c r="L619" s="241"/>
      <c r="M619" s="242"/>
      <c r="N619" s="243"/>
      <c r="O619" s="243"/>
      <c r="P619" s="243"/>
      <c r="Q619" s="243"/>
      <c r="R619" s="243"/>
      <c r="S619" s="243"/>
      <c r="T619" s="244"/>
      <c r="AT619" s="245" t="s">
        <v>160</v>
      </c>
      <c r="AU619" s="245" t="s">
        <v>81</v>
      </c>
      <c r="AV619" s="11" t="s">
        <v>81</v>
      </c>
      <c r="AW619" s="11" t="s">
        <v>35</v>
      </c>
      <c r="AX619" s="11" t="s">
        <v>71</v>
      </c>
      <c r="AY619" s="245" t="s">
        <v>149</v>
      </c>
    </row>
    <row r="620" spans="2:51" s="11" customFormat="1" ht="13.5">
      <c r="B620" s="235"/>
      <c r="C620" s="236"/>
      <c r="D620" s="232" t="s">
        <v>160</v>
      </c>
      <c r="E620" s="237" t="s">
        <v>21</v>
      </c>
      <c r="F620" s="238" t="s">
        <v>336</v>
      </c>
      <c r="G620" s="236"/>
      <c r="H620" s="239">
        <v>13.2</v>
      </c>
      <c r="I620" s="240"/>
      <c r="J620" s="236"/>
      <c r="K620" s="236"/>
      <c r="L620" s="241"/>
      <c r="M620" s="242"/>
      <c r="N620" s="243"/>
      <c r="O620" s="243"/>
      <c r="P620" s="243"/>
      <c r="Q620" s="243"/>
      <c r="R620" s="243"/>
      <c r="S620" s="243"/>
      <c r="T620" s="244"/>
      <c r="AT620" s="245" t="s">
        <v>160</v>
      </c>
      <c r="AU620" s="245" t="s">
        <v>81</v>
      </c>
      <c r="AV620" s="11" t="s">
        <v>81</v>
      </c>
      <c r="AW620" s="11" t="s">
        <v>35</v>
      </c>
      <c r="AX620" s="11" t="s">
        <v>71</v>
      </c>
      <c r="AY620" s="245" t="s">
        <v>149</v>
      </c>
    </row>
    <row r="621" spans="2:51" s="11" customFormat="1" ht="13.5">
      <c r="B621" s="235"/>
      <c r="C621" s="236"/>
      <c r="D621" s="232" t="s">
        <v>160</v>
      </c>
      <c r="E621" s="237" t="s">
        <v>21</v>
      </c>
      <c r="F621" s="238" t="s">
        <v>337</v>
      </c>
      <c r="G621" s="236"/>
      <c r="H621" s="239">
        <v>12.09</v>
      </c>
      <c r="I621" s="240"/>
      <c r="J621" s="236"/>
      <c r="K621" s="236"/>
      <c r="L621" s="241"/>
      <c r="M621" s="242"/>
      <c r="N621" s="243"/>
      <c r="O621" s="243"/>
      <c r="P621" s="243"/>
      <c r="Q621" s="243"/>
      <c r="R621" s="243"/>
      <c r="S621" s="243"/>
      <c r="T621" s="244"/>
      <c r="AT621" s="245" t="s">
        <v>160</v>
      </c>
      <c r="AU621" s="245" t="s">
        <v>81</v>
      </c>
      <c r="AV621" s="11" t="s">
        <v>81</v>
      </c>
      <c r="AW621" s="11" t="s">
        <v>35</v>
      </c>
      <c r="AX621" s="11" t="s">
        <v>71</v>
      </c>
      <c r="AY621" s="245" t="s">
        <v>149</v>
      </c>
    </row>
    <row r="622" spans="2:51" s="11" customFormat="1" ht="13.5">
      <c r="B622" s="235"/>
      <c r="C622" s="236"/>
      <c r="D622" s="232" t="s">
        <v>160</v>
      </c>
      <c r="E622" s="237" t="s">
        <v>21</v>
      </c>
      <c r="F622" s="238" t="s">
        <v>507</v>
      </c>
      <c r="G622" s="236"/>
      <c r="H622" s="239">
        <v>4.05</v>
      </c>
      <c r="I622" s="240"/>
      <c r="J622" s="236"/>
      <c r="K622" s="236"/>
      <c r="L622" s="241"/>
      <c r="M622" s="242"/>
      <c r="N622" s="243"/>
      <c r="O622" s="243"/>
      <c r="P622" s="243"/>
      <c r="Q622" s="243"/>
      <c r="R622" s="243"/>
      <c r="S622" s="243"/>
      <c r="T622" s="244"/>
      <c r="AT622" s="245" t="s">
        <v>160</v>
      </c>
      <c r="AU622" s="245" t="s">
        <v>81</v>
      </c>
      <c r="AV622" s="11" t="s">
        <v>81</v>
      </c>
      <c r="AW622" s="11" t="s">
        <v>35</v>
      </c>
      <c r="AX622" s="11" t="s">
        <v>71</v>
      </c>
      <c r="AY622" s="245" t="s">
        <v>149</v>
      </c>
    </row>
    <row r="623" spans="2:51" s="11" customFormat="1" ht="13.5">
      <c r="B623" s="235"/>
      <c r="C623" s="236"/>
      <c r="D623" s="232" t="s">
        <v>160</v>
      </c>
      <c r="E623" s="237" t="s">
        <v>21</v>
      </c>
      <c r="F623" s="238" t="s">
        <v>508</v>
      </c>
      <c r="G623" s="236"/>
      <c r="H623" s="239">
        <v>6.99</v>
      </c>
      <c r="I623" s="240"/>
      <c r="J623" s="236"/>
      <c r="K623" s="236"/>
      <c r="L623" s="241"/>
      <c r="M623" s="242"/>
      <c r="N623" s="243"/>
      <c r="O623" s="243"/>
      <c r="P623" s="243"/>
      <c r="Q623" s="243"/>
      <c r="R623" s="243"/>
      <c r="S623" s="243"/>
      <c r="T623" s="244"/>
      <c r="AT623" s="245" t="s">
        <v>160</v>
      </c>
      <c r="AU623" s="245" t="s">
        <v>81</v>
      </c>
      <c r="AV623" s="11" t="s">
        <v>81</v>
      </c>
      <c r="AW623" s="11" t="s">
        <v>35</v>
      </c>
      <c r="AX623" s="11" t="s">
        <v>71</v>
      </c>
      <c r="AY623" s="245" t="s">
        <v>149</v>
      </c>
    </row>
    <row r="624" spans="2:51" s="11" customFormat="1" ht="13.5">
      <c r="B624" s="235"/>
      <c r="C624" s="236"/>
      <c r="D624" s="232" t="s">
        <v>160</v>
      </c>
      <c r="E624" s="237" t="s">
        <v>21</v>
      </c>
      <c r="F624" s="238" t="s">
        <v>584</v>
      </c>
      <c r="G624" s="236"/>
      <c r="H624" s="239">
        <v>3.91</v>
      </c>
      <c r="I624" s="240"/>
      <c r="J624" s="236"/>
      <c r="K624" s="236"/>
      <c r="L624" s="241"/>
      <c r="M624" s="242"/>
      <c r="N624" s="243"/>
      <c r="O624" s="243"/>
      <c r="P624" s="243"/>
      <c r="Q624" s="243"/>
      <c r="R624" s="243"/>
      <c r="S624" s="243"/>
      <c r="T624" s="244"/>
      <c r="AT624" s="245" t="s">
        <v>160</v>
      </c>
      <c r="AU624" s="245" t="s">
        <v>81</v>
      </c>
      <c r="AV624" s="11" t="s">
        <v>81</v>
      </c>
      <c r="AW624" s="11" t="s">
        <v>35</v>
      </c>
      <c r="AX624" s="11" t="s">
        <v>71</v>
      </c>
      <c r="AY624" s="245" t="s">
        <v>149</v>
      </c>
    </row>
    <row r="625" spans="2:51" s="11" customFormat="1" ht="13.5">
      <c r="B625" s="235"/>
      <c r="C625" s="236"/>
      <c r="D625" s="232" t="s">
        <v>160</v>
      </c>
      <c r="E625" s="237" t="s">
        <v>21</v>
      </c>
      <c r="F625" s="238" t="s">
        <v>902</v>
      </c>
      <c r="G625" s="236"/>
      <c r="H625" s="239">
        <v>5.35</v>
      </c>
      <c r="I625" s="240"/>
      <c r="J625" s="236"/>
      <c r="K625" s="236"/>
      <c r="L625" s="241"/>
      <c r="M625" s="242"/>
      <c r="N625" s="243"/>
      <c r="O625" s="243"/>
      <c r="P625" s="243"/>
      <c r="Q625" s="243"/>
      <c r="R625" s="243"/>
      <c r="S625" s="243"/>
      <c r="T625" s="244"/>
      <c r="AT625" s="245" t="s">
        <v>160</v>
      </c>
      <c r="AU625" s="245" t="s">
        <v>81</v>
      </c>
      <c r="AV625" s="11" t="s">
        <v>81</v>
      </c>
      <c r="AW625" s="11" t="s">
        <v>35</v>
      </c>
      <c r="AX625" s="11" t="s">
        <v>71</v>
      </c>
      <c r="AY625" s="245" t="s">
        <v>149</v>
      </c>
    </row>
    <row r="626" spans="2:51" s="11" customFormat="1" ht="13.5">
      <c r="B626" s="235"/>
      <c r="C626" s="236"/>
      <c r="D626" s="232" t="s">
        <v>160</v>
      </c>
      <c r="E626" s="237" t="s">
        <v>21</v>
      </c>
      <c r="F626" s="238" t="s">
        <v>510</v>
      </c>
      <c r="G626" s="236"/>
      <c r="H626" s="239">
        <v>14.25</v>
      </c>
      <c r="I626" s="240"/>
      <c r="J626" s="236"/>
      <c r="K626" s="236"/>
      <c r="L626" s="241"/>
      <c r="M626" s="242"/>
      <c r="N626" s="243"/>
      <c r="O626" s="243"/>
      <c r="P626" s="243"/>
      <c r="Q626" s="243"/>
      <c r="R626" s="243"/>
      <c r="S626" s="243"/>
      <c r="T626" s="244"/>
      <c r="AT626" s="245" t="s">
        <v>160</v>
      </c>
      <c r="AU626" s="245" t="s">
        <v>81</v>
      </c>
      <c r="AV626" s="11" t="s">
        <v>81</v>
      </c>
      <c r="AW626" s="11" t="s">
        <v>35</v>
      </c>
      <c r="AX626" s="11" t="s">
        <v>71</v>
      </c>
      <c r="AY626" s="245" t="s">
        <v>149</v>
      </c>
    </row>
    <row r="627" spans="2:51" s="12" customFormat="1" ht="13.5">
      <c r="B627" s="246"/>
      <c r="C627" s="247"/>
      <c r="D627" s="232" t="s">
        <v>160</v>
      </c>
      <c r="E627" s="248" t="s">
        <v>21</v>
      </c>
      <c r="F627" s="249" t="s">
        <v>163</v>
      </c>
      <c r="G627" s="247"/>
      <c r="H627" s="250">
        <v>78.2</v>
      </c>
      <c r="I627" s="251"/>
      <c r="J627" s="247"/>
      <c r="K627" s="247"/>
      <c r="L627" s="252"/>
      <c r="M627" s="253"/>
      <c r="N627" s="254"/>
      <c r="O627" s="254"/>
      <c r="P627" s="254"/>
      <c r="Q627" s="254"/>
      <c r="R627" s="254"/>
      <c r="S627" s="254"/>
      <c r="T627" s="255"/>
      <c r="AT627" s="256" t="s">
        <v>160</v>
      </c>
      <c r="AU627" s="256" t="s">
        <v>81</v>
      </c>
      <c r="AV627" s="12" t="s">
        <v>156</v>
      </c>
      <c r="AW627" s="12" t="s">
        <v>35</v>
      </c>
      <c r="AX627" s="12" t="s">
        <v>79</v>
      </c>
      <c r="AY627" s="256" t="s">
        <v>149</v>
      </c>
    </row>
    <row r="628" spans="2:65" s="1" customFormat="1" ht="16.5" customHeight="1">
      <c r="B628" s="45"/>
      <c r="C628" s="257" t="s">
        <v>903</v>
      </c>
      <c r="D628" s="257" t="s">
        <v>224</v>
      </c>
      <c r="E628" s="258" t="s">
        <v>904</v>
      </c>
      <c r="F628" s="259" t="s">
        <v>905</v>
      </c>
      <c r="G628" s="260" t="s">
        <v>154</v>
      </c>
      <c r="H628" s="261">
        <v>86.02</v>
      </c>
      <c r="I628" s="262"/>
      <c r="J628" s="263">
        <f>ROUND(I628*H628,2)</f>
        <v>0</v>
      </c>
      <c r="K628" s="259" t="s">
        <v>155</v>
      </c>
      <c r="L628" s="264"/>
      <c r="M628" s="265" t="s">
        <v>21</v>
      </c>
      <c r="N628" s="266" t="s">
        <v>42</v>
      </c>
      <c r="O628" s="46"/>
      <c r="P628" s="229">
        <f>O628*H628</f>
        <v>0</v>
      </c>
      <c r="Q628" s="229">
        <v>0.0192</v>
      </c>
      <c r="R628" s="229">
        <f>Q628*H628</f>
        <v>1.6515839999999997</v>
      </c>
      <c r="S628" s="229">
        <v>0</v>
      </c>
      <c r="T628" s="230">
        <f>S628*H628</f>
        <v>0</v>
      </c>
      <c r="AR628" s="23" t="s">
        <v>363</v>
      </c>
      <c r="AT628" s="23" t="s">
        <v>224</v>
      </c>
      <c r="AU628" s="23" t="s">
        <v>81</v>
      </c>
      <c r="AY628" s="23" t="s">
        <v>149</v>
      </c>
      <c r="BE628" s="231">
        <f>IF(N628="základní",J628,0)</f>
        <v>0</v>
      </c>
      <c r="BF628" s="231">
        <f>IF(N628="snížená",J628,0)</f>
        <v>0</v>
      </c>
      <c r="BG628" s="231">
        <f>IF(N628="zákl. přenesená",J628,0)</f>
        <v>0</v>
      </c>
      <c r="BH628" s="231">
        <f>IF(N628="sníž. přenesená",J628,0)</f>
        <v>0</v>
      </c>
      <c r="BI628" s="231">
        <f>IF(N628="nulová",J628,0)</f>
        <v>0</v>
      </c>
      <c r="BJ628" s="23" t="s">
        <v>79</v>
      </c>
      <c r="BK628" s="231">
        <f>ROUND(I628*H628,2)</f>
        <v>0</v>
      </c>
      <c r="BL628" s="23" t="s">
        <v>247</v>
      </c>
      <c r="BM628" s="23" t="s">
        <v>906</v>
      </c>
    </row>
    <row r="629" spans="2:51" s="11" customFormat="1" ht="13.5">
      <c r="B629" s="235"/>
      <c r="C629" s="236"/>
      <c r="D629" s="232" t="s">
        <v>160</v>
      </c>
      <c r="E629" s="237" t="s">
        <v>21</v>
      </c>
      <c r="F629" s="238" t="s">
        <v>901</v>
      </c>
      <c r="G629" s="236"/>
      <c r="H629" s="239">
        <v>5.2</v>
      </c>
      <c r="I629" s="240"/>
      <c r="J629" s="236"/>
      <c r="K629" s="236"/>
      <c r="L629" s="241"/>
      <c r="M629" s="242"/>
      <c r="N629" s="243"/>
      <c r="O629" s="243"/>
      <c r="P629" s="243"/>
      <c r="Q629" s="243"/>
      <c r="R629" s="243"/>
      <c r="S629" s="243"/>
      <c r="T629" s="244"/>
      <c r="AT629" s="245" t="s">
        <v>160</v>
      </c>
      <c r="AU629" s="245" t="s">
        <v>81</v>
      </c>
      <c r="AV629" s="11" t="s">
        <v>81</v>
      </c>
      <c r="AW629" s="11" t="s">
        <v>35</v>
      </c>
      <c r="AX629" s="11" t="s">
        <v>71</v>
      </c>
      <c r="AY629" s="245" t="s">
        <v>149</v>
      </c>
    </row>
    <row r="630" spans="2:51" s="11" customFormat="1" ht="13.5">
      <c r="B630" s="235"/>
      <c r="C630" s="236"/>
      <c r="D630" s="232" t="s">
        <v>160</v>
      </c>
      <c r="E630" s="237" t="s">
        <v>21</v>
      </c>
      <c r="F630" s="238" t="s">
        <v>335</v>
      </c>
      <c r="G630" s="236"/>
      <c r="H630" s="239">
        <v>13.16</v>
      </c>
      <c r="I630" s="240"/>
      <c r="J630" s="236"/>
      <c r="K630" s="236"/>
      <c r="L630" s="241"/>
      <c r="M630" s="242"/>
      <c r="N630" s="243"/>
      <c r="O630" s="243"/>
      <c r="P630" s="243"/>
      <c r="Q630" s="243"/>
      <c r="R630" s="243"/>
      <c r="S630" s="243"/>
      <c r="T630" s="244"/>
      <c r="AT630" s="245" t="s">
        <v>160</v>
      </c>
      <c r="AU630" s="245" t="s">
        <v>81</v>
      </c>
      <c r="AV630" s="11" t="s">
        <v>81</v>
      </c>
      <c r="AW630" s="11" t="s">
        <v>35</v>
      </c>
      <c r="AX630" s="11" t="s">
        <v>71</v>
      </c>
      <c r="AY630" s="245" t="s">
        <v>149</v>
      </c>
    </row>
    <row r="631" spans="2:51" s="11" customFormat="1" ht="13.5">
      <c r="B631" s="235"/>
      <c r="C631" s="236"/>
      <c r="D631" s="232" t="s">
        <v>160</v>
      </c>
      <c r="E631" s="237" t="s">
        <v>21</v>
      </c>
      <c r="F631" s="238" t="s">
        <v>336</v>
      </c>
      <c r="G631" s="236"/>
      <c r="H631" s="239">
        <v>13.2</v>
      </c>
      <c r="I631" s="240"/>
      <c r="J631" s="236"/>
      <c r="K631" s="236"/>
      <c r="L631" s="241"/>
      <c r="M631" s="242"/>
      <c r="N631" s="243"/>
      <c r="O631" s="243"/>
      <c r="P631" s="243"/>
      <c r="Q631" s="243"/>
      <c r="R631" s="243"/>
      <c r="S631" s="243"/>
      <c r="T631" s="244"/>
      <c r="AT631" s="245" t="s">
        <v>160</v>
      </c>
      <c r="AU631" s="245" t="s">
        <v>81</v>
      </c>
      <c r="AV631" s="11" t="s">
        <v>81</v>
      </c>
      <c r="AW631" s="11" t="s">
        <v>35</v>
      </c>
      <c r="AX631" s="11" t="s">
        <v>71</v>
      </c>
      <c r="AY631" s="245" t="s">
        <v>149</v>
      </c>
    </row>
    <row r="632" spans="2:51" s="11" customFormat="1" ht="13.5">
      <c r="B632" s="235"/>
      <c r="C632" s="236"/>
      <c r="D632" s="232" t="s">
        <v>160</v>
      </c>
      <c r="E632" s="237" t="s">
        <v>21</v>
      </c>
      <c r="F632" s="238" t="s">
        <v>337</v>
      </c>
      <c r="G632" s="236"/>
      <c r="H632" s="239">
        <v>12.09</v>
      </c>
      <c r="I632" s="240"/>
      <c r="J632" s="236"/>
      <c r="K632" s="236"/>
      <c r="L632" s="241"/>
      <c r="M632" s="242"/>
      <c r="N632" s="243"/>
      <c r="O632" s="243"/>
      <c r="P632" s="243"/>
      <c r="Q632" s="243"/>
      <c r="R632" s="243"/>
      <c r="S632" s="243"/>
      <c r="T632" s="244"/>
      <c r="AT632" s="245" t="s">
        <v>160</v>
      </c>
      <c r="AU632" s="245" t="s">
        <v>81</v>
      </c>
      <c r="AV632" s="11" t="s">
        <v>81</v>
      </c>
      <c r="AW632" s="11" t="s">
        <v>35</v>
      </c>
      <c r="AX632" s="11" t="s">
        <v>71</v>
      </c>
      <c r="AY632" s="245" t="s">
        <v>149</v>
      </c>
    </row>
    <row r="633" spans="2:51" s="11" customFormat="1" ht="13.5">
      <c r="B633" s="235"/>
      <c r="C633" s="236"/>
      <c r="D633" s="232" t="s">
        <v>160</v>
      </c>
      <c r="E633" s="237" t="s">
        <v>21</v>
      </c>
      <c r="F633" s="238" t="s">
        <v>507</v>
      </c>
      <c r="G633" s="236"/>
      <c r="H633" s="239">
        <v>4.05</v>
      </c>
      <c r="I633" s="240"/>
      <c r="J633" s="236"/>
      <c r="K633" s="236"/>
      <c r="L633" s="241"/>
      <c r="M633" s="242"/>
      <c r="N633" s="243"/>
      <c r="O633" s="243"/>
      <c r="P633" s="243"/>
      <c r="Q633" s="243"/>
      <c r="R633" s="243"/>
      <c r="S633" s="243"/>
      <c r="T633" s="244"/>
      <c r="AT633" s="245" t="s">
        <v>160</v>
      </c>
      <c r="AU633" s="245" t="s">
        <v>81</v>
      </c>
      <c r="AV633" s="11" t="s">
        <v>81</v>
      </c>
      <c r="AW633" s="11" t="s">
        <v>35</v>
      </c>
      <c r="AX633" s="11" t="s">
        <v>71</v>
      </c>
      <c r="AY633" s="245" t="s">
        <v>149</v>
      </c>
    </row>
    <row r="634" spans="2:51" s="11" customFormat="1" ht="13.5">
      <c r="B634" s="235"/>
      <c r="C634" s="236"/>
      <c r="D634" s="232" t="s">
        <v>160</v>
      </c>
      <c r="E634" s="237" t="s">
        <v>21</v>
      </c>
      <c r="F634" s="238" t="s">
        <v>508</v>
      </c>
      <c r="G634" s="236"/>
      <c r="H634" s="239">
        <v>6.99</v>
      </c>
      <c r="I634" s="240"/>
      <c r="J634" s="236"/>
      <c r="K634" s="236"/>
      <c r="L634" s="241"/>
      <c r="M634" s="242"/>
      <c r="N634" s="243"/>
      <c r="O634" s="243"/>
      <c r="P634" s="243"/>
      <c r="Q634" s="243"/>
      <c r="R634" s="243"/>
      <c r="S634" s="243"/>
      <c r="T634" s="244"/>
      <c r="AT634" s="245" t="s">
        <v>160</v>
      </c>
      <c r="AU634" s="245" t="s">
        <v>81</v>
      </c>
      <c r="AV634" s="11" t="s">
        <v>81</v>
      </c>
      <c r="AW634" s="11" t="s">
        <v>35</v>
      </c>
      <c r="AX634" s="11" t="s">
        <v>71</v>
      </c>
      <c r="AY634" s="245" t="s">
        <v>149</v>
      </c>
    </row>
    <row r="635" spans="2:51" s="11" customFormat="1" ht="13.5">
      <c r="B635" s="235"/>
      <c r="C635" s="236"/>
      <c r="D635" s="232" t="s">
        <v>160</v>
      </c>
      <c r="E635" s="237" t="s">
        <v>21</v>
      </c>
      <c r="F635" s="238" t="s">
        <v>584</v>
      </c>
      <c r="G635" s="236"/>
      <c r="H635" s="239">
        <v>3.91</v>
      </c>
      <c r="I635" s="240"/>
      <c r="J635" s="236"/>
      <c r="K635" s="236"/>
      <c r="L635" s="241"/>
      <c r="M635" s="242"/>
      <c r="N635" s="243"/>
      <c r="O635" s="243"/>
      <c r="P635" s="243"/>
      <c r="Q635" s="243"/>
      <c r="R635" s="243"/>
      <c r="S635" s="243"/>
      <c r="T635" s="244"/>
      <c r="AT635" s="245" t="s">
        <v>160</v>
      </c>
      <c r="AU635" s="245" t="s">
        <v>81</v>
      </c>
      <c r="AV635" s="11" t="s">
        <v>81</v>
      </c>
      <c r="AW635" s="11" t="s">
        <v>35</v>
      </c>
      <c r="AX635" s="11" t="s">
        <v>71</v>
      </c>
      <c r="AY635" s="245" t="s">
        <v>149</v>
      </c>
    </row>
    <row r="636" spans="2:51" s="11" customFormat="1" ht="13.5">
      <c r="B636" s="235"/>
      <c r="C636" s="236"/>
      <c r="D636" s="232" t="s">
        <v>160</v>
      </c>
      <c r="E636" s="237" t="s">
        <v>21</v>
      </c>
      <c r="F636" s="238" t="s">
        <v>902</v>
      </c>
      <c r="G636" s="236"/>
      <c r="H636" s="239">
        <v>5.35</v>
      </c>
      <c r="I636" s="240"/>
      <c r="J636" s="236"/>
      <c r="K636" s="236"/>
      <c r="L636" s="241"/>
      <c r="M636" s="242"/>
      <c r="N636" s="243"/>
      <c r="O636" s="243"/>
      <c r="P636" s="243"/>
      <c r="Q636" s="243"/>
      <c r="R636" s="243"/>
      <c r="S636" s="243"/>
      <c r="T636" s="244"/>
      <c r="AT636" s="245" t="s">
        <v>160</v>
      </c>
      <c r="AU636" s="245" t="s">
        <v>81</v>
      </c>
      <c r="AV636" s="11" t="s">
        <v>81</v>
      </c>
      <c r="AW636" s="11" t="s">
        <v>35</v>
      </c>
      <c r="AX636" s="11" t="s">
        <v>71</v>
      </c>
      <c r="AY636" s="245" t="s">
        <v>149</v>
      </c>
    </row>
    <row r="637" spans="2:51" s="11" customFormat="1" ht="13.5">
      <c r="B637" s="235"/>
      <c r="C637" s="236"/>
      <c r="D637" s="232" t="s">
        <v>160</v>
      </c>
      <c r="E637" s="237" t="s">
        <v>21</v>
      </c>
      <c r="F637" s="238" t="s">
        <v>510</v>
      </c>
      <c r="G637" s="236"/>
      <c r="H637" s="239">
        <v>14.25</v>
      </c>
      <c r="I637" s="240"/>
      <c r="J637" s="236"/>
      <c r="K637" s="236"/>
      <c r="L637" s="241"/>
      <c r="M637" s="242"/>
      <c r="N637" s="243"/>
      <c r="O637" s="243"/>
      <c r="P637" s="243"/>
      <c r="Q637" s="243"/>
      <c r="R637" s="243"/>
      <c r="S637" s="243"/>
      <c r="T637" s="244"/>
      <c r="AT637" s="245" t="s">
        <v>160</v>
      </c>
      <c r="AU637" s="245" t="s">
        <v>81</v>
      </c>
      <c r="AV637" s="11" t="s">
        <v>81</v>
      </c>
      <c r="AW637" s="11" t="s">
        <v>35</v>
      </c>
      <c r="AX637" s="11" t="s">
        <v>71</v>
      </c>
      <c r="AY637" s="245" t="s">
        <v>149</v>
      </c>
    </row>
    <row r="638" spans="2:51" s="12" customFormat="1" ht="13.5">
      <c r="B638" s="246"/>
      <c r="C638" s="247"/>
      <c r="D638" s="232" t="s">
        <v>160</v>
      </c>
      <c r="E638" s="248" t="s">
        <v>21</v>
      </c>
      <c r="F638" s="249" t="s">
        <v>163</v>
      </c>
      <c r="G638" s="247"/>
      <c r="H638" s="250">
        <v>78.2</v>
      </c>
      <c r="I638" s="251"/>
      <c r="J638" s="247"/>
      <c r="K638" s="247"/>
      <c r="L638" s="252"/>
      <c r="M638" s="253"/>
      <c r="N638" s="254"/>
      <c r="O638" s="254"/>
      <c r="P638" s="254"/>
      <c r="Q638" s="254"/>
      <c r="R638" s="254"/>
      <c r="S638" s="254"/>
      <c r="T638" s="255"/>
      <c r="AT638" s="256" t="s">
        <v>160</v>
      </c>
      <c r="AU638" s="256" t="s">
        <v>81</v>
      </c>
      <c r="AV638" s="12" t="s">
        <v>156</v>
      </c>
      <c r="AW638" s="12" t="s">
        <v>35</v>
      </c>
      <c r="AX638" s="12" t="s">
        <v>79</v>
      </c>
      <c r="AY638" s="256" t="s">
        <v>149</v>
      </c>
    </row>
    <row r="639" spans="2:51" s="11" customFormat="1" ht="13.5">
      <c r="B639" s="235"/>
      <c r="C639" s="236"/>
      <c r="D639" s="232" t="s">
        <v>160</v>
      </c>
      <c r="E639" s="236"/>
      <c r="F639" s="238" t="s">
        <v>907</v>
      </c>
      <c r="G639" s="236"/>
      <c r="H639" s="239">
        <v>86.02</v>
      </c>
      <c r="I639" s="240"/>
      <c r="J639" s="236"/>
      <c r="K639" s="236"/>
      <c r="L639" s="241"/>
      <c r="M639" s="242"/>
      <c r="N639" s="243"/>
      <c r="O639" s="243"/>
      <c r="P639" s="243"/>
      <c r="Q639" s="243"/>
      <c r="R639" s="243"/>
      <c r="S639" s="243"/>
      <c r="T639" s="244"/>
      <c r="AT639" s="245" t="s">
        <v>160</v>
      </c>
      <c r="AU639" s="245" t="s">
        <v>81</v>
      </c>
      <c r="AV639" s="11" t="s">
        <v>81</v>
      </c>
      <c r="AW639" s="11" t="s">
        <v>6</v>
      </c>
      <c r="AX639" s="11" t="s">
        <v>79</v>
      </c>
      <c r="AY639" s="245" t="s">
        <v>149</v>
      </c>
    </row>
    <row r="640" spans="2:65" s="1" customFormat="1" ht="16.5" customHeight="1">
      <c r="B640" s="45"/>
      <c r="C640" s="220" t="s">
        <v>908</v>
      </c>
      <c r="D640" s="220" t="s">
        <v>151</v>
      </c>
      <c r="E640" s="221" t="s">
        <v>909</v>
      </c>
      <c r="F640" s="222" t="s">
        <v>910</v>
      </c>
      <c r="G640" s="223" t="s">
        <v>154</v>
      </c>
      <c r="H640" s="224">
        <v>78.2</v>
      </c>
      <c r="I640" s="225"/>
      <c r="J640" s="226">
        <f>ROUND(I640*H640,2)</f>
        <v>0</v>
      </c>
      <c r="K640" s="222" t="s">
        <v>155</v>
      </c>
      <c r="L640" s="71"/>
      <c r="M640" s="227" t="s">
        <v>21</v>
      </c>
      <c r="N640" s="228" t="s">
        <v>42</v>
      </c>
      <c r="O640" s="46"/>
      <c r="P640" s="229">
        <f>O640*H640</f>
        <v>0</v>
      </c>
      <c r="Q640" s="229">
        <v>0</v>
      </c>
      <c r="R640" s="229">
        <f>Q640*H640</f>
        <v>0</v>
      </c>
      <c r="S640" s="229">
        <v>0</v>
      </c>
      <c r="T640" s="230">
        <f>S640*H640</f>
        <v>0</v>
      </c>
      <c r="AR640" s="23" t="s">
        <v>247</v>
      </c>
      <c r="AT640" s="23" t="s">
        <v>151</v>
      </c>
      <c r="AU640" s="23" t="s">
        <v>81</v>
      </c>
      <c r="AY640" s="23" t="s">
        <v>149</v>
      </c>
      <c r="BE640" s="231">
        <f>IF(N640="základní",J640,0)</f>
        <v>0</v>
      </c>
      <c r="BF640" s="231">
        <f>IF(N640="snížená",J640,0)</f>
        <v>0</v>
      </c>
      <c r="BG640" s="231">
        <f>IF(N640="zákl. přenesená",J640,0)</f>
        <v>0</v>
      </c>
      <c r="BH640" s="231">
        <f>IF(N640="sníž. přenesená",J640,0)</f>
        <v>0</v>
      </c>
      <c r="BI640" s="231">
        <f>IF(N640="nulová",J640,0)</f>
        <v>0</v>
      </c>
      <c r="BJ640" s="23" t="s">
        <v>79</v>
      </c>
      <c r="BK640" s="231">
        <f>ROUND(I640*H640,2)</f>
        <v>0</v>
      </c>
      <c r="BL640" s="23" t="s">
        <v>247</v>
      </c>
      <c r="BM640" s="23" t="s">
        <v>911</v>
      </c>
    </row>
    <row r="641" spans="2:65" s="1" customFormat="1" ht="16.5" customHeight="1">
      <c r="B641" s="45"/>
      <c r="C641" s="220" t="s">
        <v>912</v>
      </c>
      <c r="D641" s="220" t="s">
        <v>151</v>
      </c>
      <c r="E641" s="221" t="s">
        <v>913</v>
      </c>
      <c r="F641" s="222" t="s">
        <v>914</v>
      </c>
      <c r="G641" s="223" t="s">
        <v>154</v>
      </c>
      <c r="H641" s="224">
        <v>78.2</v>
      </c>
      <c r="I641" s="225"/>
      <c r="J641" s="226">
        <f>ROUND(I641*H641,2)</f>
        <v>0</v>
      </c>
      <c r="K641" s="222" t="s">
        <v>155</v>
      </c>
      <c r="L641" s="71"/>
      <c r="M641" s="227" t="s">
        <v>21</v>
      </c>
      <c r="N641" s="228" t="s">
        <v>42</v>
      </c>
      <c r="O641" s="46"/>
      <c r="P641" s="229">
        <f>O641*H641</f>
        <v>0</v>
      </c>
      <c r="Q641" s="229">
        <v>0.0003</v>
      </c>
      <c r="R641" s="229">
        <f>Q641*H641</f>
        <v>0.023459999999999998</v>
      </c>
      <c r="S641" s="229">
        <v>0</v>
      </c>
      <c r="T641" s="230">
        <f>S641*H641</f>
        <v>0</v>
      </c>
      <c r="AR641" s="23" t="s">
        <v>247</v>
      </c>
      <c r="AT641" s="23" t="s">
        <v>151</v>
      </c>
      <c r="AU641" s="23" t="s">
        <v>81</v>
      </c>
      <c r="AY641" s="23" t="s">
        <v>149</v>
      </c>
      <c r="BE641" s="231">
        <f>IF(N641="základní",J641,0)</f>
        <v>0</v>
      </c>
      <c r="BF641" s="231">
        <f>IF(N641="snížená",J641,0)</f>
        <v>0</v>
      </c>
      <c r="BG641" s="231">
        <f>IF(N641="zákl. přenesená",J641,0)</f>
        <v>0</v>
      </c>
      <c r="BH641" s="231">
        <f>IF(N641="sníž. přenesená",J641,0)</f>
        <v>0</v>
      </c>
      <c r="BI641" s="231">
        <f>IF(N641="nulová",J641,0)</f>
        <v>0</v>
      </c>
      <c r="BJ641" s="23" t="s">
        <v>79</v>
      </c>
      <c r="BK641" s="231">
        <f>ROUND(I641*H641,2)</f>
        <v>0</v>
      </c>
      <c r="BL641" s="23" t="s">
        <v>247</v>
      </c>
      <c r="BM641" s="23" t="s">
        <v>915</v>
      </c>
    </row>
    <row r="642" spans="2:47" s="1" customFormat="1" ht="13.5">
      <c r="B642" s="45"/>
      <c r="C642" s="73"/>
      <c r="D642" s="232" t="s">
        <v>158</v>
      </c>
      <c r="E642" s="73"/>
      <c r="F642" s="233" t="s">
        <v>916</v>
      </c>
      <c r="G642" s="73"/>
      <c r="H642" s="73"/>
      <c r="I642" s="190"/>
      <c r="J642" s="73"/>
      <c r="K642" s="73"/>
      <c r="L642" s="71"/>
      <c r="M642" s="234"/>
      <c r="N642" s="46"/>
      <c r="O642" s="46"/>
      <c r="P642" s="46"/>
      <c r="Q642" s="46"/>
      <c r="R642" s="46"/>
      <c r="S642" s="46"/>
      <c r="T642" s="94"/>
      <c r="AT642" s="23" t="s">
        <v>158</v>
      </c>
      <c r="AU642" s="23" t="s">
        <v>81</v>
      </c>
    </row>
    <row r="643" spans="2:65" s="1" customFormat="1" ht="16.5" customHeight="1">
      <c r="B643" s="45"/>
      <c r="C643" s="220" t="s">
        <v>917</v>
      </c>
      <c r="D643" s="220" t="s">
        <v>151</v>
      </c>
      <c r="E643" s="221" t="s">
        <v>918</v>
      </c>
      <c r="F643" s="222" t="s">
        <v>919</v>
      </c>
      <c r="G643" s="223" t="s">
        <v>172</v>
      </c>
      <c r="H643" s="224">
        <v>3.2</v>
      </c>
      <c r="I643" s="225"/>
      <c r="J643" s="226">
        <f>ROUND(I643*H643,2)</f>
        <v>0</v>
      </c>
      <c r="K643" s="222" t="s">
        <v>155</v>
      </c>
      <c r="L643" s="71"/>
      <c r="M643" s="227" t="s">
        <v>21</v>
      </c>
      <c r="N643" s="228" t="s">
        <v>42</v>
      </c>
      <c r="O643" s="46"/>
      <c r="P643" s="229">
        <f>O643*H643</f>
        <v>0</v>
      </c>
      <c r="Q643" s="229">
        <v>0.0002</v>
      </c>
      <c r="R643" s="229">
        <f>Q643*H643</f>
        <v>0.00064</v>
      </c>
      <c r="S643" s="229">
        <v>0</v>
      </c>
      <c r="T643" s="230">
        <f>S643*H643</f>
        <v>0</v>
      </c>
      <c r="AR643" s="23" t="s">
        <v>247</v>
      </c>
      <c r="AT643" s="23" t="s">
        <v>151</v>
      </c>
      <c r="AU643" s="23" t="s">
        <v>81</v>
      </c>
      <c r="AY643" s="23" t="s">
        <v>149</v>
      </c>
      <c r="BE643" s="231">
        <f>IF(N643="základní",J643,0)</f>
        <v>0</v>
      </c>
      <c r="BF643" s="231">
        <f>IF(N643="snížená",J643,0)</f>
        <v>0</v>
      </c>
      <c r="BG643" s="231">
        <f>IF(N643="zákl. přenesená",J643,0)</f>
        <v>0</v>
      </c>
      <c r="BH643" s="231">
        <f>IF(N643="sníž. přenesená",J643,0)</f>
        <v>0</v>
      </c>
      <c r="BI643" s="231">
        <f>IF(N643="nulová",J643,0)</f>
        <v>0</v>
      </c>
      <c r="BJ643" s="23" t="s">
        <v>79</v>
      </c>
      <c r="BK643" s="231">
        <f>ROUND(I643*H643,2)</f>
        <v>0</v>
      </c>
      <c r="BL643" s="23" t="s">
        <v>247</v>
      </c>
      <c r="BM643" s="23" t="s">
        <v>920</v>
      </c>
    </row>
    <row r="644" spans="2:47" s="1" customFormat="1" ht="13.5">
      <c r="B644" s="45"/>
      <c r="C644" s="73"/>
      <c r="D644" s="232" t="s">
        <v>158</v>
      </c>
      <c r="E644" s="73"/>
      <c r="F644" s="233" t="s">
        <v>916</v>
      </c>
      <c r="G644" s="73"/>
      <c r="H644" s="73"/>
      <c r="I644" s="190"/>
      <c r="J644" s="73"/>
      <c r="K644" s="73"/>
      <c r="L644" s="71"/>
      <c r="M644" s="234"/>
      <c r="N644" s="46"/>
      <c r="O644" s="46"/>
      <c r="P644" s="46"/>
      <c r="Q644" s="46"/>
      <c r="R644" s="46"/>
      <c r="S644" s="46"/>
      <c r="T644" s="94"/>
      <c r="AT644" s="23" t="s">
        <v>158</v>
      </c>
      <c r="AU644" s="23" t="s">
        <v>81</v>
      </c>
    </row>
    <row r="645" spans="2:51" s="11" customFormat="1" ht="13.5">
      <c r="B645" s="235"/>
      <c r="C645" s="236"/>
      <c r="D645" s="232" t="s">
        <v>160</v>
      </c>
      <c r="E645" s="237" t="s">
        <v>21</v>
      </c>
      <c r="F645" s="238" t="s">
        <v>921</v>
      </c>
      <c r="G645" s="236"/>
      <c r="H645" s="239">
        <v>0.8</v>
      </c>
      <c r="I645" s="240"/>
      <c r="J645" s="236"/>
      <c r="K645" s="236"/>
      <c r="L645" s="241"/>
      <c r="M645" s="242"/>
      <c r="N645" s="243"/>
      <c r="O645" s="243"/>
      <c r="P645" s="243"/>
      <c r="Q645" s="243"/>
      <c r="R645" s="243"/>
      <c r="S645" s="243"/>
      <c r="T645" s="244"/>
      <c r="AT645" s="245" t="s">
        <v>160</v>
      </c>
      <c r="AU645" s="245" t="s">
        <v>81</v>
      </c>
      <c r="AV645" s="11" t="s">
        <v>81</v>
      </c>
      <c r="AW645" s="11" t="s">
        <v>35</v>
      </c>
      <c r="AX645" s="11" t="s">
        <v>71</v>
      </c>
      <c r="AY645" s="245" t="s">
        <v>149</v>
      </c>
    </row>
    <row r="646" spans="2:51" s="11" customFormat="1" ht="13.5">
      <c r="B646" s="235"/>
      <c r="C646" s="236"/>
      <c r="D646" s="232" t="s">
        <v>160</v>
      </c>
      <c r="E646" s="237" t="s">
        <v>21</v>
      </c>
      <c r="F646" s="238" t="s">
        <v>922</v>
      </c>
      <c r="G646" s="236"/>
      <c r="H646" s="239">
        <v>0.8</v>
      </c>
      <c r="I646" s="240"/>
      <c r="J646" s="236"/>
      <c r="K646" s="236"/>
      <c r="L646" s="241"/>
      <c r="M646" s="242"/>
      <c r="N646" s="243"/>
      <c r="O646" s="243"/>
      <c r="P646" s="243"/>
      <c r="Q646" s="243"/>
      <c r="R646" s="243"/>
      <c r="S646" s="243"/>
      <c r="T646" s="244"/>
      <c r="AT646" s="245" t="s">
        <v>160</v>
      </c>
      <c r="AU646" s="245" t="s">
        <v>81</v>
      </c>
      <c r="AV646" s="11" t="s">
        <v>81</v>
      </c>
      <c r="AW646" s="11" t="s">
        <v>35</v>
      </c>
      <c r="AX646" s="11" t="s">
        <v>71</v>
      </c>
      <c r="AY646" s="245" t="s">
        <v>149</v>
      </c>
    </row>
    <row r="647" spans="2:51" s="11" customFormat="1" ht="13.5">
      <c r="B647" s="235"/>
      <c r="C647" s="236"/>
      <c r="D647" s="232" t="s">
        <v>160</v>
      </c>
      <c r="E647" s="237" t="s">
        <v>21</v>
      </c>
      <c r="F647" s="238" t="s">
        <v>923</v>
      </c>
      <c r="G647" s="236"/>
      <c r="H647" s="239">
        <v>0.8</v>
      </c>
      <c r="I647" s="240"/>
      <c r="J647" s="236"/>
      <c r="K647" s="236"/>
      <c r="L647" s="241"/>
      <c r="M647" s="242"/>
      <c r="N647" s="243"/>
      <c r="O647" s="243"/>
      <c r="P647" s="243"/>
      <c r="Q647" s="243"/>
      <c r="R647" s="243"/>
      <c r="S647" s="243"/>
      <c r="T647" s="244"/>
      <c r="AT647" s="245" t="s">
        <v>160</v>
      </c>
      <c r="AU647" s="245" t="s">
        <v>81</v>
      </c>
      <c r="AV647" s="11" t="s">
        <v>81</v>
      </c>
      <c r="AW647" s="11" t="s">
        <v>35</v>
      </c>
      <c r="AX647" s="11" t="s">
        <v>71</v>
      </c>
      <c r="AY647" s="245" t="s">
        <v>149</v>
      </c>
    </row>
    <row r="648" spans="2:51" s="11" customFormat="1" ht="13.5">
      <c r="B648" s="235"/>
      <c r="C648" s="236"/>
      <c r="D648" s="232" t="s">
        <v>160</v>
      </c>
      <c r="E648" s="237" t="s">
        <v>21</v>
      </c>
      <c r="F648" s="238" t="s">
        <v>924</v>
      </c>
      <c r="G648" s="236"/>
      <c r="H648" s="239">
        <v>0.8</v>
      </c>
      <c r="I648" s="240"/>
      <c r="J648" s="236"/>
      <c r="K648" s="236"/>
      <c r="L648" s="241"/>
      <c r="M648" s="242"/>
      <c r="N648" s="243"/>
      <c r="O648" s="243"/>
      <c r="P648" s="243"/>
      <c r="Q648" s="243"/>
      <c r="R648" s="243"/>
      <c r="S648" s="243"/>
      <c r="T648" s="244"/>
      <c r="AT648" s="245" t="s">
        <v>160</v>
      </c>
      <c r="AU648" s="245" t="s">
        <v>81</v>
      </c>
      <c r="AV648" s="11" t="s">
        <v>81</v>
      </c>
      <c r="AW648" s="11" t="s">
        <v>35</v>
      </c>
      <c r="AX648" s="11" t="s">
        <v>71</v>
      </c>
      <c r="AY648" s="245" t="s">
        <v>149</v>
      </c>
    </row>
    <row r="649" spans="2:51" s="12" customFormat="1" ht="13.5">
      <c r="B649" s="246"/>
      <c r="C649" s="247"/>
      <c r="D649" s="232" t="s">
        <v>160</v>
      </c>
      <c r="E649" s="248" t="s">
        <v>21</v>
      </c>
      <c r="F649" s="249" t="s">
        <v>163</v>
      </c>
      <c r="G649" s="247"/>
      <c r="H649" s="250">
        <v>3.2</v>
      </c>
      <c r="I649" s="251"/>
      <c r="J649" s="247"/>
      <c r="K649" s="247"/>
      <c r="L649" s="252"/>
      <c r="M649" s="253"/>
      <c r="N649" s="254"/>
      <c r="O649" s="254"/>
      <c r="P649" s="254"/>
      <c r="Q649" s="254"/>
      <c r="R649" s="254"/>
      <c r="S649" s="254"/>
      <c r="T649" s="255"/>
      <c r="AT649" s="256" t="s">
        <v>160</v>
      </c>
      <c r="AU649" s="256" t="s">
        <v>81</v>
      </c>
      <c r="AV649" s="12" t="s">
        <v>156</v>
      </c>
      <c r="AW649" s="12" t="s">
        <v>35</v>
      </c>
      <c r="AX649" s="12" t="s">
        <v>79</v>
      </c>
      <c r="AY649" s="256" t="s">
        <v>149</v>
      </c>
    </row>
    <row r="650" spans="2:65" s="1" customFormat="1" ht="16.5" customHeight="1">
      <c r="B650" s="45"/>
      <c r="C650" s="257" t="s">
        <v>925</v>
      </c>
      <c r="D650" s="257" t="s">
        <v>224</v>
      </c>
      <c r="E650" s="258" t="s">
        <v>926</v>
      </c>
      <c r="F650" s="259" t="s">
        <v>927</v>
      </c>
      <c r="G650" s="260" t="s">
        <v>172</v>
      </c>
      <c r="H650" s="261">
        <v>3.2</v>
      </c>
      <c r="I650" s="262"/>
      <c r="J650" s="263">
        <f>ROUND(I650*H650,2)</f>
        <v>0</v>
      </c>
      <c r="K650" s="259" t="s">
        <v>155</v>
      </c>
      <c r="L650" s="264"/>
      <c r="M650" s="265" t="s">
        <v>21</v>
      </c>
      <c r="N650" s="266" t="s">
        <v>42</v>
      </c>
      <c r="O650" s="46"/>
      <c r="P650" s="229">
        <f>O650*H650</f>
        <v>0</v>
      </c>
      <c r="Q650" s="229">
        <v>0.00016</v>
      </c>
      <c r="R650" s="229">
        <f>Q650*H650</f>
        <v>0.0005120000000000001</v>
      </c>
      <c r="S650" s="229">
        <v>0</v>
      </c>
      <c r="T650" s="230">
        <f>S650*H650</f>
        <v>0</v>
      </c>
      <c r="AR650" s="23" t="s">
        <v>363</v>
      </c>
      <c r="AT650" s="23" t="s">
        <v>224</v>
      </c>
      <c r="AU650" s="23" t="s">
        <v>81</v>
      </c>
      <c r="AY650" s="23" t="s">
        <v>149</v>
      </c>
      <c r="BE650" s="231">
        <f>IF(N650="základní",J650,0)</f>
        <v>0</v>
      </c>
      <c r="BF650" s="231">
        <f>IF(N650="snížená",J650,0)</f>
        <v>0</v>
      </c>
      <c r="BG650" s="231">
        <f>IF(N650="zákl. přenesená",J650,0)</f>
        <v>0</v>
      </c>
      <c r="BH650" s="231">
        <f>IF(N650="sníž. přenesená",J650,0)</f>
        <v>0</v>
      </c>
      <c r="BI650" s="231">
        <f>IF(N650="nulová",J650,0)</f>
        <v>0</v>
      </c>
      <c r="BJ650" s="23" t="s">
        <v>79</v>
      </c>
      <c r="BK650" s="231">
        <f>ROUND(I650*H650,2)</f>
        <v>0</v>
      </c>
      <c r="BL650" s="23" t="s">
        <v>247</v>
      </c>
      <c r="BM650" s="23" t="s">
        <v>928</v>
      </c>
    </row>
    <row r="651" spans="2:51" s="11" customFormat="1" ht="13.5">
      <c r="B651" s="235"/>
      <c r="C651" s="236"/>
      <c r="D651" s="232" t="s">
        <v>160</v>
      </c>
      <c r="E651" s="237" t="s">
        <v>21</v>
      </c>
      <c r="F651" s="238" t="s">
        <v>921</v>
      </c>
      <c r="G651" s="236"/>
      <c r="H651" s="239">
        <v>0.8</v>
      </c>
      <c r="I651" s="240"/>
      <c r="J651" s="236"/>
      <c r="K651" s="236"/>
      <c r="L651" s="241"/>
      <c r="M651" s="242"/>
      <c r="N651" s="243"/>
      <c r="O651" s="243"/>
      <c r="P651" s="243"/>
      <c r="Q651" s="243"/>
      <c r="R651" s="243"/>
      <c r="S651" s="243"/>
      <c r="T651" s="244"/>
      <c r="AT651" s="245" t="s">
        <v>160</v>
      </c>
      <c r="AU651" s="245" t="s">
        <v>81</v>
      </c>
      <c r="AV651" s="11" t="s">
        <v>81</v>
      </c>
      <c r="AW651" s="11" t="s">
        <v>35</v>
      </c>
      <c r="AX651" s="11" t="s">
        <v>71</v>
      </c>
      <c r="AY651" s="245" t="s">
        <v>149</v>
      </c>
    </row>
    <row r="652" spans="2:51" s="11" customFormat="1" ht="13.5">
      <c r="B652" s="235"/>
      <c r="C652" s="236"/>
      <c r="D652" s="232" t="s">
        <v>160</v>
      </c>
      <c r="E652" s="237" t="s">
        <v>21</v>
      </c>
      <c r="F652" s="238" t="s">
        <v>922</v>
      </c>
      <c r="G652" s="236"/>
      <c r="H652" s="239">
        <v>0.8</v>
      </c>
      <c r="I652" s="240"/>
      <c r="J652" s="236"/>
      <c r="K652" s="236"/>
      <c r="L652" s="241"/>
      <c r="M652" s="242"/>
      <c r="N652" s="243"/>
      <c r="O652" s="243"/>
      <c r="P652" s="243"/>
      <c r="Q652" s="243"/>
      <c r="R652" s="243"/>
      <c r="S652" s="243"/>
      <c r="T652" s="244"/>
      <c r="AT652" s="245" t="s">
        <v>160</v>
      </c>
      <c r="AU652" s="245" t="s">
        <v>81</v>
      </c>
      <c r="AV652" s="11" t="s">
        <v>81</v>
      </c>
      <c r="AW652" s="11" t="s">
        <v>35</v>
      </c>
      <c r="AX652" s="11" t="s">
        <v>71</v>
      </c>
      <c r="AY652" s="245" t="s">
        <v>149</v>
      </c>
    </row>
    <row r="653" spans="2:51" s="11" customFormat="1" ht="13.5">
      <c r="B653" s="235"/>
      <c r="C653" s="236"/>
      <c r="D653" s="232" t="s">
        <v>160</v>
      </c>
      <c r="E653" s="237" t="s">
        <v>21</v>
      </c>
      <c r="F653" s="238" t="s">
        <v>923</v>
      </c>
      <c r="G653" s="236"/>
      <c r="H653" s="239">
        <v>0.8</v>
      </c>
      <c r="I653" s="240"/>
      <c r="J653" s="236"/>
      <c r="K653" s="236"/>
      <c r="L653" s="241"/>
      <c r="M653" s="242"/>
      <c r="N653" s="243"/>
      <c r="O653" s="243"/>
      <c r="P653" s="243"/>
      <c r="Q653" s="243"/>
      <c r="R653" s="243"/>
      <c r="S653" s="243"/>
      <c r="T653" s="244"/>
      <c r="AT653" s="245" t="s">
        <v>160</v>
      </c>
      <c r="AU653" s="245" t="s">
        <v>81</v>
      </c>
      <c r="AV653" s="11" t="s">
        <v>81</v>
      </c>
      <c r="AW653" s="11" t="s">
        <v>35</v>
      </c>
      <c r="AX653" s="11" t="s">
        <v>71</v>
      </c>
      <c r="AY653" s="245" t="s">
        <v>149</v>
      </c>
    </row>
    <row r="654" spans="2:51" s="11" customFormat="1" ht="13.5">
      <c r="B654" s="235"/>
      <c r="C654" s="236"/>
      <c r="D654" s="232" t="s">
        <v>160</v>
      </c>
      <c r="E654" s="237" t="s">
        <v>21</v>
      </c>
      <c r="F654" s="238" t="s">
        <v>924</v>
      </c>
      <c r="G654" s="236"/>
      <c r="H654" s="239">
        <v>0.8</v>
      </c>
      <c r="I654" s="240"/>
      <c r="J654" s="236"/>
      <c r="K654" s="236"/>
      <c r="L654" s="241"/>
      <c r="M654" s="242"/>
      <c r="N654" s="243"/>
      <c r="O654" s="243"/>
      <c r="P654" s="243"/>
      <c r="Q654" s="243"/>
      <c r="R654" s="243"/>
      <c r="S654" s="243"/>
      <c r="T654" s="244"/>
      <c r="AT654" s="245" t="s">
        <v>160</v>
      </c>
      <c r="AU654" s="245" t="s">
        <v>81</v>
      </c>
      <c r="AV654" s="11" t="s">
        <v>81</v>
      </c>
      <c r="AW654" s="11" t="s">
        <v>35</v>
      </c>
      <c r="AX654" s="11" t="s">
        <v>71</v>
      </c>
      <c r="AY654" s="245" t="s">
        <v>149</v>
      </c>
    </row>
    <row r="655" spans="2:51" s="12" customFormat="1" ht="13.5">
      <c r="B655" s="246"/>
      <c r="C655" s="247"/>
      <c r="D655" s="232" t="s">
        <v>160</v>
      </c>
      <c r="E655" s="248" t="s">
        <v>21</v>
      </c>
      <c r="F655" s="249" t="s">
        <v>163</v>
      </c>
      <c r="G655" s="247"/>
      <c r="H655" s="250">
        <v>3.2</v>
      </c>
      <c r="I655" s="251"/>
      <c r="J655" s="247"/>
      <c r="K655" s="247"/>
      <c r="L655" s="252"/>
      <c r="M655" s="253"/>
      <c r="N655" s="254"/>
      <c r="O655" s="254"/>
      <c r="P655" s="254"/>
      <c r="Q655" s="254"/>
      <c r="R655" s="254"/>
      <c r="S655" s="254"/>
      <c r="T655" s="255"/>
      <c r="AT655" s="256" t="s">
        <v>160</v>
      </c>
      <c r="AU655" s="256" t="s">
        <v>81</v>
      </c>
      <c r="AV655" s="12" t="s">
        <v>156</v>
      </c>
      <c r="AW655" s="12" t="s">
        <v>35</v>
      </c>
      <c r="AX655" s="12" t="s">
        <v>79</v>
      </c>
      <c r="AY655" s="256" t="s">
        <v>149</v>
      </c>
    </row>
    <row r="656" spans="2:65" s="1" customFormat="1" ht="16.5" customHeight="1">
      <c r="B656" s="45"/>
      <c r="C656" s="220" t="s">
        <v>929</v>
      </c>
      <c r="D656" s="220" t="s">
        <v>151</v>
      </c>
      <c r="E656" s="221" t="s">
        <v>930</v>
      </c>
      <c r="F656" s="222" t="s">
        <v>931</v>
      </c>
      <c r="G656" s="223" t="s">
        <v>213</v>
      </c>
      <c r="H656" s="224">
        <v>1.972</v>
      </c>
      <c r="I656" s="225"/>
      <c r="J656" s="226">
        <f>ROUND(I656*H656,2)</f>
        <v>0</v>
      </c>
      <c r="K656" s="222" t="s">
        <v>155</v>
      </c>
      <c r="L656" s="71"/>
      <c r="M656" s="227" t="s">
        <v>21</v>
      </c>
      <c r="N656" s="228" t="s">
        <v>42</v>
      </c>
      <c r="O656" s="46"/>
      <c r="P656" s="229">
        <f>O656*H656</f>
        <v>0</v>
      </c>
      <c r="Q656" s="229">
        <v>0</v>
      </c>
      <c r="R656" s="229">
        <f>Q656*H656</f>
        <v>0</v>
      </c>
      <c r="S656" s="229">
        <v>0</v>
      </c>
      <c r="T656" s="230">
        <f>S656*H656</f>
        <v>0</v>
      </c>
      <c r="AR656" s="23" t="s">
        <v>247</v>
      </c>
      <c r="AT656" s="23" t="s">
        <v>151</v>
      </c>
      <c r="AU656" s="23" t="s">
        <v>81</v>
      </c>
      <c r="AY656" s="23" t="s">
        <v>149</v>
      </c>
      <c r="BE656" s="231">
        <f>IF(N656="základní",J656,0)</f>
        <v>0</v>
      </c>
      <c r="BF656" s="231">
        <f>IF(N656="snížená",J656,0)</f>
        <v>0</v>
      </c>
      <c r="BG656" s="231">
        <f>IF(N656="zákl. přenesená",J656,0)</f>
        <v>0</v>
      </c>
      <c r="BH656" s="231">
        <f>IF(N656="sníž. přenesená",J656,0)</f>
        <v>0</v>
      </c>
      <c r="BI656" s="231">
        <f>IF(N656="nulová",J656,0)</f>
        <v>0</v>
      </c>
      <c r="BJ656" s="23" t="s">
        <v>79</v>
      </c>
      <c r="BK656" s="231">
        <f>ROUND(I656*H656,2)</f>
        <v>0</v>
      </c>
      <c r="BL656" s="23" t="s">
        <v>247</v>
      </c>
      <c r="BM656" s="23" t="s">
        <v>932</v>
      </c>
    </row>
    <row r="657" spans="2:47" s="1" customFormat="1" ht="13.5">
      <c r="B657" s="45"/>
      <c r="C657" s="73"/>
      <c r="D657" s="232" t="s">
        <v>158</v>
      </c>
      <c r="E657" s="73"/>
      <c r="F657" s="233" t="s">
        <v>605</v>
      </c>
      <c r="G657" s="73"/>
      <c r="H657" s="73"/>
      <c r="I657" s="190"/>
      <c r="J657" s="73"/>
      <c r="K657" s="73"/>
      <c r="L657" s="71"/>
      <c r="M657" s="234"/>
      <c r="N657" s="46"/>
      <c r="O657" s="46"/>
      <c r="P657" s="46"/>
      <c r="Q657" s="46"/>
      <c r="R657" s="46"/>
      <c r="S657" s="46"/>
      <c r="T657" s="94"/>
      <c r="AT657" s="23" t="s">
        <v>158</v>
      </c>
      <c r="AU657" s="23" t="s">
        <v>81</v>
      </c>
    </row>
    <row r="658" spans="2:65" s="1" customFormat="1" ht="16.5" customHeight="1">
      <c r="B658" s="45"/>
      <c r="C658" s="220" t="s">
        <v>933</v>
      </c>
      <c r="D658" s="220" t="s">
        <v>151</v>
      </c>
      <c r="E658" s="221" t="s">
        <v>934</v>
      </c>
      <c r="F658" s="222" t="s">
        <v>935</v>
      </c>
      <c r="G658" s="223" t="s">
        <v>213</v>
      </c>
      <c r="H658" s="224">
        <v>1.972</v>
      </c>
      <c r="I658" s="225"/>
      <c r="J658" s="226">
        <f>ROUND(I658*H658,2)</f>
        <v>0</v>
      </c>
      <c r="K658" s="222" t="s">
        <v>155</v>
      </c>
      <c r="L658" s="71"/>
      <c r="M658" s="227" t="s">
        <v>21</v>
      </c>
      <c r="N658" s="228" t="s">
        <v>42</v>
      </c>
      <c r="O658" s="46"/>
      <c r="P658" s="229">
        <f>O658*H658</f>
        <v>0</v>
      </c>
      <c r="Q658" s="229">
        <v>0</v>
      </c>
      <c r="R658" s="229">
        <f>Q658*H658</f>
        <v>0</v>
      </c>
      <c r="S658" s="229">
        <v>0</v>
      </c>
      <c r="T658" s="230">
        <f>S658*H658</f>
        <v>0</v>
      </c>
      <c r="AR658" s="23" t="s">
        <v>247</v>
      </c>
      <c r="AT658" s="23" t="s">
        <v>151</v>
      </c>
      <c r="AU658" s="23" t="s">
        <v>81</v>
      </c>
      <c r="AY658" s="23" t="s">
        <v>149</v>
      </c>
      <c r="BE658" s="231">
        <f>IF(N658="základní",J658,0)</f>
        <v>0</v>
      </c>
      <c r="BF658" s="231">
        <f>IF(N658="snížená",J658,0)</f>
        <v>0</v>
      </c>
      <c r="BG658" s="231">
        <f>IF(N658="zákl. přenesená",J658,0)</f>
        <v>0</v>
      </c>
      <c r="BH658" s="231">
        <f>IF(N658="sníž. přenesená",J658,0)</f>
        <v>0</v>
      </c>
      <c r="BI658" s="231">
        <f>IF(N658="nulová",J658,0)</f>
        <v>0</v>
      </c>
      <c r="BJ658" s="23" t="s">
        <v>79</v>
      </c>
      <c r="BK658" s="231">
        <f>ROUND(I658*H658,2)</f>
        <v>0</v>
      </c>
      <c r="BL658" s="23" t="s">
        <v>247</v>
      </c>
      <c r="BM658" s="23" t="s">
        <v>936</v>
      </c>
    </row>
    <row r="659" spans="2:47" s="1" customFormat="1" ht="13.5">
      <c r="B659" s="45"/>
      <c r="C659" s="73"/>
      <c r="D659" s="232" t="s">
        <v>158</v>
      </c>
      <c r="E659" s="73"/>
      <c r="F659" s="233" t="s">
        <v>605</v>
      </c>
      <c r="G659" s="73"/>
      <c r="H659" s="73"/>
      <c r="I659" s="190"/>
      <c r="J659" s="73"/>
      <c r="K659" s="73"/>
      <c r="L659" s="71"/>
      <c r="M659" s="234"/>
      <c r="N659" s="46"/>
      <c r="O659" s="46"/>
      <c r="P659" s="46"/>
      <c r="Q659" s="46"/>
      <c r="R659" s="46"/>
      <c r="S659" s="46"/>
      <c r="T659" s="94"/>
      <c r="AT659" s="23" t="s">
        <v>158</v>
      </c>
      <c r="AU659" s="23" t="s">
        <v>81</v>
      </c>
    </row>
    <row r="660" spans="2:63" s="10" customFormat="1" ht="29.85" customHeight="1">
      <c r="B660" s="204"/>
      <c r="C660" s="205"/>
      <c r="D660" s="206" t="s">
        <v>70</v>
      </c>
      <c r="E660" s="218" t="s">
        <v>937</v>
      </c>
      <c r="F660" s="218" t="s">
        <v>938</v>
      </c>
      <c r="G660" s="205"/>
      <c r="H660" s="205"/>
      <c r="I660" s="208"/>
      <c r="J660" s="219">
        <f>BK660</f>
        <v>0</v>
      </c>
      <c r="K660" s="205"/>
      <c r="L660" s="210"/>
      <c r="M660" s="211"/>
      <c r="N660" s="212"/>
      <c r="O660" s="212"/>
      <c r="P660" s="213">
        <f>SUM(P661:P727)</f>
        <v>0</v>
      </c>
      <c r="Q660" s="212"/>
      <c r="R660" s="213">
        <f>SUM(R661:R727)</f>
        <v>0.23980201000000004</v>
      </c>
      <c r="S660" s="212"/>
      <c r="T660" s="214">
        <f>SUM(T661:T727)</f>
        <v>0.10164899999999999</v>
      </c>
      <c r="AR660" s="215" t="s">
        <v>81</v>
      </c>
      <c r="AT660" s="216" t="s">
        <v>70</v>
      </c>
      <c r="AU660" s="216" t="s">
        <v>79</v>
      </c>
      <c r="AY660" s="215" t="s">
        <v>149</v>
      </c>
      <c r="BK660" s="217">
        <f>SUM(BK661:BK727)</f>
        <v>0</v>
      </c>
    </row>
    <row r="661" spans="2:65" s="1" customFormat="1" ht="16.5" customHeight="1">
      <c r="B661" s="45"/>
      <c r="C661" s="220" t="s">
        <v>939</v>
      </c>
      <c r="D661" s="220" t="s">
        <v>151</v>
      </c>
      <c r="E661" s="221" t="s">
        <v>940</v>
      </c>
      <c r="F661" s="222" t="s">
        <v>941</v>
      </c>
      <c r="G661" s="223" t="s">
        <v>154</v>
      </c>
      <c r="H661" s="224">
        <v>37.328</v>
      </c>
      <c r="I661" s="225"/>
      <c r="J661" s="226">
        <f>ROUND(I661*H661,2)</f>
        <v>0</v>
      </c>
      <c r="K661" s="222" t="s">
        <v>155</v>
      </c>
      <c r="L661" s="71"/>
      <c r="M661" s="227" t="s">
        <v>21</v>
      </c>
      <c r="N661" s="228" t="s">
        <v>42</v>
      </c>
      <c r="O661" s="46"/>
      <c r="P661" s="229">
        <f>O661*H661</f>
        <v>0</v>
      </c>
      <c r="Q661" s="229">
        <v>0</v>
      </c>
      <c r="R661" s="229">
        <f>Q661*H661</f>
        <v>0</v>
      </c>
      <c r="S661" s="229">
        <v>0</v>
      </c>
      <c r="T661" s="230">
        <f>S661*H661</f>
        <v>0</v>
      </c>
      <c r="AR661" s="23" t="s">
        <v>247</v>
      </c>
      <c r="AT661" s="23" t="s">
        <v>151</v>
      </c>
      <c r="AU661" s="23" t="s">
        <v>81</v>
      </c>
      <c r="AY661" s="23" t="s">
        <v>149</v>
      </c>
      <c r="BE661" s="231">
        <f>IF(N661="základní",J661,0)</f>
        <v>0</v>
      </c>
      <c r="BF661" s="231">
        <f>IF(N661="snížená",J661,0)</f>
        <v>0</v>
      </c>
      <c r="BG661" s="231">
        <f>IF(N661="zákl. přenesená",J661,0)</f>
        <v>0</v>
      </c>
      <c r="BH661" s="231">
        <f>IF(N661="sníž. přenesená",J661,0)</f>
        <v>0</v>
      </c>
      <c r="BI661" s="231">
        <f>IF(N661="nulová",J661,0)</f>
        <v>0</v>
      </c>
      <c r="BJ661" s="23" t="s">
        <v>79</v>
      </c>
      <c r="BK661" s="231">
        <f>ROUND(I661*H661,2)</f>
        <v>0</v>
      </c>
      <c r="BL661" s="23" t="s">
        <v>247</v>
      </c>
      <c r="BM661" s="23" t="s">
        <v>942</v>
      </c>
    </row>
    <row r="662" spans="2:47" s="1" customFormat="1" ht="13.5">
      <c r="B662" s="45"/>
      <c r="C662" s="73"/>
      <c r="D662" s="232" t="s">
        <v>158</v>
      </c>
      <c r="E662" s="73"/>
      <c r="F662" s="233" t="s">
        <v>943</v>
      </c>
      <c r="G662" s="73"/>
      <c r="H662" s="73"/>
      <c r="I662" s="190"/>
      <c r="J662" s="73"/>
      <c r="K662" s="73"/>
      <c r="L662" s="71"/>
      <c r="M662" s="234"/>
      <c r="N662" s="46"/>
      <c r="O662" s="46"/>
      <c r="P662" s="46"/>
      <c r="Q662" s="46"/>
      <c r="R662" s="46"/>
      <c r="S662" s="46"/>
      <c r="T662" s="94"/>
      <c r="AT662" s="23" t="s">
        <v>158</v>
      </c>
      <c r="AU662" s="23" t="s">
        <v>81</v>
      </c>
    </row>
    <row r="663" spans="2:51" s="11" customFormat="1" ht="13.5">
      <c r="B663" s="235"/>
      <c r="C663" s="236"/>
      <c r="D663" s="232" t="s">
        <v>160</v>
      </c>
      <c r="E663" s="237" t="s">
        <v>21</v>
      </c>
      <c r="F663" s="238" t="s">
        <v>944</v>
      </c>
      <c r="G663" s="236"/>
      <c r="H663" s="239">
        <v>5.688</v>
      </c>
      <c r="I663" s="240"/>
      <c r="J663" s="236"/>
      <c r="K663" s="236"/>
      <c r="L663" s="241"/>
      <c r="M663" s="242"/>
      <c r="N663" s="243"/>
      <c r="O663" s="243"/>
      <c r="P663" s="243"/>
      <c r="Q663" s="243"/>
      <c r="R663" s="243"/>
      <c r="S663" s="243"/>
      <c r="T663" s="244"/>
      <c r="AT663" s="245" t="s">
        <v>160</v>
      </c>
      <c r="AU663" s="245" t="s">
        <v>81</v>
      </c>
      <c r="AV663" s="11" t="s">
        <v>81</v>
      </c>
      <c r="AW663" s="11" t="s">
        <v>35</v>
      </c>
      <c r="AX663" s="11" t="s">
        <v>71</v>
      </c>
      <c r="AY663" s="245" t="s">
        <v>149</v>
      </c>
    </row>
    <row r="664" spans="2:51" s="11" customFormat="1" ht="13.5">
      <c r="B664" s="235"/>
      <c r="C664" s="236"/>
      <c r="D664" s="232" t="s">
        <v>160</v>
      </c>
      <c r="E664" s="237" t="s">
        <v>21</v>
      </c>
      <c r="F664" s="238" t="s">
        <v>338</v>
      </c>
      <c r="G664" s="236"/>
      <c r="H664" s="239">
        <v>7.14</v>
      </c>
      <c r="I664" s="240"/>
      <c r="J664" s="236"/>
      <c r="K664" s="236"/>
      <c r="L664" s="241"/>
      <c r="M664" s="242"/>
      <c r="N664" s="243"/>
      <c r="O664" s="243"/>
      <c r="P664" s="243"/>
      <c r="Q664" s="243"/>
      <c r="R664" s="243"/>
      <c r="S664" s="243"/>
      <c r="T664" s="244"/>
      <c r="AT664" s="245" t="s">
        <v>160</v>
      </c>
      <c r="AU664" s="245" t="s">
        <v>81</v>
      </c>
      <c r="AV664" s="11" t="s">
        <v>81</v>
      </c>
      <c r="AW664" s="11" t="s">
        <v>35</v>
      </c>
      <c r="AX664" s="11" t="s">
        <v>71</v>
      </c>
      <c r="AY664" s="245" t="s">
        <v>149</v>
      </c>
    </row>
    <row r="665" spans="2:51" s="11" customFormat="1" ht="13.5">
      <c r="B665" s="235"/>
      <c r="C665" s="236"/>
      <c r="D665" s="232" t="s">
        <v>160</v>
      </c>
      <c r="E665" s="237" t="s">
        <v>21</v>
      </c>
      <c r="F665" s="238" t="s">
        <v>945</v>
      </c>
      <c r="G665" s="236"/>
      <c r="H665" s="239">
        <v>15.88</v>
      </c>
      <c r="I665" s="240"/>
      <c r="J665" s="236"/>
      <c r="K665" s="236"/>
      <c r="L665" s="241"/>
      <c r="M665" s="242"/>
      <c r="N665" s="243"/>
      <c r="O665" s="243"/>
      <c r="P665" s="243"/>
      <c r="Q665" s="243"/>
      <c r="R665" s="243"/>
      <c r="S665" s="243"/>
      <c r="T665" s="244"/>
      <c r="AT665" s="245" t="s">
        <v>160</v>
      </c>
      <c r="AU665" s="245" t="s">
        <v>81</v>
      </c>
      <c r="AV665" s="11" t="s">
        <v>81</v>
      </c>
      <c r="AW665" s="11" t="s">
        <v>35</v>
      </c>
      <c r="AX665" s="11" t="s">
        <v>71</v>
      </c>
      <c r="AY665" s="245" t="s">
        <v>149</v>
      </c>
    </row>
    <row r="666" spans="2:51" s="11" customFormat="1" ht="13.5">
      <c r="B666" s="235"/>
      <c r="C666" s="236"/>
      <c r="D666" s="232" t="s">
        <v>160</v>
      </c>
      <c r="E666" s="237" t="s">
        <v>21</v>
      </c>
      <c r="F666" s="238" t="s">
        <v>946</v>
      </c>
      <c r="G666" s="236"/>
      <c r="H666" s="239">
        <v>5.87</v>
      </c>
      <c r="I666" s="240"/>
      <c r="J666" s="236"/>
      <c r="K666" s="236"/>
      <c r="L666" s="241"/>
      <c r="M666" s="242"/>
      <c r="N666" s="243"/>
      <c r="O666" s="243"/>
      <c r="P666" s="243"/>
      <c r="Q666" s="243"/>
      <c r="R666" s="243"/>
      <c r="S666" s="243"/>
      <c r="T666" s="244"/>
      <c r="AT666" s="245" t="s">
        <v>160</v>
      </c>
      <c r="AU666" s="245" t="s">
        <v>81</v>
      </c>
      <c r="AV666" s="11" t="s">
        <v>81</v>
      </c>
      <c r="AW666" s="11" t="s">
        <v>35</v>
      </c>
      <c r="AX666" s="11" t="s">
        <v>71</v>
      </c>
      <c r="AY666" s="245" t="s">
        <v>149</v>
      </c>
    </row>
    <row r="667" spans="2:51" s="11" customFormat="1" ht="13.5">
      <c r="B667" s="235"/>
      <c r="C667" s="236"/>
      <c r="D667" s="232" t="s">
        <v>160</v>
      </c>
      <c r="E667" s="237" t="s">
        <v>21</v>
      </c>
      <c r="F667" s="238" t="s">
        <v>947</v>
      </c>
      <c r="G667" s="236"/>
      <c r="H667" s="239">
        <v>2.75</v>
      </c>
      <c r="I667" s="240"/>
      <c r="J667" s="236"/>
      <c r="K667" s="236"/>
      <c r="L667" s="241"/>
      <c r="M667" s="242"/>
      <c r="N667" s="243"/>
      <c r="O667" s="243"/>
      <c r="P667" s="243"/>
      <c r="Q667" s="243"/>
      <c r="R667" s="243"/>
      <c r="S667" s="243"/>
      <c r="T667" s="244"/>
      <c r="AT667" s="245" t="s">
        <v>160</v>
      </c>
      <c r="AU667" s="245" t="s">
        <v>81</v>
      </c>
      <c r="AV667" s="11" t="s">
        <v>81</v>
      </c>
      <c r="AW667" s="11" t="s">
        <v>35</v>
      </c>
      <c r="AX667" s="11" t="s">
        <v>71</v>
      </c>
      <c r="AY667" s="245" t="s">
        <v>149</v>
      </c>
    </row>
    <row r="668" spans="2:51" s="12" customFormat="1" ht="13.5">
      <c r="B668" s="246"/>
      <c r="C668" s="247"/>
      <c r="D668" s="232" t="s">
        <v>160</v>
      </c>
      <c r="E668" s="248" t="s">
        <v>21</v>
      </c>
      <c r="F668" s="249" t="s">
        <v>163</v>
      </c>
      <c r="G668" s="247"/>
      <c r="H668" s="250">
        <v>37.328</v>
      </c>
      <c r="I668" s="251"/>
      <c r="J668" s="247"/>
      <c r="K668" s="247"/>
      <c r="L668" s="252"/>
      <c r="M668" s="253"/>
      <c r="N668" s="254"/>
      <c r="O668" s="254"/>
      <c r="P668" s="254"/>
      <c r="Q668" s="254"/>
      <c r="R668" s="254"/>
      <c r="S668" s="254"/>
      <c r="T668" s="255"/>
      <c r="AT668" s="256" t="s">
        <v>160</v>
      </c>
      <c r="AU668" s="256" t="s">
        <v>81</v>
      </c>
      <c r="AV668" s="12" t="s">
        <v>156</v>
      </c>
      <c r="AW668" s="12" t="s">
        <v>35</v>
      </c>
      <c r="AX668" s="12" t="s">
        <v>79</v>
      </c>
      <c r="AY668" s="256" t="s">
        <v>149</v>
      </c>
    </row>
    <row r="669" spans="2:65" s="1" customFormat="1" ht="25.5" customHeight="1">
      <c r="B669" s="45"/>
      <c r="C669" s="220" t="s">
        <v>948</v>
      </c>
      <c r="D669" s="220" t="s">
        <v>151</v>
      </c>
      <c r="E669" s="221" t="s">
        <v>949</v>
      </c>
      <c r="F669" s="222" t="s">
        <v>950</v>
      </c>
      <c r="G669" s="223" t="s">
        <v>154</v>
      </c>
      <c r="H669" s="224">
        <v>28.89</v>
      </c>
      <c r="I669" s="225"/>
      <c r="J669" s="226">
        <f>ROUND(I669*H669,2)</f>
        <v>0</v>
      </c>
      <c r="K669" s="222" t="s">
        <v>155</v>
      </c>
      <c r="L669" s="71"/>
      <c r="M669" s="227" t="s">
        <v>21</v>
      </c>
      <c r="N669" s="228" t="s">
        <v>42</v>
      </c>
      <c r="O669" s="46"/>
      <c r="P669" s="229">
        <f>O669*H669</f>
        <v>0</v>
      </c>
      <c r="Q669" s="229">
        <v>3E-05</v>
      </c>
      <c r="R669" s="229">
        <f>Q669*H669</f>
        <v>0.0008667000000000001</v>
      </c>
      <c r="S669" s="229">
        <v>0</v>
      </c>
      <c r="T669" s="230">
        <f>S669*H669</f>
        <v>0</v>
      </c>
      <c r="AR669" s="23" t="s">
        <v>247</v>
      </c>
      <c r="AT669" s="23" t="s">
        <v>151</v>
      </c>
      <c r="AU669" s="23" t="s">
        <v>81</v>
      </c>
      <c r="AY669" s="23" t="s">
        <v>149</v>
      </c>
      <c r="BE669" s="231">
        <f>IF(N669="základní",J669,0)</f>
        <v>0</v>
      </c>
      <c r="BF669" s="231">
        <f>IF(N669="snížená",J669,0)</f>
        <v>0</v>
      </c>
      <c r="BG669" s="231">
        <f>IF(N669="zákl. přenesená",J669,0)</f>
        <v>0</v>
      </c>
      <c r="BH669" s="231">
        <f>IF(N669="sníž. přenesená",J669,0)</f>
        <v>0</v>
      </c>
      <c r="BI669" s="231">
        <f>IF(N669="nulová",J669,0)</f>
        <v>0</v>
      </c>
      <c r="BJ669" s="23" t="s">
        <v>79</v>
      </c>
      <c r="BK669" s="231">
        <f>ROUND(I669*H669,2)</f>
        <v>0</v>
      </c>
      <c r="BL669" s="23" t="s">
        <v>247</v>
      </c>
      <c r="BM669" s="23" t="s">
        <v>951</v>
      </c>
    </row>
    <row r="670" spans="2:47" s="1" customFormat="1" ht="13.5">
      <c r="B670" s="45"/>
      <c r="C670" s="73"/>
      <c r="D670" s="232" t="s">
        <v>158</v>
      </c>
      <c r="E670" s="73"/>
      <c r="F670" s="233" t="s">
        <v>943</v>
      </c>
      <c r="G670" s="73"/>
      <c r="H670" s="73"/>
      <c r="I670" s="190"/>
      <c r="J670" s="73"/>
      <c r="K670" s="73"/>
      <c r="L670" s="71"/>
      <c r="M670" s="234"/>
      <c r="N670" s="46"/>
      <c r="O670" s="46"/>
      <c r="P670" s="46"/>
      <c r="Q670" s="46"/>
      <c r="R670" s="46"/>
      <c r="S670" s="46"/>
      <c r="T670" s="94"/>
      <c r="AT670" s="23" t="s">
        <v>158</v>
      </c>
      <c r="AU670" s="23" t="s">
        <v>81</v>
      </c>
    </row>
    <row r="671" spans="2:51" s="11" customFormat="1" ht="13.5">
      <c r="B671" s="235"/>
      <c r="C671" s="236"/>
      <c r="D671" s="232" t="s">
        <v>160</v>
      </c>
      <c r="E671" s="237" t="s">
        <v>21</v>
      </c>
      <c r="F671" s="238" t="s">
        <v>338</v>
      </c>
      <c r="G671" s="236"/>
      <c r="H671" s="239">
        <v>7.14</v>
      </c>
      <c r="I671" s="240"/>
      <c r="J671" s="236"/>
      <c r="K671" s="236"/>
      <c r="L671" s="241"/>
      <c r="M671" s="242"/>
      <c r="N671" s="243"/>
      <c r="O671" s="243"/>
      <c r="P671" s="243"/>
      <c r="Q671" s="243"/>
      <c r="R671" s="243"/>
      <c r="S671" s="243"/>
      <c r="T671" s="244"/>
      <c r="AT671" s="245" t="s">
        <v>160</v>
      </c>
      <c r="AU671" s="245" t="s">
        <v>81</v>
      </c>
      <c r="AV671" s="11" t="s">
        <v>81</v>
      </c>
      <c r="AW671" s="11" t="s">
        <v>35</v>
      </c>
      <c r="AX671" s="11" t="s">
        <v>71</v>
      </c>
      <c r="AY671" s="245" t="s">
        <v>149</v>
      </c>
    </row>
    <row r="672" spans="2:51" s="11" customFormat="1" ht="13.5">
      <c r="B672" s="235"/>
      <c r="C672" s="236"/>
      <c r="D672" s="232" t="s">
        <v>160</v>
      </c>
      <c r="E672" s="237" t="s">
        <v>21</v>
      </c>
      <c r="F672" s="238" t="s">
        <v>952</v>
      </c>
      <c r="G672" s="236"/>
      <c r="H672" s="239">
        <v>15.88</v>
      </c>
      <c r="I672" s="240"/>
      <c r="J672" s="236"/>
      <c r="K672" s="236"/>
      <c r="L672" s="241"/>
      <c r="M672" s="242"/>
      <c r="N672" s="243"/>
      <c r="O672" s="243"/>
      <c r="P672" s="243"/>
      <c r="Q672" s="243"/>
      <c r="R672" s="243"/>
      <c r="S672" s="243"/>
      <c r="T672" s="244"/>
      <c r="AT672" s="245" t="s">
        <v>160</v>
      </c>
      <c r="AU672" s="245" t="s">
        <v>81</v>
      </c>
      <c r="AV672" s="11" t="s">
        <v>81</v>
      </c>
      <c r="AW672" s="11" t="s">
        <v>35</v>
      </c>
      <c r="AX672" s="11" t="s">
        <v>71</v>
      </c>
      <c r="AY672" s="245" t="s">
        <v>149</v>
      </c>
    </row>
    <row r="673" spans="2:51" s="11" customFormat="1" ht="13.5">
      <c r="B673" s="235"/>
      <c r="C673" s="236"/>
      <c r="D673" s="232" t="s">
        <v>160</v>
      </c>
      <c r="E673" s="237" t="s">
        <v>21</v>
      </c>
      <c r="F673" s="238" t="s">
        <v>946</v>
      </c>
      <c r="G673" s="236"/>
      <c r="H673" s="239">
        <v>5.87</v>
      </c>
      <c r="I673" s="240"/>
      <c r="J673" s="236"/>
      <c r="K673" s="236"/>
      <c r="L673" s="241"/>
      <c r="M673" s="242"/>
      <c r="N673" s="243"/>
      <c r="O673" s="243"/>
      <c r="P673" s="243"/>
      <c r="Q673" s="243"/>
      <c r="R673" s="243"/>
      <c r="S673" s="243"/>
      <c r="T673" s="244"/>
      <c r="AT673" s="245" t="s">
        <v>160</v>
      </c>
      <c r="AU673" s="245" t="s">
        <v>81</v>
      </c>
      <c r="AV673" s="11" t="s">
        <v>81</v>
      </c>
      <c r="AW673" s="11" t="s">
        <v>35</v>
      </c>
      <c r="AX673" s="11" t="s">
        <v>71</v>
      </c>
      <c r="AY673" s="245" t="s">
        <v>149</v>
      </c>
    </row>
    <row r="674" spans="2:51" s="12" customFormat="1" ht="13.5">
      <c r="B674" s="246"/>
      <c r="C674" s="247"/>
      <c r="D674" s="232" t="s">
        <v>160</v>
      </c>
      <c r="E674" s="248" t="s">
        <v>21</v>
      </c>
      <c r="F674" s="249" t="s">
        <v>163</v>
      </c>
      <c r="G674" s="247"/>
      <c r="H674" s="250">
        <v>28.89</v>
      </c>
      <c r="I674" s="251"/>
      <c r="J674" s="247"/>
      <c r="K674" s="247"/>
      <c r="L674" s="252"/>
      <c r="M674" s="253"/>
      <c r="N674" s="254"/>
      <c r="O674" s="254"/>
      <c r="P674" s="254"/>
      <c r="Q674" s="254"/>
      <c r="R674" s="254"/>
      <c r="S674" s="254"/>
      <c r="T674" s="255"/>
      <c r="AT674" s="256" t="s">
        <v>160</v>
      </c>
      <c r="AU674" s="256" t="s">
        <v>81</v>
      </c>
      <c r="AV674" s="12" t="s">
        <v>156</v>
      </c>
      <c r="AW674" s="12" t="s">
        <v>35</v>
      </c>
      <c r="AX674" s="12" t="s">
        <v>79</v>
      </c>
      <c r="AY674" s="256" t="s">
        <v>149</v>
      </c>
    </row>
    <row r="675" spans="2:65" s="1" customFormat="1" ht="16.5" customHeight="1">
      <c r="B675" s="45"/>
      <c r="C675" s="220" t="s">
        <v>953</v>
      </c>
      <c r="D675" s="220" t="s">
        <v>151</v>
      </c>
      <c r="E675" s="221" t="s">
        <v>954</v>
      </c>
      <c r="F675" s="222" t="s">
        <v>955</v>
      </c>
      <c r="G675" s="223" t="s">
        <v>154</v>
      </c>
      <c r="H675" s="224">
        <v>28.89</v>
      </c>
      <c r="I675" s="225"/>
      <c r="J675" s="226">
        <f>ROUND(I675*H675,2)</f>
        <v>0</v>
      </c>
      <c r="K675" s="222" t="s">
        <v>155</v>
      </c>
      <c r="L675" s="71"/>
      <c r="M675" s="227" t="s">
        <v>21</v>
      </c>
      <c r="N675" s="228" t="s">
        <v>42</v>
      </c>
      <c r="O675" s="46"/>
      <c r="P675" s="229">
        <f>O675*H675</f>
        <v>0</v>
      </c>
      <c r="Q675" s="229">
        <v>0.00455</v>
      </c>
      <c r="R675" s="229">
        <f>Q675*H675</f>
        <v>0.1314495</v>
      </c>
      <c r="S675" s="229">
        <v>0</v>
      </c>
      <c r="T675" s="230">
        <f>S675*H675</f>
        <v>0</v>
      </c>
      <c r="AR675" s="23" t="s">
        <v>247</v>
      </c>
      <c r="AT675" s="23" t="s">
        <v>151</v>
      </c>
      <c r="AU675" s="23" t="s">
        <v>81</v>
      </c>
      <c r="AY675" s="23" t="s">
        <v>149</v>
      </c>
      <c r="BE675" s="231">
        <f>IF(N675="základní",J675,0)</f>
        <v>0</v>
      </c>
      <c r="BF675" s="231">
        <f>IF(N675="snížená",J675,0)</f>
        <v>0</v>
      </c>
      <c r="BG675" s="231">
        <f>IF(N675="zákl. přenesená",J675,0)</f>
        <v>0</v>
      </c>
      <c r="BH675" s="231">
        <f>IF(N675="sníž. přenesená",J675,0)</f>
        <v>0</v>
      </c>
      <c r="BI675" s="231">
        <f>IF(N675="nulová",J675,0)</f>
        <v>0</v>
      </c>
      <c r="BJ675" s="23" t="s">
        <v>79</v>
      </c>
      <c r="BK675" s="231">
        <f>ROUND(I675*H675,2)</f>
        <v>0</v>
      </c>
      <c r="BL675" s="23" t="s">
        <v>247</v>
      </c>
      <c r="BM675" s="23" t="s">
        <v>956</v>
      </c>
    </row>
    <row r="676" spans="2:47" s="1" customFormat="1" ht="13.5">
      <c r="B676" s="45"/>
      <c r="C676" s="73"/>
      <c r="D676" s="232" t="s">
        <v>158</v>
      </c>
      <c r="E676" s="73"/>
      <c r="F676" s="233" t="s">
        <v>943</v>
      </c>
      <c r="G676" s="73"/>
      <c r="H676" s="73"/>
      <c r="I676" s="190"/>
      <c r="J676" s="73"/>
      <c r="K676" s="73"/>
      <c r="L676" s="71"/>
      <c r="M676" s="234"/>
      <c r="N676" s="46"/>
      <c r="O676" s="46"/>
      <c r="P676" s="46"/>
      <c r="Q676" s="46"/>
      <c r="R676" s="46"/>
      <c r="S676" s="46"/>
      <c r="T676" s="94"/>
      <c r="AT676" s="23" t="s">
        <v>158</v>
      </c>
      <c r="AU676" s="23" t="s">
        <v>81</v>
      </c>
    </row>
    <row r="677" spans="2:65" s="1" customFormat="1" ht="16.5" customHeight="1">
      <c r="B677" s="45"/>
      <c r="C677" s="220" t="s">
        <v>957</v>
      </c>
      <c r="D677" s="220" t="s">
        <v>151</v>
      </c>
      <c r="E677" s="221" t="s">
        <v>958</v>
      </c>
      <c r="F677" s="222" t="s">
        <v>959</v>
      </c>
      <c r="G677" s="223" t="s">
        <v>154</v>
      </c>
      <c r="H677" s="224">
        <v>36.348</v>
      </c>
      <c r="I677" s="225"/>
      <c r="J677" s="226">
        <f>ROUND(I677*H677,2)</f>
        <v>0</v>
      </c>
      <c r="K677" s="222" t="s">
        <v>155</v>
      </c>
      <c r="L677" s="71"/>
      <c r="M677" s="227" t="s">
        <v>21</v>
      </c>
      <c r="N677" s="228" t="s">
        <v>42</v>
      </c>
      <c r="O677" s="46"/>
      <c r="P677" s="229">
        <f>O677*H677</f>
        <v>0</v>
      </c>
      <c r="Q677" s="229">
        <v>0</v>
      </c>
      <c r="R677" s="229">
        <f>Q677*H677</f>
        <v>0</v>
      </c>
      <c r="S677" s="229">
        <v>0.0025</v>
      </c>
      <c r="T677" s="230">
        <f>S677*H677</f>
        <v>0.09086999999999999</v>
      </c>
      <c r="AR677" s="23" t="s">
        <v>247</v>
      </c>
      <c r="AT677" s="23" t="s">
        <v>151</v>
      </c>
      <c r="AU677" s="23" t="s">
        <v>81</v>
      </c>
      <c r="AY677" s="23" t="s">
        <v>149</v>
      </c>
      <c r="BE677" s="231">
        <f>IF(N677="základní",J677,0)</f>
        <v>0</v>
      </c>
      <c r="BF677" s="231">
        <f>IF(N677="snížená",J677,0)</f>
        <v>0</v>
      </c>
      <c r="BG677" s="231">
        <f>IF(N677="zákl. přenesená",J677,0)</f>
        <v>0</v>
      </c>
      <c r="BH677" s="231">
        <f>IF(N677="sníž. přenesená",J677,0)</f>
        <v>0</v>
      </c>
      <c r="BI677" s="231">
        <f>IF(N677="nulová",J677,0)</f>
        <v>0</v>
      </c>
      <c r="BJ677" s="23" t="s">
        <v>79</v>
      </c>
      <c r="BK677" s="231">
        <f>ROUND(I677*H677,2)</f>
        <v>0</v>
      </c>
      <c r="BL677" s="23" t="s">
        <v>247</v>
      </c>
      <c r="BM677" s="23" t="s">
        <v>960</v>
      </c>
    </row>
    <row r="678" spans="2:51" s="11" customFormat="1" ht="13.5">
      <c r="B678" s="235"/>
      <c r="C678" s="236"/>
      <c r="D678" s="232" t="s">
        <v>160</v>
      </c>
      <c r="E678" s="237" t="s">
        <v>21</v>
      </c>
      <c r="F678" s="238" t="s">
        <v>944</v>
      </c>
      <c r="G678" s="236"/>
      <c r="H678" s="239">
        <v>5.688</v>
      </c>
      <c r="I678" s="240"/>
      <c r="J678" s="236"/>
      <c r="K678" s="236"/>
      <c r="L678" s="241"/>
      <c r="M678" s="242"/>
      <c r="N678" s="243"/>
      <c r="O678" s="243"/>
      <c r="P678" s="243"/>
      <c r="Q678" s="243"/>
      <c r="R678" s="243"/>
      <c r="S678" s="243"/>
      <c r="T678" s="244"/>
      <c r="AT678" s="245" t="s">
        <v>160</v>
      </c>
      <c r="AU678" s="245" t="s">
        <v>81</v>
      </c>
      <c r="AV678" s="11" t="s">
        <v>81</v>
      </c>
      <c r="AW678" s="11" t="s">
        <v>35</v>
      </c>
      <c r="AX678" s="11" t="s">
        <v>71</v>
      </c>
      <c r="AY678" s="245" t="s">
        <v>149</v>
      </c>
    </row>
    <row r="679" spans="2:51" s="11" customFormat="1" ht="13.5">
      <c r="B679" s="235"/>
      <c r="C679" s="236"/>
      <c r="D679" s="232" t="s">
        <v>160</v>
      </c>
      <c r="E679" s="237" t="s">
        <v>21</v>
      </c>
      <c r="F679" s="238" t="s">
        <v>338</v>
      </c>
      <c r="G679" s="236"/>
      <c r="H679" s="239">
        <v>7.14</v>
      </c>
      <c r="I679" s="240"/>
      <c r="J679" s="236"/>
      <c r="K679" s="236"/>
      <c r="L679" s="241"/>
      <c r="M679" s="242"/>
      <c r="N679" s="243"/>
      <c r="O679" s="243"/>
      <c r="P679" s="243"/>
      <c r="Q679" s="243"/>
      <c r="R679" s="243"/>
      <c r="S679" s="243"/>
      <c r="T679" s="244"/>
      <c r="AT679" s="245" t="s">
        <v>160</v>
      </c>
      <c r="AU679" s="245" t="s">
        <v>81</v>
      </c>
      <c r="AV679" s="11" t="s">
        <v>81</v>
      </c>
      <c r="AW679" s="11" t="s">
        <v>35</v>
      </c>
      <c r="AX679" s="11" t="s">
        <v>71</v>
      </c>
      <c r="AY679" s="245" t="s">
        <v>149</v>
      </c>
    </row>
    <row r="680" spans="2:51" s="11" customFormat="1" ht="13.5">
      <c r="B680" s="235"/>
      <c r="C680" s="236"/>
      <c r="D680" s="232" t="s">
        <v>160</v>
      </c>
      <c r="E680" s="237" t="s">
        <v>21</v>
      </c>
      <c r="F680" s="238" t="s">
        <v>961</v>
      </c>
      <c r="G680" s="236"/>
      <c r="H680" s="239">
        <v>14.9</v>
      </c>
      <c r="I680" s="240"/>
      <c r="J680" s="236"/>
      <c r="K680" s="236"/>
      <c r="L680" s="241"/>
      <c r="M680" s="242"/>
      <c r="N680" s="243"/>
      <c r="O680" s="243"/>
      <c r="P680" s="243"/>
      <c r="Q680" s="243"/>
      <c r="R680" s="243"/>
      <c r="S680" s="243"/>
      <c r="T680" s="244"/>
      <c r="AT680" s="245" t="s">
        <v>160</v>
      </c>
      <c r="AU680" s="245" t="s">
        <v>81</v>
      </c>
      <c r="AV680" s="11" t="s">
        <v>81</v>
      </c>
      <c r="AW680" s="11" t="s">
        <v>35</v>
      </c>
      <c r="AX680" s="11" t="s">
        <v>71</v>
      </c>
      <c r="AY680" s="245" t="s">
        <v>149</v>
      </c>
    </row>
    <row r="681" spans="2:51" s="11" customFormat="1" ht="13.5">
      <c r="B681" s="235"/>
      <c r="C681" s="236"/>
      <c r="D681" s="232" t="s">
        <v>160</v>
      </c>
      <c r="E681" s="237" t="s">
        <v>21</v>
      </c>
      <c r="F681" s="238" t="s">
        <v>946</v>
      </c>
      <c r="G681" s="236"/>
      <c r="H681" s="239">
        <v>5.87</v>
      </c>
      <c r="I681" s="240"/>
      <c r="J681" s="236"/>
      <c r="K681" s="236"/>
      <c r="L681" s="241"/>
      <c r="M681" s="242"/>
      <c r="N681" s="243"/>
      <c r="O681" s="243"/>
      <c r="P681" s="243"/>
      <c r="Q681" s="243"/>
      <c r="R681" s="243"/>
      <c r="S681" s="243"/>
      <c r="T681" s="244"/>
      <c r="AT681" s="245" t="s">
        <v>160</v>
      </c>
      <c r="AU681" s="245" t="s">
        <v>81</v>
      </c>
      <c r="AV681" s="11" t="s">
        <v>81</v>
      </c>
      <c r="AW681" s="11" t="s">
        <v>35</v>
      </c>
      <c r="AX681" s="11" t="s">
        <v>71</v>
      </c>
      <c r="AY681" s="245" t="s">
        <v>149</v>
      </c>
    </row>
    <row r="682" spans="2:51" s="11" customFormat="1" ht="13.5">
      <c r="B682" s="235"/>
      <c r="C682" s="236"/>
      <c r="D682" s="232" t="s">
        <v>160</v>
      </c>
      <c r="E682" s="237" t="s">
        <v>21</v>
      </c>
      <c r="F682" s="238" t="s">
        <v>962</v>
      </c>
      <c r="G682" s="236"/>
      <c r="H682" s="239">
        <v>2.75</v>
      </c>
      <c r="I682" s="240"/>
      <c r="J682" s="236"/>
      <c r="K682" s="236"/>
      <c r="L682" s="241"/>
      <c r="M682" s="242"/>
      <c r="N682" s="243"/>
      <c r="O682" s="243"/>
      <c r="P682" s="243"/>
      <c r="Q682" s="243"/>
      <c r="R682" s="243"/>
      <c r="S682" s="243"/>
      <c r="T682" s="244"/>
      <c r="AT682" s="245" t="s">
        <v>160</v>
      </c>
      <c r="AU682" s="245" t="s">
        <v>81</v>
      </c>
      <c r="AV682" s="11" t="s">
        <v>81</v>
      </c>
      <c r="AW682" s="11" t="s">
        <v>35</v>
      </c>
      <c r="AX682" s="11" t="s">
        <v>71</v>
      </c>
      <c r="AY682" s="245" t="s">
        <v>149</v>
      </c>
    </row>
    <row r="683" spans="2:51" s="12" customFormat="1" ht="13.5">
      <c r="B683" s="246"/>
      <c r="C683" s="247"/>
      <c r="D683" s="232" t="s">
        <v>160</v>
      </c>
      <c r="E683" s="248" t="s">
        <v>21</v>
      </c>
      <c r="F683" s="249" t="s">
        <v>163</v>
      </c>
      <c r="G683" s="247"/>
      <c r="H683" s="250">
        <v>36.348</v>
      </c>
      <c r="I683" s="251"/>
      <c r="J683" s="247"/>
      <c r="K683" s="247"/>
      <c r="L683" s="252"/>
      <c r="M683" s="253"/>
      <c r="N683" s="254"/>
      <c r="O683" s="254"/>
      <c r="P683" s="254"/>
      <c r="Q683" s="254"/>
      <c r="R683" s="254"/>
      <c r="S683" s="254"/>
      <c r="T683" s="255"/>
      <c r="AT683" s="256" t="s">
        <v>160</v>
      </c>
      <c r="AU683" s="256" t="s">
        <v>81</v>
      </c>
      <c r="AV683" s="12" t="s">
        <v>156</v>
      </c>
      <c r="AW683" s="12" t="s">
        <v>35</v>
      </c>
      <c r="AX683" s="12" t="s">
        <v>79</v>
      </c>
      <c r="AY683" s="256" t="s">
        <v>149</v>
      </c>
    </row>
    <row r="684" spans="2:65" s="1" customFormat="1" ht="16.5" customHeight="1">
      <c r="B684" s="45"/>
      <c r="C684" s="220" t="s">
        <v>963</v>
      </c>
      <c r="D684" s="220" t="s">
        <v>151</v>
      </c>
      <c r="E684" s="221" t="s">
        <v>964</v>
      </c>
      <c r="F684" s="222" t="s">
        <v>965</v>
      </c>
      <c r="G684" s="223" t="s">
        <v>154</v>
      </c>
      <c r="H684" s="224">
        <v>28.89</v>
      </c>
      <c r="I684" s="225"/>
      <c r="J684" s="226">
        <f>ROUND(I684*H684,2)</f>
        <v>0</v>
      </c>
      <c r="K684" s="222" t="s">
        <v>155</v>
      </c>
      <c r="L684" s="71"/>
      <c r="M684" s="227" t="s">
        <v>21</v>
      </c>
      <c r="N684" s="228" t="s">
        <v>42</v>
      </c>
      <c r="O684" s="46"/>
      <c r="P684" s="229">
        <f>O684*H684</f>
        <v>0</v>
      </c>
      <c r="Q684" s="229">
        <v>0.0003</v>
      </c>
      <c r="R684" s="229">
        <f>Q684*H684</f>
        <v>0.008667</v>
      </c>
      <c r="S684" s="229">
        <v>0</v>
      </c>
      <c r="T684" s="230">
        <f>S684*H684</f>
        <v>0</v>
      </c>
      <c r="AR684" s="23" t="s">
        <v>247</v>
      </c>
      <c r="AT684" s="23" t="s">
        <v>151</v>
      </c>
      <c r="AU684" s="23" t="s">
        <v>81</v>
      </c>
      <c r="AY684" s="23" t="s">
        <v>149</v>
      </c>
      <c r="BE684" s="231">
        <f>IF(N684="základní",J684,0)</f>
        <v>0</v>
      </c>
      <c r="BF684" s="231">
        <f>IF(N684="snížená",J684,0)</f>
        <v>0</v>
      </c>
      <c r="BG684" s="231">
        <f>IF(N684="zákl. přenesená",J684,0)</f>
        <v>0</v>
      </c>
      <c r="BH684" s="231">
        <f>IF(N684="sníž. přenesená",J684,0)</f>
        <v>0</v>
      </c>
      <c r="BI684" s="231">
        <f>IF(N684="nulová",J684,0)</f>
        <v>0</v>
      </c>
      <c r="BJ684" s="23" t="s">
        <v>79</v>
      </c>
      <c r="BK684" s="231">
        <f>ROUND(I684*H684,2)</f>
        <v>0</v>
      </c>
      <c r="BL684" s="23" t="s">
        <v>247</v>
      </c>
      <c r="BM684" s="23" t="s">
        <v>966</v>
      </c>
    </row>
    <row r="685" spans="2:51" s="11" customFormat="1" ht="13.5">
      <c r="B685" s="235"/>
      <c r="C685" s="236"/>
      <c r="D685" s="232" t="s">
        <v>160</v>
      </c>
      <c r="E685" s="237" t="s">
        <v>21</v>
      </c>
      <c r="F685" s="238" t="s">
        <v>338</v>
      </c>
      <c r="G685" s="236"/>
      <c r="H685" s="239">
        <v>7.14</v>
      </c>
      <c r="I685" s="240"/>
      <c r="J685" s="236"/>
      <c r="K685" s="236"/>
      <c r="L685" s="241"/>
      <c r="M685" s="242"/>
      <c r="N685" s="243"/>
      <c r="O685" s="243"/>
      <c r="P685" s="243"/>
      <c r="Q685" s="243"/>
      <c r="R685" s="243"/>
      <c r="S685" s="243"/>
      <c r="T685" s="244"/>
      <c r="AT685" s="245" t="s">
        <v>160</v>
      </c>
      <c r="AU685" s="245" t="s">
        <v>81</v>
      </c>
      <c r="AV685" s="11" t="s">
        <v>81</v>
      </c>
      <c r="AW685" s="11" t="s">
        <v>35</v>
      </c>
      <c r="AX685" s="11" t="s">
        <v>71</v>
      </c>
      <c r="AY685" s="245" t="s">
        <v>149</v>
      </c>
    </row>
    <row r="686" spans="2:51" s="11" customFormat="1" ht="13.5">
      <c r="B686" s="235"/>
      <c r="C686" s="236"/>
      <c r="D686" s="232" t="s">
        <v>160</v>
      </c>
      <c r="E686" s="237" t="s">
        <v>21</v>
      </c>
      <c r="F686" s="238" t="s">
        <v>952</v>
      </c>
      <c r="G686" s="236"/>
      <c r="H686" s="239">
        <v>15.88</v>
      </c>
      <c r="I686" s="240"/>
      <c r="J686" s="236"/>
      <c r="K686" s="236"/>
      <c r="L686" s="241"/>
      <c r="M686" s="242"/>
      <c r="N686" s="243"/>
      <c r="O686" s="243"/>
      <c r="P686" s="243"/>
      <c r="Q686" s="243"/>
      <c r="R686" s="243"/>
      <c r="S686" s="243"/>
      <c r="T686" s="244"/>
      <c r="AT686" s="245" t="s">
        <v>160</v>
      </c>
      <c r="AU686" s="245" t="s">
        <v>81</v>
      </c>
      <c r="AV686" s="11" t="s">
        <v>81</v>
      </c>
      <c r="AW686" s="11" t="s">
        <v>35</v>
      </c>
      <c r="AX686" s="11" t="s">
        <v>71</v>
      </c>
      <c r="AY686" s="245" t="s">
        <v>149</v>
      </c>
    </row>
    <row r="687" spans="2:51" s="11" customFormat="1" ht="13.5">
      <c r="B687" s="235"/>
      <c r="C687" s="236"/>
      <c r="D687" s="232" t="s">
        <v>160</v>
      </c>
      <c r="E687" s="237" t="s">
        <v>21</v>
      </c>
      <c r="F687" s="238" t="s">
        <v>946</v>
      </c>
      <c r="G687" s="236"/>
      <c r="H687" s="239">
        <v>5.87</v>
      </c>
      <c r="I687" s="240"/>
      <c r="J687" s="236"/>
      <c r="K687" s="236"/>
      <c r="L687" s="241"/>
      <c r="M687" s="242"/>
      <c r="N687" s="243"/>
      <c r="O687" s="243"/>
      <c r="P687" s="243"/>
      <c r="Q687" s="243"/>
      <c r="R687" s="243"/>
      <c r="S687" s="243"/>
      <c r="T687" s="244"/>
      <c r="AT687" s="245" t="s">
        <v>160</v>
      </c>
      <c r="AU687" s="245" t="s">
        <v>81</v>
      </c>
      <c r="AV687" s="11" t="s">
        <v>81</v>
      </c>
      <c r="AW687" s="11" t="s">
        <v>35</v>
      </c>
      <c r="AX687" s="11" t="s">
        <v>71</v>
      </c>
      <c r="AY687" s="245" t="s">
        <v>149</v>
      </c>
    </row>
    <row r="688" spans="2:51" s="12" customFormat="1" ht="13.5">
      <c r="B688" s="246"/>
      <c r="C688" s="247"/>
      <c r="D688" s="232" t="s">
        <v>160</v>
      </c>
      <c r="E688" s="248" t="s">
        <v>21</v>
      </c>
      <c r="F688" s="249" t="s">
        <v>163</v>
      </c>
      <c r="G688" s="247"/>
      <c r="H688" s="250">
        <v>28.89</v>
      </c>
      <c r="I688" s="251"/>
      <c r="J688" s="247"/>
      <c r="K688" s="247"/>
      <c r="L688" s="252"/>
      <c r="M688" s="253"/>
      <c r="N688" s="254"/>
      <c r="O688" s="254"/>
      <c r="P688" s="254"/>
      <c r="Q688" s="254"/>
      <c r="R688" s="254"/>
      <c r="S688" s="254"/>
      <c r="T688" s="255"/>
      <c r="AT688" s="256" t="s">
        <v>160</v>
      </c>
      <c r="AU688" s="256" t="s">
        <v>81</v>
      </c>
      <c r="AV688" s="12" t="s">
        <v>156</v>
      </c>
      <c r="AW688" s="12" t="s">
        <v>35</v>
      </c>
      <c r="AX688" s="12" t="s">
        <v>79</v>
      </c>
      <c r="AY688" s="256" t="s">
        <v>149</v>
      </c>
    </row>
    <row r="689" spans="2:65" s="1" customFormat="1" ht="25.5" customHeight="1">
      <c r="B689" s="45"/>
      <c r="C689" s="257" t="s">
        <v>967</v>
      </c>
      <c r="D689" s="257" t="s">
        <v>224</v>
      </c>
      <c r="E689" s="258" t="s">
        <v>968</v>
      </c>
      <c r="F689" s="259" t="s">
        <v>969</v>
      </c>
      <c r="G689" s="260" t="s">
        <v>154</v>
      </c>
      <c r="H689" s="261">
        <v>31.779</v>
      </c>
      <c r="I689" s="262"/>
      <c r="J689" s="263">
        <f>ROUND(I689*H689,2)</f>
        <v>0</v>
      </c>
      <c r="K689" s="259" t="s">
        <v>155</v>
      </c>
      <c r="L689" s="264"/>
      <c r="M689" s="265" t="s">
        <v>21</v>
      </c>
      <c r="N689" s="266" t="s">
        <v>42</v>
      </c>
      <c r="O689" s="46"/>
      <c r="P689" s="229">
        <f>O689*H689</f>
        <v>0</v>
      </c>
      <c r="Q689" s="229">
        <v>0.00287</v>
      </c>
      <c r="R689" s="229">
        <f>Q689*H689</f>
        <v>0.09120573</v>
      </c>
      <c r="S689" s="229">
        <v>0</v>
      </c>
      <c r="T689" s="230">
        <f>S689*H689</f>
        <v>0</v>
      </c>
      <c r="AR689" s="23" t="s">
        <v>363</v>
      </c>
      <c r="AT689" s="23" t="s">
        <v>224</v>
      </c>
      <c r="AU689" s="23" t="s">
        <v>81</v>
      </c>
      <c r="AY689" s="23" t="s">
        <v>149</v>
      </c>
      <c r="BE689" s="231">
        <f>IF(N689="základní",J689,0)</f>
        <v>0</v>
      </c>
      <c r="BF689" s="231">
        <f>IF(N689="snížená",J689,0)</f>
        <v>0</v>
      </c>
      <c r="BG689" s="231">
        <f>IF(N689="zákl. přenesená",J689,0)</f>
        <v>0</v>
      </c>
      <c r="BH689" s="231">
        <f>IF(N689="sníž. přenesená",J689,0)</f>
        <v>0</v>
      </c>
      <c r="BI689" s="231">
        <f>IF(N689="nulová",J689,0)</f>
        <v>0</v>
      </c>
      <c r="BJ689" s="23" t="s">
        <v>79</v>
      </c>
      <c r="BK689" s="231">
        <f>ROUND(I689*H689,2)</f>
        <v>0</v>
      </c>
      <c r="BL689" s="23" t="s">
        <v>247</v>
      </c>
      <c r="BM689" s="23" t="s">
        <v>970</v>
      </c>
    </row>
    <row r="690" spans="2:51" s="11" customFormat="1" ht="13.5">
      <c r="B690" s="235"/>
      <c r="C690" s="236"/>
      <c r="D690" s="232" t="s">
        <v>160</v>
      </c>
      <c r="E690" s="237" t="s">
        <v>21</v>
      </c>
      <c r="F690" s="238" t="s">
        <v>338</v>
      </c>
      <c r="G690" s="236"/>
      <c r="H690" s="239">
        <v>7.14</v>
      </c>
      <c r="I690" s="240"/>
      <c r="J690" s="236"/>
      <c r="K690" s="236"/>
      <c r="L690" s="241"/>
      <c r="M690" s="242"/>
      <c r="N690" s="243"/>
      <c r="O690" s="243"/>
      <c r="P690" s="243"/>
      <c r="Q690" s="243"/>
      <c r="R690" s="243"/>
      <c r="S690" s="243"/>
      <c r="T690" s="244"/>
      <c r="AT690" s="245" t="s">
        <v>160</v>
      </c>
      <c r="AU690" s="245" t="s">
        <v>81</v>
      </c>
      <c r="AV690" s="11" t="s">
        <v>81</v>
      </c>
      <c r="AW690" s="11" t="s">
        <v>35</v>
      </c>
      <c r="AX690" s="11" t="s">
        <v>71</v>
      </c>
      <c r="AY690" s="245" t="s">
        <v>149</v>
      </c>
    </row>
    <row r="691" spans="2:51" s="11" customFormat="1" ht="13.5">
      <c r="B691" s="235"/>
      <c r="C691" s="236"/>
      <c r="D691" s="232" t="s">
        <v>160</v>
      </c>
      <c r="E691" s="237" t="s">
        <v>21</v>
      </c>
      <c r="F691" s="238" t="s">
        <v>952</v>
      </c>
      <c r="G691" s="236"/>
      <c r="H691" s="239">
        <v>15.88</v>
      </c>
      <c r="I691" s="240"/>
      <c r="J691" s="236"/>
      <c r="K691" s="236"/>
      <c r="L691" s="241"/>
      <c r="M691" s="242"/>
      <c r="N691" s="243"/>
      <c r="O691" s="243"/>
      <c r="P691" s="243"/>
      <c r="Q691" s="243"/>
      <c r="R691" s="243"/>
      <c r="S691" s="243"/>
      <c r="T691" s="244"/>
      <c r="AT691" s="245" t="s">
        <v>160</v>
      </c>
      <c r="AU691" s="245" t="s">
        <v>81</v>
      </c>
      <c r="AV691" s="11" t="s">
        <v>81</v>
      </c>
      <c r="AW691" s="11" t="s">
        <v>35</v>
      </c>
      <c r="AX691" s="11" t="s">
        <v>71</v>
      </c>
      <c r="AY691" s="245" t="s">
        <v>149</v>
      </c>
    </row>
    <row r="692" spans="2:51" s="11" customFormat="1" ht="13.5">
      <c r="B692" s="235"/>
      <c r="C692" s="236"/>
      <c r="D692" s="232" t="s">
        <v>160</v>
      </c>
      <c r="E692" s="237" t="s">
        <v>21</v>
      </c>
      <c r="F692" s="238" t="s">
        <v>946</v>
      </c>
      <c r="G692" s="236"/>
      <c r="H692" s="239">
        <v>5.87</v>
      </c>
      <c r="I692" s="240"/>
      <c r="J692" s="236"/>
      <c r="K692" s="236"/>
      <c r="L692" s="241"/>
      <c r="M692" s="242"/>
      <c r="N692" s="243"/>
      <c r="O692" s="243"/>
      <c r="P692" s="243"/>
      <c r="Q692" s="243"/>
      <c r="R692" s="243"/>
      <c r="S692" s="243"/>
      <c r="T692" s="244"/>
      <c r="AT692" s="245" t="s">
        <v>160</v>
      </c>
      <c r="AU692" s="245" t="s">
        <v>81</v>
      </c>
      <c r="AV692" s="11" t="s">
        <v>81</v>
      </c>
      <c r="AW692" s="11" t="s">
        <v>35</v>
      </c>
      <c r="AX692" s="11" t="s">
        <v>71</v>
      </c>
      <c r="AY692" s="245" t="s">
        <v>149</v>
      </c>
    </row>
    <row r="693" spans="2:51" s="12" customFormat="1" ht="13.5">
      <c r="B693" s="246"/>
      <c r="C693" s="247"/>
      <c r="D693" s="232" t="s">
        <v>160</v>
      </c>
      <c r="E693" s="248" t="s">
        <v>21</v>
      </c>
      <c r="F693" s="249" t="s">
        <v>163</v>
      </c>
      <c r="G693" s="247"/>
      <c r="H693" s="250">
        <v>28.89</v>
      </c>
      <c r="I693" s="251"/>
      <c r="J693" s="247"/>
      <c r="K693" s="247"/>
      <c r="L693" s="252"/>
      <c r="M693" s="253"/>
      <c r="N693" s="254"/>
      <c r="O693" s="254"/>
      <c r="P693" s="254"/>
      <c r="Q693" s="254"/>
      <c r="R693" s="254"/>
      <c r="S693" s="254"/>
      <c r="T693" s="255"/>
      <c r="AT693" s="256" t="s">
        <v>160</v>
      </c>
      <c r="AU693" s="256" t="s">
        <v>81</v>
      </c>
      <c r="AV693" s="12" t="s">
        <v>156</v>
      </c>
      <c r="AW693" s="12" t="s">
        <v>35</v>
      </c>
      <c r="AX693" s="12" t="s">
        <v>79</v>
      </c>
      <c r="AY693" s="256" t="s">
        <v>149</v>
      </c>
    </row>
    <row r="694" spans="2:51" s="11" customFormat="1" ht="13.5">
      <c r="B694" s="235"/>
      <c r="C694" s="236"/>
      <c r="D694" s="232" t="s">
        <v>160</v>
      </c>
      <c r="E694" s="236"/>
      <c r="F694" s="238" t="s">
        <v>971</v>
      </c>
      <c r="G694" s="236"/>
      <c r="H694" s="239">
        <v>31.779</v>
      </c>
      <c r="I694" s="240"/>
      <c r="J694" s="236"/>
      <c r="K694" s="236"/>
      <c r="L694" s="241"/>
      <c r="M694" s="242"/>
      <c r="N694" s="243"/>
      <c r="O694" s="243"/>
      <c r="P694" s="243"/>
      <c r="Q694" s="243"/>
      <c r="R694" s="243"/>
      <c r="S694" s="243"/>
      <c r="T694" s="244"/>
      <c r="AT694" s="245" t="s">
        <v>160</v>
      </c>
      <c r="AU694" s="245" t="s">
        <v>81</v>
      </c>
      <c r="AV694" s="11" t="s">
        <v>81</v>
      </c>
      <c r="AW694" s="11" t="s">
        <v>6</v>
      </c>
      <c r="AX694" s="11" t="s">
        <v>79</v>
      </c>
      <c r="AY694" s="245" t="s">
        <v>149</v>
      </c>
    </row>
    <row r="695" spans="2:65" s="1" customFormat="1" ht="16.5" customHeight="1">
      <c r="B695" s="45"/>
      <c r="C695" s="220" t="s">
        <v>972</v>
      </c>
      <c r="D695" s="220" t="s">
        <v>151</v>
      </c>
      <c r="E695" s="221" t="s">
        <v>973</v>
      </c>
      <c r="F695" s="222" t="s">
        <v>974</v>
      </c>
      <c r="G695" s="223" t="s">
        <v>172</v>
      </c>
      <c r="H695" s="224">
        <v>18.15</v>
      </c>
      <c r="I695" s="225"/>
      <c r="J695" s="226">
        <f>ROUND(I695*H695,2)</f>
        <v>0</v>
      </c>
      <c r="K695" s="222" t="s">
        <v>155</v>
      </c>
      <c r="L695" s="71"/>
      <c r="M695" s="227" t="s">
        <v>21</v>
      </c>
      <c r="N695" s="228" t="s">
        <v>42</v>
      </c>
      <c r="O695" s="46"/>
      <c r="P695" s="229">
        <f>O695*H695</f>
        <v>0</v>
      </c>
      <c r="Q695" s="229">
        <v>2E-05</v>
      </c>
      <c r="R695" s="229">
        <f>Q695*H695</f>
        <v>0.000363</v>
      </c>
      <c r="S695" s="229">
        <v>0</v>
      </c>
      <c r="T695" s="230">
        <f>S695*H695</f>
        <v>0</v>
      </c>
      <c r="AR695" s="23" t="s">
        <v>247</v>
      </c>
      <c r="AT695" s="23" t="s">
        <v>151</v>
      </c>
      <c r="AU695" s="23" t="s">
        <v>81</v>
      </c>
      <c r="AY695" s="23" t="s">
        <v>149</v>
      </c>
      <c r="BE695" s="231">
        <f>IF(N695="základní",J695,0)</f>
        <v>0</v>
      </c>
      <c r="BF695" s="231">
        <f>IF(N695="snížená",J695,0)</f>
        <v>0</v>
      </c>
      <c r="BG695" s="231">
        <f>IF(N695="zákl. přenesená",J695,0)</f>
        <v>0</v>
      </c>
      <c r="BH695" s="231">
        <f>IF(N695="sníž. přenesená",J695,0)</f>
        <v>0</v>
      </c>
      <c r="BI695" s="231">
        <f>IF(N695="nulová",J695,0)</f>
        <v>0</v>
      </c>
      <c r="BJ695" s="23" t="s">
        <v>79</v>
      </c>
      <c r="BK695" s="231">
        <f>ROUND(I695*H695,2)</f>
        <v>0</v>
      </c>
      <c r="BL695" s="23" t="s">
        <v>247</v>
      </c>
      <c r="BM695" s="23" t="s">
        <v>975</v>
      </c>
    </row>
    <row r="696" spans="2:51" s="11" customFormat="1" ht="13.5">
      <c r="B696" s="235"/>
      <c r="C696" s="236"/>
      <c r="D696" s="232" t="s">
        <v>160</v>
      </c>
      <c r="E696" s="237" t="s">
        <v>21</v>
      </c>
      <c r="F696" s="238" t="s">
        <v>976</v>
      </c>
      <c r="G696" s="236"/>
      <c r="H696" s="239">
        <v>7.65</v>
      </c>
      <c r="I696" s="240"/>
      <c r="J696" s="236"/>
      <c r="K696" s="236"/>
      <c r="L696" s="241"/>
      <c r="M696" s="242"/>
      <c r="N696" s="243"/>
      <c r="O696" s="243"/>
      <c r="P696" s="243"/>
      <c r="Q696" s="243"/>
      <c r="R696" s="243"/>
      <c r="S696" s="243"/>
      <c r="T696" s="244"/>
      <c r="AT696" s="245" t="s">
        <v>160</v>
      </c>
      <c r="AU696" s="245" t="s">
        <v>81</v>
      </c>
      <c r="AV696" s="11" t="s">
        <v>81</v>
      </c>
      <c r="AW696" s="11" t="s">
        <v>35</v>
      </c>
      <c r="AX696" s="11" t="s">
        <v>71</v>
      </c>
      <c r="AY696" s="245" t="s">
        <v>149</v>
      </c>
    </row>
    <row r="697" spans="2:51" s="11" customFormat="1" ht="13.5">
      <c r="B697" s="235"/>
      <c r="C697" s="236"/>
      <c r="D697" s="232" t="s">
        <v>160</v>
      </c>
      <c r="E697" s="237" t="s">
        <v>21</v>
      </c>
      <c r="F697" s="238" t="s">
        <v>977</v>
      </c>
      <c r="G697" s="236"/>
      <c r="H697" s="239">
        <v>7.8</v>
      </c>
      <c r="I697" s="240"/>
      <c r="J697" s="236"/>
      <c r="K697" s="236"/>
      <c r="L697" s="241"/>
      <c r="M697" s="242"/>
      <c r="N697" s="243"/>
      <c r="O697" s="243"/>
      <c r="P697" s="243"/>
      <c r="Q697" s="243"/>
      <c r="R697" s="243"/>
      <c r="S697" s="243"/>
      <c r="T697" s="244"/>
      <c r="AT697" s="245" t="s">
        <v>160</v>
      </c>
      <c r="AU697" s="245" t="s">
        <v>81</v>
      </c>
      <c r="AV697" s="11" t="s">
        <v>81</v>
      </c>
      <c r="AW697" s="11" t="s">
        <v>35</v>
      </c>
      <c r="AX697" s="11" t="s">
        <v>71</v>
      </c>
      <c r="AY697" s="245" t="s">
        <v>149</v>
      </c>
    </row>
    <row r="698" spans="2:51" s="11" customFormat="1" ht="13.5">
      <c r="B698" s="235"/>
      <c r="C698" s="236"/>
      <c r="D698" s="232" t="s">
        <v>160</v>
      </c>
      <c r="E698" s="237" t="s">
        <v>21</v>
      </c>
      <c r="F698" s="238" t="s">
        <v>978</v>
      </c>
      <c r="G698" s="236"/>
      <c r="H698" s="239">
        <v>2.7</v>
      </c>
      <c r="I698" s="240"/>
      <c r="J698" s="236"/>
      <c r="K698" s="236"/>
      <c r="L698" s="241"/>
      <c r="M698" s="242"/>
      <c r="N698" s="243"/>
      <c r="O698" s="243"/>
      <c r="P698" s="243"/>
      <c r="Q698" s="243"/>
      <c r="R698" s="243"/>
      <c r="S698" s="243"/>
      <c r="T698" s="244"/>
      <c r="AT698" s="245" t="s">
        <v>160</v>
      </c>
      <c r="AU698" s="245" t="s">
        <v>81</v>
      </c>
      <c r="AV698" s="11" t="s">
        <v>81</v>
      </c>
      <c r="AW698" s="11" t="s">
        <v>35</v>
      </c>
      <c r="AX698" s="11" t="s">
        <v>71</v>
      </c>
      <c r="AY698" s="245" t="s">
        <v>149</v>
      </c>
    </row>
    <row r="699" spans="2:51" s="12" customFormat="1" ht="13.5">
      <c r="B699" s="246"/>
      <c r="C699" s="247"/>
      <c r="D699" s="232" t="s">
        <v>160</v>
      </c>
      <c r="E699" s="248" t="s">
        <v>21</v>
      </c>
      <c r="F699" s="249" t="s">
        <v>163</v>
      </c>
      <c r="G699" s="247"/>
      <c r="H699" s="250">
        <v>18.15</v>
      </c>
      <c r="I699" s="251"/>
      <c r="J699" s="247"/>
      <c r="K699" s="247"/>
      <c r="L699" s="252"/>
      <c r="M699" s="253"/>
      <c r="N699" s="254"/>
      <c r="O699" s="254"/>
      <c r="P699" s="254"/>
      <c r="Q699" s="254"/>
      <c r="R699" s="254"/>
      <c r="S699" s="254"/>
      <c r="T699" s="255"/>
      <c r="AT699" s="256" t="s">
        <v>160</v>
      </c>
      <c r="AU699" s="256" t="s">
        <v>81</v>
      </c>
      <c r="AV699" s="12" t="s">
        <v>156</v>
      </c>
      <c r="AW699" s="12" t="s">
        <v>35</v>
      </c>
      <c r="AX699" s="12" t="s">
        <v>79</v>
      </c>
      <c r="AY699" s="256" t="s">
        <v>149</v>
      </c>
    </row>
    <row r="700" spans="2:65" s="1" customFormat="1" ht="16.5" customHeight="1">
      <c r="B700" s="45"/>
      <c r="C700" s="220" t="s">
        <v>979</v>
      </c>
      <c r="D700" s="220" t="s">
        <v>151</v>
      </c>
      <c r="E700" s="221" t="s">
        <v>980</v>
      </c>
      <c r="F700" s="222" t="s">
        <v>981</v>
      </c>
      <c r="G700" s="223" t="s">
        <v>172</v>
      </c>
      <c r="H700" s="224">
        <v>35.93</v>
      </c>
      <c r="I700" s="225"/>
      <c r="J700" s="226">
        <f>ROUND(I700*H700,2)</f>
        <v>0</v>
      </c>
      <c r="K700" s="222" t="s">
        <v>155</v>
      </c>
      <c r="L700" s="71"/>
      <c r="M700" s="227" t="s">
        <v>21</v>
      </c>
      <c r="N700" s="228" t="s">
        <v>42</v>
      </c>
      <c r="O700" s="46"/>
      <c r="P700" s="229">
        <f>O700*H700</f>
        <v>0</v>
      </c>
      <c r="Q700" s="229">
        <v>0</v>
      </c>
      <c r="R700" s="229">
        <f>Q700*H700</f>
        <v>0</v>
      </c>
      <c r="S700" s="229">
        <v>0.0003</v>
      </c>
      <c r="T700" s="230">
        <f>S700*H700</f>
        <v>0.010778999999999999</v>
      </c>
      <c r="AR700" s="23" t="s">
        <v>247</v>
      </c>
      <c r="AT700" s="23" t="s">
        <v>151</v>
      </c>
      <c r="AU700" s="23" t="s">
        <v>81</v>
      </c>
      <c r="AY700" s="23" t="s">
        <v>149</v>
      </c>
      <c r="BE700" s="231">
        <f>IF(N700="základní",J700,0)</f>
        <v>0</v>
      </c>
      <c r="BF700" s="231">
        <f>IF(N700="snížená",J700,0)</f>
        <v>0</v>
      </c>
      <c r="BG700" s="231">
        <f>IF(N700="zákl. přenesená",J700,0)</f>
        <v>0</v>
      </c>
      <c r="BH700" s="231">
        <f>IF(N700="sníž. přenesená",J700,0)</f>
        <v>0</v>
      </c>
      <c r="BI700" s="231">
        <f>IF(N700="nulová",J700,0)</f>
        <v>0</v>
      </c>
      <c r="BJ700" s="23" t="s">
        <v>79</v>
      </c>
      <c r="BK700" s="231">
        <f>ROUND(I700*H700,2)</f>
        <v>0</v>
      </c>
      <c r="BL700" s="23" t="s">
        <v>247</v>
      </c>
      <c r="BM700" s="23" t="s">
        <v>982</v>
      </c>
    </row>
    <row r="701" spans="2:51" s="11" customFormat="1" ht="13.5">
      <c r="B701" s="235"/>
      <c r="C701" s="236"/>
      <c r="D701" s="232" t="s">
        <v>160</v>
      </c>
      <c r="E701" s="237" t="s">
        <v>21</v>
      </c>
      <c r="F701" s="238" t="s">
        <v>983</v>
      </c>
      <c r="G701" s="236"/>
      <c r="H701" s="239">
        <v>5</v>
      </c>
      <c r="I701" s="240"/>
      <c r="J701" s="236"/>
      <c r="K701" s="236"/>
      <c r="L701" s="241"/>
      <c r="M701" s="242"/>
      <c r="N701" s="243"/>
      <c r="O701" s="243"/>
      <c r="P701" s="243"/>
      <c r="Q701" s="243"/>
      <c r="R701" s="243"/>
      <c r="S701" s="243"/>
      <c r="T701" s="244"/>
      <c r="AT701" s="245" t="s">
        <v>160</v>
      </c>
      <c r="AU701" s="245" t="s">
        <v>81</v>
      </c>
      <c r="AV701" s="11" t="s">
        <v>81</v>
      </c>
      <c r="AW701" s="11" t="s">
        <v>35</v>
      </c>
      <c r="AX701" s="11" t="s">
        <v>71</v>
      </c>
      <c r="AY701" s="245" t="s">
        <v>149</v>
      </c>
    </row>
    <row r="702" spans="2:51" s="11" customFormat="1" ht="13.5">
      <c r="B702" s="235"/>
      <c r="C702" s="236"/>
      <c r="D702" s="232" t="s">
        <v>160</v>
      </c>
      <c r="E702" s="237" t="s">
        <v>21</v>
      </c>
      <c r="F702" s="238" t="s">
        <v>984</v>
      </c>
      <c r="G702" s="236"/>
      <c r="H702" s="239">
        <v>9.9</v>
      </c>
      <c r="I702" s="240"/>
      <c r="J702" s="236"/>
      <c r="K702" s="236"/>
      <c r="L702" s="241"/>
      <c r="M702" s="242"/>
      <c r="N702" s="243"/>
      <c r="O702" s="243"/>
      <c r="P702" s="243"/>
      <c r="Q702" s="243"/>
      <c r="R702" s="243"/>
      <c r="S702" s="243"/>
      <c r="T702" s="244"/>
      <c r="AT702" s="245" t="s">
        <v>160</v>
      </c>
      <c r="AU702" s="245" t="s">
        <v>81</v>
      </c>
      <c r="AV702" s="11" t="s">
        <v>81</v>
      </c>
      <c r="AW702" s="11" t="s">
        <v>35</v>
      </c>
      <c r="AX702" s="11" t="s">
        <v>71</v>
      </c>
      <c r="AY702" s="245" t="s">
        <v>149</v>
      </c>
    </row>
    <row r="703" spans="2:51" s="11" customFormat="1" ht="13.5">
      <c r="B703" s="235"/>
      <c r="C703" s="236"/>
      <c r="D703" s="232" t="s">
        <v>160</v>
      </c>
      <c r="E703" s="237" t="s">
        <v>21</v>
      </c>
      <c r="F703" s="238" t="s">
        <v>985</v>
      </c>
      <c r="G703" s="236"/>
      <c r="H703" s="239">
        <v>14.35</v>
      </c>
      <c r="I703" s="240"/>
      <c r="J703" s="236"/>
      <c r="K703" s="236"/>
      <c r="L703" s="241"/>
      <c r="M703" s="242"/>
      <c r="N703" s="243"/>
      <c r="O703" s="243"/>
      <c r="P703" s="243"/>
      <c r="Q703" s="243"/>
      <c r="R703" s="243"/>
      <c r="S703" s="243"/>
      <c r="T703" s="244"/>
      <c r="AT703" s="245" t="s">
        <v>160</v>
      </c>
      <c r="AU703" s="245" t="s">
        <v>81</v>
      </c>
      <c r="AV703" s="11" t="s">
        <v>81</v>
      </c>
      <c r="AW703" s="11" t="s">
        <v>35</v>
      </c>
      <c r="AX703" s="11" t="s">
        <v>71</v>
      </c>
      <c r="AY703" s="245" t="s">
        <v>149</v>
      </c>
    </row>
    <row r="704" spans="2:51" s="11" customFormat="1" ht="13.5">
      <c r="B704" s="235"/>
      <c r="C704" s="236"/>
      <c r="D704" s="232" t="s">
        <v>160</v>
      </c>
      <c r="E704" s="237" t="s">
        <v>21</v>
      </c>
      <c r="F704" s="238" t="s">
        <v>986</v>
      </c>
      <c r="G704" s="236"/>
      <c r="H704" s="239">
        <v>6.68</v>
      </c>
      <c r="I704" s="240"/>
      <c r="J704" s="236"/>
      <c r="K704" s="236"/>
      <c r="L704" s="241"/>
      <c r="M704" s="242"/>
      <c r="N704" s="243"/>
      <c r="O704" s="243"/>
      <c r="P704" s="243"/>
      <c r="Q704" s="243"/>
      <c r="R704" s="243"/>
      <c r="S704" s="243"/>
      <c r="T704" s="244"/>
      <c r="AT704" s="245" t="s">
        <v>160</v>
      </c>
      <c r="AU704" s="245" t="s">
        <v>81</v>
      </c>
      <c r="AV704" s="11" t="s">
        <v>81</v>
      </c>
      <c r="AW704" s="11" t="s">
        <v>35</v>
      </c>
      <c r="AX704" s="11" t="s">
        <v>71</v>
      </c>
      <c r="AY704" s="245" t="s">
        <v>149</v>
      </c>
    </row>
    <row r="705" spans="2:51" s="12" customFormat="1" ht="13.5">
      <c r="B705" s="246"/>
      <c r="C705" s="247"/>
      <c r="D705" s="232" t="s">
        <v>160</v>
      </c>
      <c r="E705" s="248" t="s">
        <v>21</v>
      </c>
      <c r="F705" s="249" t="s">
        <v>163</v>
      </c>
      <c r="G705" s="247"/>
      <c r="H705" s="250">
        <v>35.93</v>
      </c>
      <c r="I705" s="251"/>
      <c r="J705" s="247"/>
      <c r="K705" s="247"/>
      <c r="L705" s="252"/>
      <c r="M705" s="253"/>
      <c r="N705" s="254"/>
      <c r="O705" s="254"/>
      <c r="P705" s="254"/>
      <c r="Q705" s="254"/>
      <c r="R705" s="254"/>
      <c r="S705" s="254"/>
      <c r="T705" s="255"/>
      <c r="AT705" s="256" t="s">
        <v>160</v>
      </c>
      <c r="AU705" s="256" t="s">
        <v>81</v>
      </c>
      <c r="AV705" s="12" t="s">
        <v>156</v>
      </c>
      <c r="AW705" s="12" t="s">
        <v>35</v>
      </c>
      <c r="AX705" s="12" t="s">
        <v>79</v>
      </c>
      <c r="AY705" s="256" t="s">
        <v>149</v>
      </c>
    </row>
    <row r="706" spans="2:65" s="1" customFormat="1" ht="16.5" customHeight="1">
      <c r="B706" s="45"/>
      <c r="C706" s="220" t="s">
        <v>987</v>
      </c>
      <c r="D706" s="220" t="s">
        <v>151</v>
      </c>
      <c r="E706" s="221" t="s">
        <v>988</v>
      </c>
      <c r="F706" s="222" t="s">
        <v>989</v>
      </c>
      <c r="G706" s="223" t="s">
        <v>172</v>
      </c>
      <c r="H706" s="224">
        <v>30.93</v>
      </c>
      <c r="I706" s="225"/>
      <c r="J706" s="226">
        <f>ROUND(I706*H706,2)</f>
        <v>0</v>
      </c>
      <c r="K706" s="222" t="s">
        <v>155</v>
      </c>
      <c r="L706" s="71"/>
      <c r="M706" s="227" t="s">
        <v>21</v>
      </c>
      <c r="N706" s="228" t="s">
        <v>42</v>
      </c>
      <c r="O706" s="46"/>
      <c r="P706" s="229">
        <f>O706*H706</f>
        <v>0</v>
      </c>
      <c r="Q706" s="229">
        <v>1E-05</v>
      </c>
      <c r="R706" s="229">
        <f>Q706*H706</f>
        <v>0.00030930000000000004</v>
      </c>
      <c r="S706" s="229">
        <v>0</v>
      </c>
      <c r="T706" s="230">
        <f>S706*H706</f>
        <v>0</v>
      </c>
      <c r="AR706" s="23" t="s">
        <v>247</v>
      </c>
      <c r="AT706" s="23" t="s">
        <v>151</v>
      </c>
      <c r="AU706" s="23" t="s">
        <v>81</v>
      </c>
      <c r="AY706" s="23" t="s">
        <v>149</v>
      </c>
      <c r="BE706" s="231">
        <f>IF(N706="základní",J706,0)</f>
        <v>0</v>
      </c>
      <c r="BF706" s="231">
        <f>IF(N706="snížená",J706,0)</f>
        <v>0</v>
      </c>
      <c r="BG706" s="231">
        <f>IF(N706="zákl. přenesená",J706,0)</f>
        <v>0</v>
      </c>
      <c r="BH706" s="231">
        <f>IF(N706="sníž. přenesená",J706,0)</f>
        <v>0</v>
      </c>
      <c r="BI706" s="231">
        <f>IF(N706="nulová",J706,0)</f>
        <v>0</v>
      </c>
      <c r="BJ706" s="23" t="s">
        <v>79</v>
      </c>
      <c r="BK706" s="231">
        <f>ROUND(I706*H706,2)</f>
        <v>0</v>
      </c>
      <c r="BL706" s="23" t="s">
        <v>247</v>
      </c>
      <c r="BM706" s="23" t="s">
        <v>990</v>
      </c>
    </row>
    <row r="707" spans="2:51" s="11" customFormat="1" ht="13.5">
      <c r="B707" s="235"/>
      <c r="C707" s="236"/>
      <c r="D707" s="232" t="s">
        <v>160</v>
      </c>
      <c r="E707" s="237" t="s">
        <v>21</v>
      </c>
      <c r="F707" s="238" t="s">
        <v>991</v>
      </c>
      <c r="G707" s="236"/>
      <c r="H707" s="239">
        <v>9.9</v>
      </c>
      <c r="I707" s="240"/>
      <c r="J707" s="236"/>
      <c r="K707" s="236"/>
      <c r="L707" s="241"/>
      <c r="M707" s="242"/>
      <c r="N707" s="243"/>
      <c r="O707" s="243"/>
      <c r="P707" s="243"/>
      <c r="Q707" s="243"/>
      <c r="R707" s="243"/>
      <c r="S707" s="243"/>
      <c r="T707" s="244"/>
      <c r="AT707" s="245" t="s">
        <v>160</v>
      </c>
      <c r="AU707" s="245" t="s">
        <v>81</v>
      </c>
      <c r="AV707" s="11" t="s">
        <v>81</v>
      </c>
      <c r="AW707" s="11" t="s">
        <v>35</v>
      </c>
      <c r="AX707" s="11" t="s">
        <v>71</v>
      </c>
      <c r="AY707" s="245" t="s">
        <v>149</v>
      </c>
    </row>
    <row r="708" spans="2:51" s="11" customFormat="1" ht="13.5">
      <c r="B708" s="235"/>
      <c r="C708" s="236"/>
      <c r="D708" s="232" t="s">
        <v>160</v>
      </c>
      <c r="E708" s="237" t="s">
        <v>21</v>
      </c>
      <c r="F708" s="238" t="s">
        <v>985</v>
      </c>
      <c r="G708" s="236"/>
      <c r="H708" s="239">
        <v>14.35</v>
      </c>
      <c r="I708" s="240"/>
      <c r="J708" s="236"/>
      <c r="K708" s="236"/>
      <c r="L708" s="241"/>
      <c r="M708" s="242"/>
      <c r="N708" s="243"/>
      <c r="O708" s="243"/>
      <c r="P708" s="243"/>
      <c r="Q708" s="243"/>
      <c r="R708" s="243"/>
      <c r="S708" s="243"/>
      <c r="T708" s="244"/>
      <c r="AT708" s="245" t="s">
        <v>160</v>
      </c>
      <c r="AU708" s="245" t="s">
        <v>81</v>
      </c>
      <c r="AV708" s="11" t="s">
        <v>81</v>
      </c>
      <c r="AW708" s="11" t="s">
        <v>35</v>
      </c>
      <c r="AX708" s="11" t="s">
        <v>71</v>
      </c>
      <c r="AY708" s="245" t="s">
        <v>149</v>
      </c>
    </row>
    <row r="709" spans="2:51" s="11" customFormat="1" ht="13.5">
      <c r="B709" s="235"/>
      <c r="C709" s="236"/>
      <c r="D709" s="232" t="s">
        <v>160</v>
      </c>
      <c r="E709" s="237" t="s">
        <v>21</v>
      </c>
      <c r="F709" s="238" t="s">
        <v>992</v>
      </c>
      <c r="G709" s="236"/>
      <c r="H709" s="239">
        <v>6.68</v>
      </c>
      <c r="I709" s="240"/>
      <c r="J709" s="236"/>
      <c r="K709" s="236"/>
      <c r="L709" s="241"/>
      <c r="M709" s="242"/>
      <c r="N709" s="243"/>
      <c r="O709" s="243"/>
      <c r="P709" s="243"/>
      <c r="Q709" s="243"/>
      <c r="R709" s="243"/>
      <c r="S709" s="243"/>
      <c r="T709" s="244"/>
      <c r="AT709" s="245" t="s">
        <v>160</v>
      </c>
      <c r="AU709" s="245" t="s">
        <v>81</v>
      </c>
      <c r="AV709" s="11" t="s">
        <v>81</v>
      </c>
      <c r="AW709" s="11" t="s">
        <v>35</v>
      </c>
      <c r="AX709" s="11" t="s">
        <v>71</v>
      </c>
      <c r="AY709" s="245" t="s">
        <v>149</v>
      </c>
    </row>
    <row r="710" spans="2:51" s="12" customFormat="1" ht="13.5">
      <c r="B710" s="246"/>
      <c r="C710" s="247"/>
      <c r="D710" s="232" t="s">
        <v>160</v>
      </c>
      <c r="E710" s="248" t="s">
        <v>21</v>
      </c>
      <c r="F710" s="249" t="s">
        <v>163</v>
      </c>
      <c r="G710" s="247"/>
      <c r="H710" s="250">
        <v>30.93</v>
      </c>
      <c r="I710" s="251"/>
      <c r="J710" s="247"/>
      <c r="K710" s="247"/>
      <c r="L710" s="252"/>
      <c r="M710" s="253"/>
      <c r="N710" s="254"/>
      <c r="O710" s="254"/>
      <c r="P710" s="254"/>
      <c r="Q710" s="254"/>
      <c r="R710" s="254"/>
      <c r="S710" s="254"/>
      <c r="T710" s="255"/>
      <c r="AT710" s="256" t="s">
        <v>160</v>
      </c>
      <c r="AU710" s="256" t="s">
        <v>81</v>
      </c>
      <c r="AV710" s="12" t="s">
        <v>156</v>
      </c>
      <c r="AW710" s="12" t="s">
        <v>35</v>
      </c>
      <c r="AX710" s="12" t="s">
        <v>79</v>
      </c>
      <c r="AY710" s="256" t="s">
        <v>149</v>
      </c>
    </row>
    <row r="711" spans="2:65" s="1" customFormat="1" ht="16.5" customHeight="1">
      <c r="B711" s="45"/>
      <c r="C711" s="257" t="s">
        <v>993</v>
      </c>
      <c r="D711" s="257" t="s">
        <v>224</v>
      </c>
      <c r="E711" s="258" t="s">
        <v>994</v>
      </c>
      <c r="F711" s="259" t="s">
        <v>995</v>
      </c>
      <c r="G711" s="260" t="s">
        <v>172</v>
      </c>
      <c r="H711" s="261">
        <v>31.549</v>
      </c>
      <c r="I711" s="262"/>
      <c r="J711" s="263">
        <f>ROUND(I711*H711,2)</f>
        <v>0</v>
      </c>
      <c r="K711" s="259" t="s">
        <v>155</v>
      </c>
      <c r="L711" s="264"/>
      <c r="M711" s="265" t="s">
        <v>21</v>
      </c>
      <c r="N711" s="266" t="s">
        <v>42</v>
      </c>
      <c r="O711" s="46"/>
      <c r="P711" s="229">
        <f>O711*H711</f>
        <v>0</v>
      </c>
      <c r="Q711" s="229">
        <v>0.00022</v>
      </c>
      <c r="R711" s="229">
        <f>Q711*H711</f>
        <v>0.0069407800000000006</v>
      </c>
      <c r="S711" s="229">
        <v>0</v>
      </c>
      <c r="T711" s="230">
        <f>S711*H711</f>
        <v>0</v>
      </c>
      <c r="AR711" s="23" t="s">
        <v>363</v>
      </c>
      <c r="AT711" s="23" t="s">
        <v>224</v>
      </c>
      <c r="AU711" s="23" t="s">
        <v>81</v>
      </c>
      <c r="AY711" s="23" t="s">
        <v>149</v>
      </c>
      <c r="BE711" s="231">
        <f>IF(N711="základní",J711,0)</f>
        <v>0</v>
      </c>
      <c r="BF711" s="231">
        <f>IF(N711="snížená",J711,0)</f>
        <v>0</v>
      </c>
      <c r="BG711" s="231">
        <f>IF(N711="zákl. přenesená",J711,0)</f>
        <v>0</v>
      </c>
      <c r="BH711" s="231">
        <f>IF(N711="sníž. přenesená",J711,0)</f>
        <v>0</v>
      </c>
      <c r="BI711" s="231">
        <f>IF(N711="nulová",J711,0)</f>
        <v>0</v>
      </c>
      <c r="BJ711" s="23" t="s">
        <v>79</v>
      </c>
      <c r="BK711" s="231">
        <f>ROUND(I711*H711,2)</f>
        <v>0</v>
      </c>
      <c r="BL711" s="23" t="s">
        <v>247</v>
      </c>
      <c r="BM711" s="23" t="s">
        <v>996</v>
      </c>
    </row>
    <row r="712" spans="2:51" s="11" customFormat="1" ht="13.5">
      <c r="B712" s="235"/>
      <c r="C712" s="236"/>
      <c r="D712" s="232" t="s">
        <v>160</v>
      </c>
      <c r="E712" s="237" t="s">
        <v>21</v>
      </c>
      <c r="F712" s="238" t="s">
        <v>991</v>
      </c>
      <c r="G712" s="236"/>
      <c r="H712" s="239">
        <v>9.9</v>
      </c>
      <c r="I712" s="240"/>
      <c r="J712" s="236"/>
      <c r="K712" s="236"/>
      <c r="L712" s="241"/>
      <c r="M712" s="242"/>
      <c r="N712" s="243"/>
      <c r="O712" s="243"/>
      <c r="P712" s="243"/>
      <c r="Q712" s="243"/>
      <c r="R712" s="243"/>
      <c r="S712" s="243"/>
      <c r="T712" s="244"/>
      <c r="AT712" s="245" t="s">
        <v>160</v>
      </c>
      <c r="AU712" s="245" t="s">
        <v>81</v>
      </c>
      <c r="AV712" s="11" t="s">
        <v>81</v>
      </c>
      <c r="AW712" s="11" t="s">
        <v>35</v>
      </c>
      <c r="AX712" s="11" t="s">
        <v>71</v>
      </c>
      <c r="AY712" s="245" t="s">
        <v>149</v>
      </c>
    </row>
    <row r="713" spans="2:51" s="11" customFormat="1" ht="13.5">
      <c r="B713" s="235"/>
      <c r="C713" s="236"/>
      <c r="D713" s="232" t="s">
        <v>160</v>
      </c>
      <c r="E713" s="237" t="s">
        <v>21</v>
      </c>
      <c r="F713" s="238" t="s">
        <v>985</v>
      </c>
      <c r="G713" s="236"/>
      <c r="H713" s="239">
        <v>14.35</v>
      </c>
      <c r="I713" s="240"/>
      <c r="J713" s="236"/>
      <c r="K713" s="236"/>
      <c r="L713" s="241"/>
      <c r="M713" s="242"/>
      <c r="N713" s="243"/>
      <c r="O713" s="243"/>
      <c r="P713" s="243"/>
      <c r="Q713" s="243"/>
      <c r="R713" s="243"/>
      <c r="S713" s="243"/>
      <c r="T713" s="244"/>
      <c r="AT713" s="245" t="s">
        <v>160</v>
      </c>
      <c r="AU713" s="245" t="s">
        <v>81</v>
      </c>
      <c r="AV713" s="11" t="s">
        <v>81</v>
      </c>
      <c r="AW713" s="11" t="s">
        <v>35</v>
      </c>
      <c r="AX713" s="11" t="s">
        <v>71</v>
      </c>
      <c r="AY713" s="245" t="s">
        <v>149</v>
      </c>
    </row>
    <row r="714" spans="2:51" s="11" customFormat="1" ht="13.5">
      <c r="B714" s="235"/>
      <c r="C714" s="236"/>
      <c r="D714" s="232" t="s">
        <v>160</v>
      </c>
      <c r="E714" s="237" t="s">
        <v>21</v>
      </c>
      <c r="F714" s="238" t="s">
        <v>992</v>
      </c>
      <c r="G714" s="236"/>
      <c r="H714" s="239">
        <v>6.68</v>
      </c>
      <c r="I714" s="240"/>
      <c r="J714" s="236"/>
      <c r="K714" s="236"/>
      <c r="L714" s="241"/>
      <c r="M714" s="242"/>
      <c r="N714" s="243"/>
      <c r="O714" s="243"/>
      <c r="P714" s="243"/>
      <c r="Q714" s="243"/>
      <c r="R714" s="243"/>
      <c r="S714" s="243"/>
      <c r="T714" s="244"/>
      <c r="AT714" s="245" t="s">
        <v>160</v>
      </c>
      <c r="AU714" s="245" t="s">
        <v>81</v>
      </c>
      <c r="AV714" s="11" t="s">
        <v>81</v>
      </c>
      <c r="AW714" s="11" t="s">
        <v>35</v>
      </c>
      <c r="AX714" s="11" t="s">
        <v>71</v>
      </c>
      <c r="AY714" s="245" t="s">
        <v>149</v>
      </c>
    </row>
    <row r="715" spans="2:51" s="12" customFormat="1" ht="13.5">
      <c r="B715" s="246"/>
      <c r="C715" s="247"/>
      <c r="D715" s="232" t="s">
        <v>160</v>
      </c>
      <c r="E715" s="248" t="s">
        <v>21</v>
      </c>
      <c r="F715" s="249" t="s">
        <v>163</v>
      </c>
      <c r="G715" s="247"/>
      <c r="H715" s="250">
        <v>30.93</v>
      </c>
      <c r="I715" s="251"/>
      <c r="J715" s="247"/>
      <c r="K715" s="247"/>
      <c r="L715" s="252"/>
      <c r="M715" s="253"/>
      <c r="N715" s="254"/>
      <c r="O715" s="254"/>
      <c r="P715" s="254"/>
      <c r="Q715" s="254"/>
      <c r="R715" s="254"/>
      <c r="S715" s="254"/>
      <c r="T715" s="255"/>
      <c r="AT715" s="256" t="s">
        <v>160</v>
      </c>
      <c r="AU715" s="256" t="s">
        <v>81</v>
      </c>
      <c r="AV715" s="12" t="s">
        <v>156</v>
      </c>
      <c r="AW715" s="12" t="s">
        <v>35</v>
      </c>
      <c r="AX715" s="12" t="s">
        <v>79</v>
      </c>
      <c r="AY715" s="256" t="s">
        <v>149</v>
      </c>
    </row>
    <row r="716" spans="2:51" s="11" customFormat="1" ht="13.5">
      <c r="B716" s="235"/>
      <c r="C716" s="236"/>
      <c r="D716" s="232" t="s">
        <v>160</v>
      </c>
      <c r="E716" s="236"/>
      <c r="F716" s="238" t="s">
        <v>997</v>
      </c>
      <c r="G716" s="236"/>
      <c r="H716" s="239">
        <v>31.549</v>
      </c>
      <c r="I716" s="240"/>
      <c r="J716" s="236"/>
      <c r="K716" s="236"/>
      <c r="L716" s="241"/>
      <c r="M716" s="242"/>
      <c r="N716" s="243"/>
      <c r="O716" s="243"/>
      <c r="P716" s="243"/>
      <c r="Q716" s="243"/>
      <c r="R716" s="243"/>
      <c r="S716" s="243"/>
      <c r="T716" s="244"/>
      <c r="AT716" s="245" t="s">
        <v>160</v>
      </c>
      <c r="AU716" s="245" t="s">
        <v>81</v>
      </c>
      <c r="AV716" s="11" t="s">
        <v>81</v>
      </c>
      <c r="AW716" s="11" t="s">
        <v>6</v>
      </c>
      <c r="AX716" s="11" t="s">
        <v>79</v>
      </c>
      <c r="AY716" s="245" t="s">
        <v>149</v>
      </c>
    </row>
    <row r="717" spans="2:65" s="1" customFormat="1" ht="16.5" customHeight="1">
      <c r="B717" s="45"/>
      <c r="C717" s="220" t="s">
        <v>998</v>
      </c>
      <c r="D717" s="220" t="s">
        <v>151</v>
      </c>
      <c r="E717" s="221" t="s">
        <v>999</v>
      </c>
      <c r="F717" s="222" t="s">
        <v>1000</v>
      </c>
      <c r="G717" s="223" t="s">
        <v>154</v>
      </c>
      <c r="H717" s="224">
        <v>36.348</v>
      </c>
      <c r="I717" s="225"/>
      <c r="J717" s="226">
        <f>ROUND(I717*H717,2)</f>
        <v>0</v>
      </c>
      <c r="K717" s="222" t="s">
        <v>155</v>
      </c>
      <c r="L717" s="71"/>
      <c r="M717" s="227" t="s">
        <v>21</v>
      </c>
      <c r="N717" s="228" t="s">
        <v>42</v>
      </c>
      <c r="O717" s="46"/>
      <c r="P717" s="229">
        <f>O717*H717</f>
        <v>0</v>
      </c>
      <c r="Q717" s="229">
        <v>0</v>
      </c>
      <c r="R717" s="229">
        <f>Q717*H717</f>
        <v>0</v>
      </c>
      <c r="S717" s="229">
        <v>0</v>
      </c>
      <c r="T717" s="230">
        <f>S717*H717</f>
        <v>0</v>
      </c>
      <c r="AR717" s="23" t="s">
        <v>247</v>
      </c>
      <c r="AT717" s="23" t="s">
        <v>151</v>
      </c>
      <c r="AU717" s="23" t="s">
        <v>81</v>
      </c>
      <c r="AY717" s="23" t="s">
        <v>149</v>
      </c>
      <c r="BE717" s="231">
        <f>IF(N717="základní",J717,0)</f>
        <v>0</v>
      </c>
      <c r="BF717" s="231">
        <f>IF(N717="snížená",J717,0)</f>
        <v>0</v>
      </c>
      <c r="BG717" s="231">
        <f>IF(N717="zákl. přenesená",J717,0)</f>
        <v>0</v>
      </c>
      <c r="BH717" s="231">
        <f>IF(N717="sníž. přenesená",J717,0)</f>
        <v>0</v>
      </c>
      <c r="BI717" s="231">
        <f>IF(N717="nulová",J717,0)</f>
        <v>0</v>
      </c>
      <c r="BJ717" s="23" t="s">
        <v>79</v>
      </c>
      <c r="BK717" s="231">
        <f>ROUND(I717*H717,2)</f>
        <v>0</v>
      </c>
      <c r="BL717" s="23" t="s">
        <v>247</v>
      </c>
      <c r="BM717" s="23" t="s">
        <v>1001</v>
      </c>
    </row>
    <row r="718" spans="2:51" s="11" customFormat="1" ht="13.5">
      <c r="B718" s="235"/>
      <c r="C718" s="236"/>
      <c r="D718" s="232" t="s">
        <v>160</v>
      </c>
      <c r="E718" s="237" t="s">
        <v>21</v>
      </c>
      <c r="F718" s="238" t="s">
        <v>944</v>
      </c>
      <c r="G718" s="236"/>
      <c r="H718" s="239">
        <v>5.688</v>
      </c>
      <c r="I718" s="240"/>
      <c r="J718" s="236"/>
      <c r="K718" s="236"/>
      <c r="L718" s="241"/>
      <c r="M718" s="242"/>
      <c r="N718" s="243"/>
      <c r="O718" s="243"/>
      <c r="P718" s="243"/>
      <c r="Q718" s="243"/>
      <c r="R718" s="243"/>
      <c r="S718" s="243"/>
      <c r="T718" s="244"/>
      <c r="AT718" s="245" t="s">
        <v>160</v>
      </c>
      <c r="AU718" s="245" t="s">
        <v>81</v>
      </c>
      <c r="AV718" s="11" t="s">
        <v>81</v>
      </c>
      <c r="AW718" s="11" t="s">
        <v>35</v>
      </c>
      <c r="AX718" s="11" t="s">
        <v>71</v>
      </c>
      <c r="AY718" s="245" t="s">
        <v>149</v>
      </c>
    </row>
    <row r="719" spans="2:51" s="11" customFormat="1" ht="13.5">
      <c r="B719" s="235"/>
      <c r="C719" s="236"/>
      <c r="D719" s="232" t="s">
        <v>160</v>
      </c>
      <c r="E719" s="237" t="s">
        <v>21</v>
      </c>
      <c r="F719" s="238" t="s">
        <v>338</v>
      </c>
      <c r="G719" s="236"/>
      <c r="H719" s="239">
        <v>7.14</v>
      </c>
      <c r="I719" s="240"/>
      <c r="J719" s="236"/>
      <c r="K719" s="236"/>
      <c r="L719" s="241"/>
      <c r="M719" s="242"/>
      <c r="N719" s="243"/>
      <c r="O719" s="243"/>
      <c r="P719" s="243"/>
      <c r="Q719" s="243"/>
      <c r="R719" s="243"/>
      <c r="S719" s="243"/>
      <c r="T719" s="244"/>
      <c r="AT719" s="245" t="s">
        <v>160</v>
      </c>
      <c r="AU719" s="245" t="s">
        <v>81</v>
      </c>
      <c r="AV719" s="11" t="s">
        <v>81</v>
      </c>
      <c r="AW719" s="11" t="s">
        <v>35</v>
      </c>
      <c r="AX719" s="11" t="s">
        <v>71</v>
      </c>
      <c r="AY719" s="245" t="s">
        <v>149</v>
      </c>
    </row>
    <row r="720" spans="2:51" s="11" customFormat="1" ht="13.5">
      <c r="B720" s="235"/>
      <c r="C720" s="236"/>
      <c r="D720" s="232" t="s">
        <v>160</v>
      </c>
      <c r="E720" s="237" t="s">
        <v>21</v>
      </c>
      <c r="F720" s="238" t="s">
        <v>961</v>
      </c>
      <c r="G720" s="236"/>
      <c r="H720" s="239">
        <v>14.9</v>
      </c>
      <c r="I720" s="240"/>
      <c r="J720" s="236"/>
      <c r="K720" s="236"/>
      <c r="L720" s="241"/>
      <c r="M720" s="242"/>
      <c r="N720" s="243"/>
      <c r="O720" s="243"/>
      <c r="P720" s="243"/>
      <c r="Q720" s="243"/>
      <c r="R720" s="243"/>
      <c r="S720" s="243"/>
      <c r="T720" s="244"/>
      <c r="AT720" s="245" t="s">
        <v>160</v>
      </c>
      <c r="AU720" s="245" t="s">
        <v>81</v>
      </c>
      <c r="AV720" s="11" t="s">
        <v>81</v>
      </c>
      <c r="AW720" s="11" t="s">
        <v>35</v>
      </c>
      <c r="AX720" s="11" t="s">
        <v>71</v>
      </c>
      <c r="AY720" s="245" t="s">
        <v>149</v>
      </c>
    </row>
    <row r="721" spans="2:51" s="11" customFormat="1" ht="13.5">
      <c r="B721" s="235"/>
      <c r="C721" s="236"/>
      <c r="D721" s="232" t="s">
        <v>160</v>
      </c>
      <c r="E721" s="237" t="s">
        <v>21</v>
      </c>
      <c r="F721" s="238" t="s">
        <v>946</v>
      </c>
      <c r="G721" s="236"/>
      <c r="H721" s="239">
        <v>5.87</v>
      </c>
      <c r="I721" s="240"/>
      <c r="J721" s="236"/>
      <c r="K721" s="236"/>
      <c r="L721" s="241"/>
      <c r="M721" s="242"/>
      <c r="N721" s="243"/>
      <c r="O721" s="243"/>
      <c r="P721" s="243"/>
      <c r="Q721" s="243"/>
      <c r="R721" s="243"/>
      <c r="S721" s="243"/>
      <c r="T721" s="244"/>
      <c r="AT721" s="245" t="s">
        <v>160</v>
      </c>
      <c r="AU721" s="245" t="s">
        <v>81</v>
      </c>
      <c r="AV721" s="11" t="s">
        <v>81</v>
      </c>
      <c r="AW721" s="11" t="s">
        <v>35</v>
      </c>
      <c r="AX721" s="11" t="s">
        <v>71</v>
      </c>
      <c r="AY721" s="245" t="s">
        <v>149</v>
      </c>
    </row>
    <row r="722" spans="2:51" s="11" customFormat="1" ht="13.5">
      <c r="B722" s="235"/>
      <c r="C722" s="236"/>
      <c r="D722" s="232" t="s">
        <v>160</v>
      </c>
      <c r="E722" s="237" t="s">
        <v>21</v>
      </c>
      <c r="F722" s="238" t="s">
        <v>962</v>
      </c>
      <c r="G722" s="236"/>
      <c r="H722" s="239">
        <v>2.75</v>
      </c>
      <c r="I722" s="240"/>
      <c r="J722" s="236"/>
      <c r="K722" s="236"/>
      <c r="L722" s="241"/>
      <c r="M722" s="242"/>
      <c r="N722" s="243"/>
      <c r="O722" s="243"/>
      <c r="P722" s="243"/>
      <c r="Q722" s="243"/>
      <c r="R722" s="243"/>
      <c r="S722" s="243"/>
      <c r="T722" s="244"/>
      <c r="AT722" s="245" t="s">
        <v>160</v>
      </c>
      <c r="AU722" s="245" t="s">
        <v>81</v>
      </c>
      <c r="AV722" s="11" t="s">
        <v>81</v>
      </c>
      <c r="AW722" s="11" t="s">
        <v>35</v>
      </c>
      <c r="AX722" s="11" t="s">
        <v>71</v>
      </c>
      <c r="AY722" s="245" t="s">
        <v>149</v>
      </c>
    </row>
    <row r="723" spans="2:51" s="12" customFormat="1" ht="13.5">
      <c r="B723" s="246"/>
      <c r="C723" s="247"/>
      <c r="D723" s="232" t="s">
        <v>160</v>
      </c>
      <c r="E723" s="248" t="s">
        <v>21</v>
      </c>
      <c r="F723" s="249" t="s">
        <v>163</v>
      </c>
      <c r="G723" s="247"/>
      <c r="H723" s="250">
        <v>36.348</v>
      </c>
      <c r="I723" s="251"/>
      <c r="J723" s="247"/>
      <c r="K723" s="247"/>
      <c r="L723" s="252"/>
      <c r="M723" s="253"/>
      <c r="N723" s="254"/>
      <c r="O723" s="254"/>
      <c r="P723" s="254"/>
      <c r="Q723" s="254"/>
      <c r="R723" s="254"/>
      <c r="S723" s="254"/>
      <c r="T723" s="255"/>
      <c r="AT723" s="256" t="s">
        <v>160</v>
      </c>
      <c r="AU723" s="256" t="s">
        <v>81</v>
      </c>
      <c r="AV723" s="12" t="s">
        <v>156</v>
      </c>
      <c r="AW723" s="12" t="s">
        <v>35</v>
      </c>
      <c r="AX723" s="12" t="s">
        <v>79</v>
      </c>
      <c r="AY723" s="256" t="s">
        <v>149</v>
      </c>
    </row>
    <row r="724" spans="2:65" s="1" customFormat="1" ht="16.5" customHeight="1">
      <c r="B724" s="45"/>
      <c r="C724" s="220" t="s">
        <v>1002</v>
      </c>
      <c r="D724" s="220" t="s">
        <v>151</v>
      </c>
      <c r="E724" s="221" t="s">
        <v>1003</v>
      </c>
      <c r="F724" s="222" t="s">
        <v>1004</v>
      </c>
      <c r="G724" s="223" t="s">
        <v>213</v>
      </c>
      <c r="H724" s="224">
        <v>0.24</v>
      </c>
      <c r="I724" s="225"/>
      <c r="J724" s="226">
        <f>ROUND(I724*H724,2)</f>
        <v>0</v>
      </c>
      <c r="K724" s="222" t="s">
        <v>155</v>
      </c>
      <c r="L724" s="71"/>
      <c r="M724" s="227" t="s">
        <v>21</v>
      </c>
      <c r="N724" s="228" t="s">
        <v>42</v>
      </c>
      <c r="O724" s="46"/>
      <c r="P724" s="229">
        <f>O724*H724</f>
        <v>0</v>
      </c>
      <c r="Q724" s="229">
        <v>0</v>
      </c>
      <c r="R724" s="229">
        <f>Q724*H724</f>
        <v>0</v>
      </c>
      <c r="S724" s="229">
        <v>0</v>
      </c>
      <c r="T724" s="230">
        <f>S724*H724</f>
        <v>0</v>
      </c>
      <c r="AR724" s="23" t="s">
        <v>247</v>
      </c>
      <c r="AT724" s="23" t="s">
        <v>151</v>
      </c>
      <c r="AU724" s="23" t="s">
        <v>81</v>
      </c>
      <c r="AY724" s="23" t="s">
        <v>149</v>
      </c>
      <c r="BE724" s="231">
        <f>IF(N724="základní",J724,0)</f>
        <v>0</v>
      </c>
      <c r="BF724" s="231">
        <f>IF(N724="snížená",J724,0)</f>
        <v>0</v>
      </c>
      <c r="BG724" s="231">
        <f>IF(N724="zákl. přenesená",J724,0)</f>
        <v>0</v>
      </c>
      <c r="BH724" s="231">
        <f>IF(N724="sníž. přenesená",J724,0)</f>
        <v>0</v>
      </c>
      <c r="BI724" s="231">
        <f>IF(N724="nulová",J724,0)</f>
        <v>0</v>
      </c>
      <c r="BJ724" s="23" t="s">
        <v>79</v>
      </c>
      <c r="BK724" s="231">
        <f>ROUND(I724*H724,2)</f>
        <v>0</v>
      </c>
      <c r="BL724" s="23" t="s">
        <v>247</v>
      </c>
      <c r="BM724" s="23" t="s">
        <v>1005</v>
      </c>
    </row>
    <row r="725" spans="2:47" s="1" customFormat="1" ht="13.5">
      <c r="B725" s="45"/>
      <c r="C725" s="73"/>
      <c r="D725" s="232" t="s">
        <v>158</v>
      </c>
      <c r="E725" s="73"/>
      <c r="F725" s="233" t="s">
        <v>875</v>
      </c>
      <c r="G725" s="73"/>
      <c r="H725" s="73"/>
      <c r="I725" s="190"/>
      <c r="J725" s="73"/>
      <c r="K725" s="73"/>
      <c r="L725" s="71"/>
      <c r="M725" s="234"/>
      <c r="N725" s="46"/>
      <c r="O725" s="46"/>
      <c r="P725" s="46"/>
      <c r="Q725" s="46"/>
      <c r="R725" s="46"/>
      <c r="S725" s="46"/>
      <c r="T725" s="94"/>
      <c r="AT725" s="23" t="s">
        <v>158</v>
      </c>
      <c r="AU725" s="23" t="s">
        <v>81</v>
      </c>
    </row>
    <row r="726" spans="2:65" s="1" customFormat="1" ht="16.5" customHeight="1">
      <c r="B726" s="45"/>
      <c r="C726" s="220" t="s">
        <v>1006</v>
      </c>
      <c r="D726" s="220" t="s">
        <v>151</v>
      </c>
      <c r="E726" s="221" t="s">
        <v>1007</v>
      </c>
      <c r="F726" s="222" t="s">
        <v>1008</v>
      </c>
      <c r="G726" s="223" t="s">
        <v>213</v>
      </c>
      <c r="H726" s="224">
        <v>0.24</v>
      </c>
      <c r="I726" s="225"/>
      <c r="J726" s="226">
        <f>ROUND(I726*H726,2)</f>
        <v>0</v>
      </c>
      <c r="K726" s="222" t="s">
        <v>155</v>
      </c>
      <c r="L726" s="71"/>
      <c r="M726" s="227" t="s">
        <v>21</v>
      </c>
      <c r="N726" s="228" t="s">
        <v>42</v>
      </c>
      <c r="O726" s="46"/>
      <c r="P726" s="229">
        <f>O726*H726</f>
        <v>0</v>
      </c>
      <c r="Q726" s="229">
        <v>0</v>
      </c>
      <c r="R726" s="229">
        <f>Q726*H726</f>
        <v>0</v>
      </c>
      <c r="S726" s="229">
        <v>0</v>
      </c>
      <c r="T726" s="230">
        <f>S726*H726</f>
        <v>0</v>
      </c>
      <c r="AR726" s="23" t="s">
        <v>247</v>
      </c>
      <c r="AT726" s="23" t="s">
        <v>151</v>
      </c>
      <c r="AU726" s="23" t="s">
        <v>81</v>
      </c>
      <c r="AY726" s="23" t="s">
        <v>149</v>
      </c>
      <c r="BE726" s="231">
        <f>IF(N726="základní",J726,0)</f>
        <v>0</v>
      </c>
      <c r="BF726" s="231">
        <f>IF(N726="snížená",J726,0)</f>
        <v>0</v>
      </c>
      <c r="BG726" s="231">
        <f>IF(N726="zákl. přenesená",J726,0)</f>
        <v>0</v>
      </c>
      <c r="BH726" s="231">
        <f>IF(N726="sníž. přenesená",J726,0)</f>
        <v>0</v>
      </c>
      <c r="BI726" s="231">
        <f>IF(N726="nulová",J726,0)</f>
        <v>0</v>
      </c>
      <c r="BJ726" s="23" t="s">
        <v>79</v>
      </c>
      <c r="BK726" s="231">
        <f>ROUND(I726*H726,2)</f>
        <v>0</v>
      </c>
      <c r="BL726" s="23" t="s">
        <v>247</v>
      </c>
      <c r="BM726" s="23" t="s">
        <v>1009</v>
      </c>
    </row>
    <row r="727" spans="2:47" s="1" customFormat="1" ht="13.5">
      <c r="B727" s="45"/>
      <c r="C727" s="73"/>
      <c r="D727" s="232" t="s">
        <v>158</v>
      </c>
      <c r="E727" s="73"/>
      <c r="F727" s="233" t="s">
        <v>875</v>
      </c>
      <c r="G727" s="73"/>
      <c r="H727" s="73"/>
      <c r="I727" s="190"/>
      <c r="J727" s="73"/>
      <c r="K727" s="73"/>
      <c r="L727" s="71"/>
      <c r="M727" s="234"/>
      <c r="N727" s="46"/>
      <c r="O727" s="46"/>
      <c r="P727" s="46"/>
      <c r="Q727" s="46"/>
      <c r="R727" s="46"/>
      <c r="S727" s="46"/>
      <c r="T727" s="94"/>
      <c r="AT727" s="23" t="s">
        <v>158</v>
      </c>
      <c r="AU727" s="23" t="s">
        <v>81</v>
      </c>
    </row>
    <row r="728" spans="2:63" s="10" customFormat="1" ht="29.85" customHeight="1">
      <c r="B728" s="204"/>
      <c r="C728" s="205"/>
      <c r="D728" s="206" t="s">
        <v>70</v>
      </c>
      <c r="E728" s="218" t="s">
        <v>1010</v>
      </c>
      <c r="F728" s="218" t="s">
        <v>1011</v>
      </c>
      <c r="G728" s="205"/>
      <c r="H728" s="205"/>
      <c r="I728" s="208"/>
      <c r="J728" s="219">
        <f>BK728</f>
        <v>0</v>
      </c>
      <c r="K728" s="205"/>
      <c r="L728" s="210"/>
      <c r="M728" s="211"/>
      <c r="N728" s="212"/>
      <c r="O728" s="212"/>
      <c r="P728" s="213">
        <f>SUM(P729:P852)</f>
        <v>0</v>
      </c>
      <c r="Q728" s="212"/>
      <c r="R728" s="213">
        <f>SUM(R729:R852)</f>
        <v>3.9375644800000003</v>
      </c>
      <c r="S728" s="212"/>
      <c r="T728" s="214">
        <f>SUM(T729:T852)</f>
        <v>5.450526399999999</v>
      </c>
      <c r="AR728" s="215" t="s">
        <v>81</v>
      </c>
      <c r="AT728" s="216" t="s">
        <v>70</v>
      </c>
      <c r="AU728" s="216" t="s">
        <v>79</v>
      </c>
      <c r="AY728" s="215" t="s">
        <v>149</v>
      </c>
      <c r="BK728" s="217">
        <f>SUM(BK729:BK852)</f>
        <v>0</v>
      </c>
    </row>
    <row r="729" spans="2:65" s="1" customFormat="1" ht="16.5" customHeight="1">
      <c r="B729" s="45"/>
      <c r="C729" s="220" t="s">
        <v>1012</v>
      </c>
      <c r="D729" s="220" t="s">
        <v>151</v>
      </c>
      <c r="E729" s="221" t="s">
        <v>1013</v>
      </c>
      <c r="F729" s="222" t="s">
        <v>1014</v>
      </c>
      <c r="G729" s="223" t="s">
        <v>154</v>
      </c>
      <c r="H729" s="224">
        <v>200.387</v>
      </c>
      <c r="I729" s="225"/>
      <c r="J729" s="226">
        <f>ROUND(I729*H729,2)</f>
        <v>0</v>
      </c>
      <c r="K729" s="222" t="s">
        <v>155</v>
      </c>
      <c r="L729" s="71"/>
      <c r="M729" s="227" t="s">
        <v>21</v>
      </c>
      <c r="N729" s="228" t="s">
        <v>42</v>
      </c>
      <c r="O729" s="46"/>
      <c r="P729" s="229">
        <f>O729*H729</f>
        <v>0</v>
      </c>
      <c r="Q729" s="229">
        <v>0</v>
      </c>
      <c r="R729" s="229">
        <f>Q729*H729</f>
        <v>0</v>
      </c>
      <c r="S729" s="229">
        <v>0.0272</v>
      </c>
      <c r="T729" s="230">
        <f>S729*H729</f>
        <v>5.450526399999999</v>
      </c>
      <c r="AR729" s="23" t="s">
        <v>247</v>
      </c>
      <c r="AT729" s="23" t="s">
        <v>151</v>
      </c>
      <c r="AU729" s="23" t="s">
        <v>81</v>
      </c>
      <c r="AY729" s="23" t="s">
        <v>149</v>
      </c>
      <c r="BE729" s="231">
        <f>IF(N729="základní",J729,0)</f>
        <v>0</v>
      </c>
      <c r="BF729" s="231">
        <f>IF(N729="snížená",J729,0)</f>
        <v>0</v>
      </c>
      <c r="BG729" s="231">
        <f>IF(N729="zákl. přenesená",J729,0)</f>
        <v>0</v>
      </c>
      <c r="BH729" s="231">
        <f>IF(N729="sníž. přenesená",J729,0)</f>
        <v>0</v>
      </c>
      <c r="BI729" s="231">
        <f>IF(N729="nulová",J729,0)</f>
        <v>0</v>
      </c>
      <c r="BJ729" s="23" t="s">
        <v>79</v>
      </c>
      <c r="BK729" s="231">
        <f>ROUND(I729*H729,2)</f>
        <v>0</v>
      </c>
      <c r="BL729" s="23" t="s">
        <v>247</v>
      </c>
      <c r="BM729" s="23" t="s">
        <v>1015</v>
      </c>
    </row>
    <row r="730" spans="2:51" s="11" customFormat="1" ht="13.5">
      <c r="B730" s="235"/>
      <c r="C730" s="236"/>
      <c r="D730" s="232" t="s">
        <v>160</v>
      </c>
      <c r="E730" s="237" t="s">
        <v>21</v>
      </c>
      <c r="F730" s="238" t="s">
        <v>1016</v>
      </c>
      <c r="G730" s="236"/>
      <c r="H730" s="239">
        <v>36.126</v>
      </c>
      <c r="I730" s="240"/>
      <c r="J730" s="236"/>
      <c r="K730" s="236"/>
      <c r="L730" s="241"/>
      <c r="M730" s="242"/>
      <c r="N730" s="243"/>
      <c r="O730" s="243"/>
      <c r="P730" s="243"/>
      <c r="Q730" s="243"/>
      <c r="R730" s="243"/>
      <c r="S730" s="243"/>
      <c r="T730" s="244"/>
      <c r="AT730" s="245" t="s">
        <v>160</v>
      </c>
      <c r="AU730" s="245" t="s">
        <v>81</v>
      </c>
      <c r="AV730" s="11" t="s">
        <v>81</v>
      </c>
      <c r="AW730" s="11" t="s">
        <v>35</v>
      </c>
      <c r="AX730" s="11" t="s">
        <v>71</v>
      </c>
      <c r="AY730" s="245" t="s">
        <v>149</v>
      </c>
    </row>
    <row r="731" spans="2:51" s="11" customFormat="1" ht="13.5">
      <c r="B731" s="235"/>
      <c r="C731" s="236"/>
      <c r="D731" s="232" t="s">
        <v>160</v>
      </c>
      <c r="E731" s="237" t="s">
        <v>21</v>
      </c>
      <c r="F731" s="238" t="s">
        <v>1017</v>
      </c>
      <c r="G731" s="236"/>
      <c r="H731" s="239">
        <v>32.608</v>
      </c>
      <c r="I731" s="240"/>
      <c r="J731" s="236"/>
      <c r="K731" s="236"/>
      <c r="L731" s="241"/>
      <c r="M731" s="242"/>
      <c r="N731" s="243"/>
      <c r="O731" s="243"/>
      <c r="P731" s="243"/>
      <c r="Q731" s="243"/>
      <c r="R731" s="243"/>
      <c r="S731" s="243"/>
      <c r="T731" s="244"/>
      <c r="AT731" s="245" t="s">
        <v>160</v>
      </c>
      <c r="AU731" s="245" t="s">
        <v>81</v>
      </c>
      <c r="AV731" s="11" t="s">
        <v>81</v>
      </c>
      <c r="AW731" s="11" t="s">
        <v>35</v>
      </c>
      <c r="AX731" s="11" t="s">
        <v>71</v>
      </c>
      <c r="AY731" s="245" t="s">
        <v>149</v>
      </c>
    </row>
    <row r="732" spans="2:51" s="11" customFormat="1" ht="13.5">
      <c r="B732" s="235"/>
      <c r="C732" s="236"/>
      <c r="D732" s="232" t="s">
        <v>160</v>
      </c>
      <c r="E732" s="237" t="s">
        <v>21</v>
      </c>
      <c r="F732" s="238" t="s">
        <v>352</v>
      </c>
      <c r="G732" s="236"/>
      <c r="H732" s="239">
        <v>29.145</v>
      </c>
      <c r="I732" s="240"/>
      <c r="J732" s="236"/>
      <c r="K732" s="236"/>
      <c r="L732" s="241"/>
      <c r="M732" s="242"/>
      <c r="N732" s="243"/>
      <c r="O732" s="243"/>
      <c r="P732" s="243"/>
      <c r="Q732" s="243"/>
      <c r="R732" s="243"/>
      <c r="S732" s="243"/>
      <c r="T732" s="244"/>
      <c r="AT732" s="245" t="s">
        <v>160</v>
      </c>
      <c r="AU732" s="245" t="s">
        <v>81</v>
      </c>
      <c r="AV732" s="11" t="s">
        <v>81</v>
      </c>
      <c r="AW732" s="11" t="s">
        <v>35</v>
      </c>
      <c r="AX732" s="11" t="s">
        <v>71</v>
      </c>
      <c r="AY732" s="245" t="s">
        <v>149</v>
      </c>
    </row>
    <row r="733" spans="2:51" s="11" customFormat="1" ht="13.5">
      <c r="B733" s="235"/>
      <c r="C733" s="236"/>
      <c r="D733" s="232" t="s">
        <v>160</v>
      </c>
      <c r="E733" s="237" t="s">
        <v>21</v>
      </c>
      <c r="F733" s="238" t="s">
        <v>353</v>
      </c>
      <c r="G733" s="236"/>
      <c r="H733" s="239">
        <v>1.056</v>
      </c>
      <c r="I733" s="240"/>
      <c r="J733" s="236"/>
      <c r="K733" s="236"/>
      <c r="L733" s="241"/>
      <c r="M733" s="242"/>
      <c r="N733" s="243"/>
      <c r="O733" s="243"/>
      <c r="P733" s="243"/>
      <c r="Q733" s="243"/>
      <c r="R733" s="243"/>
      <c r="S733" s="243"/>
      <c r="T733" s="244"/>
      <c r="AT733" s="245" t="s">
        <v>160</v>
      </c>
      <c r="AU733" s="245" t="s">
        <v>81</v>
      </c>
      <c r="AV733" s="11" t="s">
        <v>81</v>
      </c>
      <c r="AW733" s="11" t="s">
        <v>35</v>
      </c>
      <c r="AX733" s="11" t="s">
        <v>71</v>
      </c>
      <c r="AY733" s="245" t="s">
        <v>149</v>
      </c>
    </row>
    <row r="734" spans="2:51" s="11" customFormat="1" ht="13.5">
      <c r="B734" s="235"/>
      <c r="C734" s="236"/>
      <c r="D734" s="232" t="s">
        <v>160</v>
      </c>
      <c r="E734" s="237" t="s">
        <v>21</v>
      </c>
      <c r="F734" s="238" t="s">
        <v>354</v>
      </c>
      <c r="G734" s="236"/>
      <c r="H734" s="239">
        <v>15.87</v>
      </c>
      <c r="I734" s="240"/>
      <c r="J734" s="236"/>
      <c r="K734" s="236"/>
      <c r="L734" s="241"/>
      <c r="M734" s="242"/>
      <c r="N734" s="243"/>
      <c r="O734" s="243"/>
      <c r="P734" s="243"/>
      <c r="Q734" s="243"/>
      <c r="R734" s="243"/>
      <c r="S734" s="243"/>
      <c r="T734" s="244"/>
      <c r="AT734" s="245" t="s">
        <v>160</v>
      </c>
      <c r="AU734" s="245" t="s">
        <v>81</v>
      </c>
      <c r="AV734" s="11" t="s">
        <v>81</v>
      </c>
      <c r="AW734" s="11" t="s">
        <v>35</v>
      </c>
      <c r="AX734" s="11" t="s">
        <v>71</v>
      </c>
      <c r="AY734" s="245" t="s">
        <v>149</v>
      </c>
    </row>
    <row r="735" spans="2:51" s="11" customFormat="1" ht="13.5">
      <c r="B735" s="235"/>
      <c r="C735" s="236"/>
      <c r="D735" s="232" t="s">
        <v>160</v>
      </c>
      <c r="E735" s="237" t="s">
        <v>21</v>
      </c>
      <c r="F735" s="238" t="s">
        <v>355</v>
      </c>
      <c r="G735" s="236"/>
      <c r="H735" s="239">
        <v>0.216</v>
      </c>
      <c r="I735" s="240"/>
      <c r="J735" s="236"/>
      <c r="K735" s="236"/>
      <c r="L735" s="241"/>
      <c r="M735" s="242"/>
      <c r="N735" s="243"/>
      <c r="O735" s="243"/>
      <c r="P735" s="243"/>
      <c r="Q735" s="243"/>
      <c r="R735" s="243"/>
      <c r="S735" s="243"/>
      <c r="T735" s="244"/>
      <c r="AT735" s="245" t="s">
        <v>160</v>
      </c>
      <c r="AU735" s="245" t="s">
        <v>81</v>
      </c>
      <c r="AV735" s="11" t="s">
        <v>81</v>
      </c>
      <c r="AW735" s="11" t="s">
        <v>35</v>
      </c>
      <c r="AX735" s="11" t="s">
        <v>71</v>
      </c>
      <c r="AY735" s="245" t="s">
        <v>149</v>
      </c>
    </row>
    <row r="736" spans="2:51" s="11" customFormat="1" ht="13.5">
      <c r="B736" s="235"/>
      <c r="C736" s="236"/>
      <c r="D736" s="232" t="s">
        <v>160</v>
      </c>
      <c r="E736" s="237" t="s">
        <v>21</v>
      </c>
      <c r="F736" s="238" t="s">
        <v>1018</v>
      </c>
      <c r="G736" s="236"/>
      <c r="H736" s="239">
        <v>22.208</v>
      </c>
      <c r="I736" s="240"/>
      <c r="J736" s="236"/>
      <c r="K736" s="236"/>
      <c r="L736" s="241"/>
      <c r="M736" s="242"/>
      <c r="N736" s="243"/>
      <c r="O736" s="243"/>
      <c r="P736" s="243"/>
      <c r="Q736" s="243"/>
      <c r="R736" s="243"/>
      <c r="S736" s="243"/>
      <c r="T736" s="244"/>
      <c r="AT736" s="245" t="s">
        <v>160</v>
      </c>
      <c r="AU736" s="245" t="s">
        <v>81</v>
      </c>
      <c r="AV736" s="11" t="s">
        <v>81</v>
      </c>
      <c r="AW736" s="11" t="s">
        <v>35</v>
      </c>
      <c r="AX736" s="11" t="s">
        <v>71</v>
      </c>
      <c r="AY736" s="245" t="s">
        <v>149</v>
      </c>
    </row>
    <row r="737" spans="2:51" s="11" customFormat="1" ht="13.5">
      <c r="B737" s="235"/>
      <c r="C737" s="236"/>
      <c r="D737" s="232" t="s">
        <v>160</v>
      </c>
      <c r="E737" s="237" t="s">
        <v>21</v>
      </c>
      <c r="F737" s="238" t="s">
        <v>1019</v>
      </c>
      <c r="G737" s="236"/>
      <c r="H737" s="239">
        <v>0.648</v>
      </c>
      <c r="I737" s="240"/>
      <c r="J737" s="236"/>
      <c r="K737" s="236"/>
      <c r="L737" s="241"/>
      <c r="M737" s="242"/>
      <c r="N737" s="243"/>
      <c r="O737" s="243"/>
      <c r="P737" s="243"/>
      <c r="Q737" s="243"/>
      <c r="R737" s="243"/>
      <c r="S737" s="243"/>
      <c r="T737" s="244"/>
      <c r="AT737" s="245" t="s">
        <v>160</v>
      </c>
      <c r="AU737" s="245" t="s">
        <v>81</v>
      </c>
      <c r="AV737" s="11" t="s">
        <v>81</v>
      </c>
      <c r="AW737" s="11" t="s">
        <v>35</v>
      </c>
      <c r="AX737" s="11" t="s">
        <v>71</v>
      </c>
      <c r="AY737" s="245" t="s">
        <v>149</v>
      </c>
    </row>
    <row r="738" spans="2:51" s="11" customFormat="1" ht="13.5">
      <c r="B738" s="235"/>
      <c r="C738" s="236"/>
      <c r="D738" s="232" t="s">
        <v>160</v>
      </c>
      <c r="E738" s="237" t="s">
        <v>21</v>
      </c>
      <c r="F738" s="238" t="s">
        <v>358</v>
      </c>
      <c r="G738" s="236"/>
      <c r="H738" s="239">
        <v>16.69</v>
      </c>
      <c r="I738" s="240"/>
      <c r="J738" s="236"/>
      <c r="K738" s="236"/>
      <c r="L738" s="241"/>
      <c r="M738" s="242"/>
      <c r="N738" s="243"/>
      <c r="O738" s="243"/>
      <c r="P738" s="243"/>
      <c r="Q738" s="243"/>
      <c r="R738" s="243"/>
      <c r="S738" s="243"/>
      <c r="T738" s="244"/>
      <c r="AT738" s="245" t="s">
        <v>160</v>
      </c>
      <c r="AU738" s="245" t="s">
        <v>81</v>
      </c>
      <c r="AV738" s="11" t="s">
        <v>81</v>
      </c>
      <c r="AW738" s="11" t="s">
        <v>35</v>
      </c>
      <c r="AX738" s="11" t="s">
        <v>71</v>
      </c>
      <c r="AY738" s="245" t="s">
        <v>149</v>
      </c>
    </row>
    <row r="739" spans="2:51" s="11" customFormat="1" ht="13.5">
      <c r="B739" s="235"/>
      <c r="C739" s="236"/>
      <c r="D739" s="232" t="s">
        <v>160</v>
      </c>
      <c r="E739" s="237" t="s">
        <v>21</v>
      </c>
      <c r="F739" s="238" t="s">
        <v>359</v>
      </c>
      <c r="G739" s="236"/>
      <c r="H739" s="239">
        <v>0.576</v>
      </c>
      <c r="I739" s="240"/>
      <c r="J739" s="236"/>
      <c r="K739" s="236"/>
      <c r="L739" s="241"/>
      <c r="M739" s="242"/>
      <c r="N739" s="243"/>
      <c r="O739" s="243"/>
      <c r="P739" s="243"/>
      <c r="Q739" s="243"/>
      <c r="R739" s="243"/>
      <c r="S739" s="243"/>
      <c r="T739" s="244"/>
      <c r="AT739" s="245" t="s">
        <v>160</v>
      </c>
      <c r="AU739" s="245" t="s">
        <v>81</v>
      </c>
      <c r="AV739" s="11" t="s">
        <v>81</v>
      </c>
      <c r="AW739" s="11" t="s">
        <v>35</v>
      </c>
      <c r="AX739" s="11" t="s">
        <v>71</v>
      </c>
      <c r="AY739" s="245" t="s">
        <v>149</v>
      </c>
    </row>
    <row r="740" spans="2:51" s="11" customFormat="1" ht="13.5">
      <c r="B740" s="235"/>
      <c r="C740" s="236"/>
      <c r="D740" s="232" t="s">
        <v>160</v>
      </c>
      <c r="E740" s="237" t="s">
        <v>21</v>
      </c>
      <c r="F740" s="238" t="s">
        <v>361</v>
      </c>
      <c r="G740" s="236"/>
      <c r="H740" s="239">
        <v>24.463</v>
      </c>
      <c r="I740" s="240"/>
      <c r="J740" s="236"/>
      <c r="K740" s="236"/>
      <c r="L740" s="241"/>
      <c r="M740" s="242"/>
      <c r="N740" s="243"/>
      <c r="O740" s="243"/>
      <c r="P740" s="243"/>
      <c r="Q740" s="243"/>
      <c r="R740" s="243"/>
      <c r="S740" s="243"/>
      <c r="T740" s="244"/>
      <c r="AT740" s="245" t="s">
        <v>160</v>
      </c>
      <c r="AU740" s="245" t="s">
        <v>81</v>
      </c>
      <c r="AV740" s="11" t="s">
        <v>81</v>
      </c>
      <c r="AW740" s="11" t="s">
        <v>35</v>
      </c>
      <c r="AX740" s="11" t="s">
        <v>71</v>
      </c>
      <c r="AY740" s="245" t="s">
        <v>149</v>
      </c>
    </row>
    <row r="741" spans="2:51" s="11" customFormat="1" ht="13.5">
      <c r="B741" s="235"/>
      <c r="C741" s="236"/>
      <c r="D741" s="232" t="s">
        <v>160</v>
      </c>
      <c r="E741" s="237" t="s">
        <v>21</v>
      </c>
      <c r="F741" s="238" t="s">
        <v>362</v>
      </c>
      <c r="G741" s="236"/>
      <c r="H741" s="239">
        <v>0.756</v>
      </c>
      <c r="I741" s="240"/>
      <c r="J741" s="236"/>
      <c r="K741" s="236"/>
      <c r="L741" s="241"/>
      <c r="M741" s="242"/>
      <c r="N741" s="243"/>
      <c r="O741" s="243"/>
      <c r="P741" s="243"/>
      <c r="Q741" s="243"/>
      <c r="R741" s="243"/>
      <c r="S741" s="243"/>
      <c r="T741" s="244"/>
      <c r="AT741" s="245" t="s">
        <v>160</v>
      </c>
      <c r="AU741" s="245" t="s">
        <v>81</v>
      </c>
      <c r="AV741" s="11" t="s">
        <v>81</v>
      </c>
      <c r="AW741" s="11" t="s">
        <v>35</v>
      </c>
      <c r="AX741" s="11" t="s">
        <v>71</v>
      </c>
      <c r="AY741" s="245" t="s">
        <v>149</v>
      </c>
    </row>
    <row r="742" spans="2:51" s="11" customFormat="1" ht="13.5">
      <c r="B742" s="235"/>
      <c r="C742" s="236"/>
      <c r="D742" s="232" t="s">
        <v>160</v>
      </c>
      <c r="E742" s="237" t="s">
        <v>21</v>
      </c>
      <c r="F742" s="238" t="s">
        <v>360</v>
      </c>
      <c r="G742" s="236"/>
      <c r="H742" s="239">
        <v>20.025</v>
      </c>
      <c r="I742" s="240"/>
      <c r="J742" s="236"/>
      <c r="K742" s="236"/>
      <c r="L742" s="241"/>
      <c r="M742" s="242"/>
      <c r="N742" s="243"/>
      <c r="O742" s="243"/>
      <c r="P742" s="243"/>
      <c r="Q742" s="243"/>
      <c r="R742" s="243"/>
      <c r="S742" s="243"/>
      <c r="T742" s="244"/>
      <c r="AT742" s="245" t="s">
        <v>160</v>
      </c>
      <c r="AU742" s="245" t="s">
        <v>81</v>
      </c>
      <c r="AV742" s="11" t="s">
        <v>81</v>
      </c>
      <c r="AW742" s="11" t="s">
        <v>35</v>
      </c>
      <c r="AX742" s="11" t="s">
        <v>71</v>
      </c>
      <c r="AY742" s="245" t="s">
        <v>149</v>
      </c>
    </row>
    <row r="743" spans="2:51" s="12" customFormat="1" ht="13.5">
      <c r="B743" s="246"/>
      <c r="C743" s="247"/>
      <c r="D743" s="232" t="s">
        <v>160</v>
      </c>
      <c r="E743" s="248" t="s">
        <v>21</v>
      </c>
      <c r="F743" s="249" t="s">
        <v>163</v>
      </c>
      <c r="G743" s="247"/>
      <c r="H743" s="250">
        <v>200.387</v>
      </c>
      <c r="I743" s="251"/>
      <c r="J743" s="247"/>
      <c r="K743" s="247"/>
      <c r="L743" s="252"/>
      <c r="M743" s="253"/>
      <c r="N743" s="254"/>
      <c r="O743" s="254"/>
      <c r="P743" s="254"/>
      <c r="Q743" s="254"/>
      <c r="R743" s="254"/>
      <c r="S743" s="254"/>
      <c r="T743" s="255"/>
      <c r="AT743" s="256" t="s">
        <v>160</v>
      </c>
      <c r="AU743" s="256" t="s">
        <v>81</v>
      </c>
      <c r="AV743" s="12" t="s">
        <v>156</v>
      </c>
      <c r="AW743" s="12" t="s">
        <v>35</v>
      </c>
      <c r="AX743" s="12" t="s">
        <v>79</v>
      </c>
      <c r="AY743" s="256" t="s">
        <v>149</v>
      </c>
    </row>
    <row r="744" spans="2:65" s="1" customFormat="1" ht="25.5" customHeight="1">
      <c r="B744" s="45"/>
      <c r="C744" s="220" t="s">
        <v>1020</v>
      </c>
      <c r="D744" s="220" t="s">
        <v>151</v>
      </c>
      <c r="E744" s="221" t="s">
        <v>1021</v>
      </c>
      <c r="F744" s="222" t="s">
        <v>1022</v>
      </c>
      <c r="G744" s="223" t="s">
        <v>154</v>
      </c>
      <c r="H744" s="224">
        <v>211.046</v>
      </c>
      <c r="I744" s="225"/>
      <c r="J744" s="226">
        <f>ROUND(I744*H744,2)</f>
        <v>0</v>
      </c>
      <c r="K744" s="222" t="s">
        <v>155</v>
      </c>
      <c r="L744" s="71"/>
      <c r="M744" s="227" t="s">
        <v>21</v>
      </c>
      <c r="N744" s="228" t="s">
        <v>42</v>
      </c>
      <c r="O744" s="46"/>
      <c r="P744" s="229">
        <f>O744*H744</f>
        <v>0</v>
      </c>
      <c r="Q744" s="229">
        <v>0.003</v>
      </c>
      <c r="R744" s="229">
        <f>Q744*H744</f>
        <v>0.633138</v>
      </c>
      <c r="S744" s="229">
        <v>0</v>
      </c>
      <c r="T744" s="230">
        <f>S744*H744</f>
        <v>0</v>
      </c>
      <c r="AR744" s="23" t="s">
        <v>247</v>
      </c>
      <c r="AT744" s="23" t="s">
        <v>151</v>
      </c>
      <c r="AU744" s="23" t="s">
        <v>81</v>
      </c>
      <c r="AY744" s="23" t="s">
        <v>149</v>
      </c>
      <c r="BE744" s="231">
        <f>IF(N744="základní",J744,0)</f>
        <v>0</v>
      </c>
      <c r="BF744" s="231">
        <f>IF(N744="snížená",J744,0)</f>
        <v>0</v>
      </c>
      <c r="BG744" s="231">
        <f>IF(N744="zákl. přenesená",J744,0)</f>
        <v>0</v>
      </c>
      <c r="BH744" s="231">
        <f>IF(N744="sníž. přenesená",J744,0)</f>
        <v>0</v>
      </c>
      <c r="BI744" s="231">
        <f>IF(N744="nulová",J744,0)</f>
        <v>0</v>
      </c>
      <c r="BJ744" s="23" t="s">
        <v>79</v>
      </c>
      <c r="BK744" s="231">
        <f>ROUND(I744*H744,2)</f>
        <v>0</v>
      </c>
      <c r="BL744" s="23" t="s">
        <v>247</v>
      </c>
      <c r="BM744" s="23" t="s">
        <v>1023</v>
      </c>
    </row>
    <row r="745" spans="2:51" s="11" customFormat="1" ht="13.5">
      <c r="B745" s="235"/>
      <c r="C745" s="236"/>
      <c r="D745" s="232" t="s">
        <v>160</v>
      </c>
      <c r="E745" s="237" t="s">
        <v>21</v>
      </c>
      <c r="F745" s="238" t="s">
        <v>591</v>
      </c>
      <c r="G745" s="236"/>
      <c r="H745" s="239">
        <v>15.84</v>
      </c>
      <c r="I745" s="240"/>
      <c r="J745" s="236"/>
      <c r="K745" s="236"/>
      <c r="L745" s="241"/>
      <c r="M745" s="242"/>
      <c r="N745" s="243"/>
      <c r="O745" s="243"/>
      <c r="P745" s="243"/>
      <c r="Q745" s="243"/>
      <c r="R745" s="243"/>
      <c r="S745" s="243"/>
      <c r="T745" s="244"/>
      <c r="AT745" s="245" t="s">
        <v>160</v>
      </c>
      <c r="AU745" s="245" t="s">
        <v>81</v>
      </c>
      <c r="AV745" s="11" t="s">
        <v>81</v>
      </c>
      <c r="AW745" s="11" t="s">
        <v>35</v>
      </c>
      <c r="AX745" s="11" t="s">
        <v>71</v>
      </c>
      <c r="AY745" s="245" t="s">
        <v>149</v>
      </c>
    </row>
    <row r="746" spans="2:51" s="11" customFormat="1" ht="13.5">
      <c r="B746" s="235"/>
      <c r="C746" s="236"/>
      <c r="D746" s="232" t="s">
        <v>160</v>
      </c>
      <c r="E746" s="237" t="s">
        <v>21</v>
      </c>
      <c r="F746" s="238" t="s">
        <v>1024</v>
      </c>
      <c r="G746" s="236"/>
      <c r="H746" s="239">
        <v>32.49</v>
      </c>
      <c r="I746" s="240"/>
      <c r="J746" s="236"/>
      <c r="K746" s="236"/>
      <c r="L746" s="241"/>
      <c r="M746" s="242"/>
      <c r="N746" s="243"/>
      <c r="O746" s="243"/>
      <c r="P746" s="243"/>
      <c r="Q746" s="243"/>
      <c r="R746" s="243"/>
      <c r="S746" s="243"/>
      <c r="T746" s="244"/>
      <c r="AT746" s="245" t="s">
        <v>160</v>
      </c>
      <c r="AU746" s="245" t="s">
        <v>81</v>
      </c>
      <c r="AV746" s="11" t="s">
        <v>81</v>
      </c>
      <c r="AW746" s="11" t="s">
        <v>35</v>
      </c>
      <c r="AX746" s="11" t="s">
        <v>71</v>
      </c>
      <c r="AY746" s="245" t="s">
        <v>149</v>
      </c>
    </row>
    <row r="747" spans="2:51" s="11" customFormat="1" ht="13.5">
      <c r="B747" s="235"/>
      <c r="C747" s="236"/>
      <c r="D747" s="232" t="s">
        <v>160</v>
      </c>
      <c r="E747" s="237" t="s">
        <v>21</v>
      </c>
      <c r="F747" s="238" t="s">
        <v>1025</v>
      </c>
      <c r="G747" s="236"/>
      <c r="H747" s="239">
        <v>33.09</v>
      </c>
      <c r="I747" s="240"/>
      <c r="J747" s="236"/>
      <c r="K747" s="236"/>
      <c r="L747" s="241"/>
      <c r="M747" s="242"/>
      <c r="N747" s="243"/>
      <c r="O747" s="243"/>
      <c r="P747" s="243"/>
      <c r="Q747" s="243"/>
      <c r="R747" s="243"/>
      <c r="S747" s="243"/>
      <c r="T747" s="244"/>
      <c r="AT747" s="245" t="s">
        <v>160</v>
      </c>
      <c r="AU747" s="245" t="s">
        <v>81</v>
      </c>
      <c r="AV747" s="11" t="s">
        <v>81</v>
      </c>
      <c r="AW747" s="11" t="s">
        <v>35</v>
      </c>
      <c r="AX747" s="11" t="s">
        <v>71</v>
      </c>
      <c r="AY747" s="245" t="s">
        <v>149</v>
      </c>
    </row>
    <row r="748" spans="2:51" s="11" customFormat="1" ht="13.5">
      <c r="B748" s="235"/>
      <c r="C748" s="236"/>
      <c r="D748" s="232" t="s">
        <v>160</v>
      </c>
      <c r="E748" s="237" t="s">
        <v>21</v>
      </c>
      <c r="F748" s="238" t="s">
        <v>352</v>
      </c>
      <c r="G748" s="236"/>
      <c r="H748" s="239">
        <v>29.145</v>
      </c>
      <c r="I748" s="240"/>
      <c r="J748" s="236"/>
      <c r="K748" s="236"/>
      <c r="L748" s="241"/>
      <c r="M748" s="242"/>
      <c r="N748" s="243"/>
      <c r="O748" s="243"/>
      <c r="P748" s="243"/>
      <c r="Q748" s="243"/>
      <c r="R748" s="243"/>
      <c r="S748" s="243"/>
      <c r="T748" s="244"/>
      <c r="AT748" s="245" t="s">
        <v>160</v>
      </c>
      <c r="AU748" s="245" t="s">
        <v>81</v>
      </c>
      <c r="AV748" s="11" t="s">
        <v>81</v>
      </c>
      <c r="AW748" s="11" t="s">
        <v>35</v>
      </c>
      <c r="AX748" s="11" t="s">
        <v>71</v>
      </c>
      <c r="AY748" s="245" t="s">
        <v>149</v>
      </c>
    </row>
    <row r="749" spans="2:51" s="11" customFormat="1" ht="13.5">
      <c r="B749" s="235"/>
      <c r="C749" s="236"/>
      <c r="D749" s="232" t="s">
        <v>160</v>
      </c>
      <c r="E749" s="237" t="s">
        <v>21</v>
      </c>
      <c r="F749" s="238" t="s">
        <v>1026</v>
      </c>
      <c r="G749" s="236"/>
      <c r="H749" s="239">
        <v>16.05</v>
      </c>
      <c r="I749" s="240"/>
      <c r="J749" s="236"/>
      <c r="K749" s="236"/>
      <c r="L749" s="241"/>
      <c r="M749" s="242"/>
      <c r="N749" s="243"/>
      <c r="O749" s="243"/>
      <c r="P749" s="243"/>
      <c r="Q749" s="243"/>
      <c r="R749" s="243"/>
      <c r="S749" s="243"/>
      <c r="T749" s="244"/>
      <c r="AT749" s="245" t="s">
        <v>160</v>
      </c>
      <c r="AU749" s="245" t="s">
        <v>81</v>
      </c>
      <c r="AV749" s="11" t="s">
        <v>81</v>
      </c>
      <c r="AW749" s="11" t="s">
        <v>35</v>
      </c>
      <c r="AX749" s="11" t="s">
        <v>71</v>
      </c>
      <c r="AY749" s="245" t="s">
        <v>149</v>
      </c>
    </row>
    <row r="750" spans="2:51" s="11" customFormat="1" ht="13.5">
      <c r="B750" s="235"/>
      <c r="C750" s="236"/>
      <c r="D750" s="232" t="s">
        <v>160</v>
      </c>
      <c r="E750" s="237" t="s">
        <v>21</v>
      </c>
      <c r="F750" s="238" t="s">
        <v>1018</v>
      </c>
      <c r="G750" s="236"/>
      <c r="H750" s="239">
        <v>22.208</v>
      </c>
      <c r="I750" s="240"/>
      <c r="J750" s="236"/>
      <c r="K750" s="236"/>
      <c r="L750" s="241"/>
      <c r="M750" s="242"/>
      <c r="N750" s="243"/>
      <c r="O750" s="243"/>
      <c r="P750" s="243"/>
      <c r="Q750" s="243"/>
      <c r="R750" s="243"/>
      <c r="S750" s="243"/>
      <c r="T750" s="244"/>
      <c r="AT750" s="245" t="s">
        <v>160</v>
      </c>
      <c r="AU750" s="245" t="s">
        <v>81</v>
      </c>
      <c r="AV750" s="11" t="s">
        <v>81</v>
      </c>
      <c r="AW750" s="11" t="s">
        <v>35</v>
      </c>
      <c r="AX750" s="11" t="s">
        <v>71</v>
      </c>
      <c r="AY750" s="245" t="s">
        <v>149</v>
      </c>
    </row>
    <row r="751" spans="2:51" s="11" customFormat="1" ht="13.5">
      <c r="B751" s="235"/>
      <c r="C751" s="236"/>
      <c r="D751" s="232" t="s">
        <v>160</v>
      </c>
      <c r="E751" s="237" t="s">
        <v>21</v>
      </c>
      <c r="F751" s="238" t="s">
        <v>358</v>
      </c>
      <c r="G751" s="236"/>
      <c r="H751" s="239">
        <v>16.69</v>
      </c>
      <c r="I751" s="240"/>
      <c r="J751" s="236"/>
      <c r="K751" s="236"/>
      <c r="L751" s="241"/>
      <c r="M751" s="242"/>
      <c r="N751" s="243"/>
      <c r="O751" s="243"/>
      <c r="P751" s="243"/>
      <c r="Q751" s="243"/>
      <c r="R751" s="243"/>
      <c r="S751" s="243"/>
      <c r="T751" s="244"/>
      <c r="AT751" s="245" t="s">
        <v>160</v>
      </c>
      <c r="AU751" s="245" t="s">
        <v>81</v>
      </c>
      <c r="AV751" s="11" t="s">
        <v>81</v>
      </c>
      <c r="AW751" s="11" t="s">
        <v>35</v>
      </c>
      <c r="AX751" s="11" t="s">
        <v>71</v>
      </c>
      <c r="AY751" s="245" t="s">
        <v>149</v>
      </c>
    </row>
    <row r="752" spans="2:51" s="11" customFormat="1" ht="13.5">
      <c r="B752" s="235"/>
      <c r="C752" s="236"/>
      <c r="D752" s="232" t="s">
        <v>160</v>
      </c>
      <c r="E752" s="237" t="s">
        <v>21</v>
      </c>
      <c r="F752" s="238" t="s">
        <v>360</v>
      </c>
      <c r="G752" s="236"/>
      <c r="H752" s="239">
        <v>20.025</v>
      </c>
      <c r="I752" s="240"/>
      <c r="J752" s="236"/>
      <c r="K752" s="236"/>
      <c r="L752" s="241"/>
      <c r="M752" s="242"/>
      <c r="N752" s="243"/>
      <c r="O752" s="243"/>
      <c r="P752" s="243"/>
      <c r="Q752" s="243"/>
      <c r="R752" s="243"/>
      <c r="S752" s="243"/>
      <c r="T752" s="244"/>
      <c r="AT752" s="245" t="s">
        <v>160</v>
      </c>
      <c r="AU752" s="245" t="s">
        <v>81</v>
      </c>
      <c r="AV752" s="11" t="s">
        <v>81</v>
      </c>
      <c r="AW752" s="11" t="s">
        <v>35</v>
      </c>
      <c r="AX752" s="11" t="s">
        <v>71</v>
      </c>
      <c r="AY752" s="245" t="s">
        <v>149</v>
      </c>
    </row>
    <row r="753" spans="2:51" s="11" customFormat="1" ht="13.5">
      <c r="B753" s="235"/>
      <c r="C753" s="236"/>
      <c r="D753" s="232" t="s">
        <v>160</v>
      </c>
      <c r="E753" s="237" t="s">
        <v>21</v>
      </c>
      <c r="F753" s="238" t="s">
        <v>1027</v>
      </c>
      <c r="G753" s="236"/>
      <c r="H753" s="239">
        <v>23.87</v>
      </c>
      <c r="I753" s="240"/>
      <c r="J753" s="236"/>
      <c r="K753" s="236"/>
      <c r="L753" s="241"/>
      <c r="M753" s="242"/>
      <c r="N753" s="243"/>
      <c r="O753" s="243"/>
      <c r="P753" s="243"/>
      <c r="Q753" s="243"/>
      <c r="R753" s="243"/>
      <c r="S753" s="243"/>
      <c r="T753" s="244"/>
      <c r="AT753" s="245" t="s">
        <v>160</v>
      </c>
      <c r="AU753" s="245" t="s">
        <v>81</v>
      </c>
      <c r="AV753" s="11" t="s">
        <v>81</v>
      </c>
      <c r="AW753" s="11" t="s">
        <v>35</v>
      </c>
      <c r="AX753" s="11" t="s">
        <v>71</v>
      </c>
      <c r="AY753" s="245" t="s">
        <v>149</v>
      </c>
    </row>
    <row r="754" spans="2:51" s="11" customFormat="1" ht="13.5">
      <c r="B754" s="235"/>
      <c r="C754" s="236"/>
      <c r="D754" s="232" t="s">
        <v>160</v>
      </c>
      <c r="E754" s="237" t="s">
        <v>21</v>
      </c>
      <c r="F754" s="238" t="s">
        <v>1028</v>
      </c>
      <c r="G754" s="236"/>
      <c r="H754" s="239">
        <v>0.45</v>
      </c>
      <c r="I754" s="240"/>
      <c r="J754" s="236"/>
      <c r="K754" s="236"/>
      <c r="L754" s="241"/>
      <c r="M754" s="242"/>
      <c r="N754" s="243"/>
      <c r="O754" s="243"/>
      <c r="P754" s="243"/>
      <c r="Q754" s="243"/>
      <c r="R754" s="243"/>
      <c r="S754" s="243"/>
      <c r="T754" s="244"/>
      <c r="AT754" s="245" t="s">
        <v>160</v>
      </c>
      <c r="AU754" s="245" t="s">
        <v>81</v>
      </c>
      <c r="AV754" s="11" t="s">
        <v>81</v>
      </c>
      <c r="AW754" s="11" t="s">
        <v>35</v>
      </c>
      <c r="AX754" s="11" t="s">
        <v>71</v>
      </c>
      <c r="AY754" s="245" t="s">
        <v>149</v>
      </c>
    </row>
    <row r="755" spans="2:51" s="11" customFormat="1" ht="13.5">
      <c r="B755" s="235"/>
      <c r="C755" s="236"/>
      <c r="D755" s="232" t="s">
        <v>160</v>
      </c>
      <c r="E755" s="237" t="s">
        <v>21</v>
      </c>
      <c r="F755" s="238" t="s">
        <v>1029</v>
      </c>
      <c r="G755" s="236"/>
      <c r="H755" s="239">
        <v>0.45</v>
      </c>
      <c r="I755" s="240"/>
      <c r="J755" s="236"/>
      <c r="K755" s="236"/>
      <c r="L755" s="241"/>
      <c r="M755" s="242"/>
      <c r="N755" s="243"/>
      <c r="O755" s="243"/>
      <c r="P755" s="243"/>
      <c r="Q755" s="243"/>
      <c r="R755" s="243"/>
      <c r="S755" s="243"/>
      <c r="T755" s="244"/>
      <c r="AT755" s="245" t="s">
        <v>160</v>
      </c>
      <c r="AU755" s="245" t="s">
        <v>81</v>
      </c>
      <c r="AV755" s="11" t="s">
        <v>81</v>
      </c>
      <c r="AW755" s="11" t="s">
        <v>35</v>
      </c>
      <c r="AX755" s="11" t="s">
        <v>71</v>
      </c>
      <c r="AY755" s="245" t="s">
        <v>149</v>
      </c>
    </row>
    <row r="756" spans="2:51" s="11" customFormat="1" ht="13.5">
      <c r="B756" s="235"/>
      <c r="C756" s="236"/>
      <c r="D756" s="232" t="s">
        <v>160</v>
      </c>
      <c r="E756" s="237" t="s">
        <v>21</v>
      </c>
      <c r="F756" s="238" t="s">
        <v>1030</v>
      </c>
      <c r="G756" s="236"/>
      <c r="H756" s="239">
        <v>0.45</v>
      </c>
      <c r="I756" s="240"/>
      <c r="J756" s="236"/>
      <c r="K756" s="236"/>
      <c r="L756" s="241"/>
      <c r="M756" s="242"/>
      <c r="N756" s="243"/>
      <c r="O756" s="243"/>
      <c r="P756" s="243"/>
      <c r="Q756" s="243"/>
      <c r="R756" s="243"/>
      <c r="S756" s="243"/>
      <c r="T756" s="244"/>
      <c r="AT756" s="245" t="s">
        <v>160</v>
      </c>
      <c r="AU756" s="245" t="s">
        <v>81</v>
      </c>
      <c r="AV756" s="11" t="s">
        <v>81</v>
      </c>
      <c r="AW756" s="11" t="s">
        <v>35</v>
      </c>
      <c r="AX756" s="11" t="s">
        <v>71</v>
      </c>
      <c r="AY756" s="245" t="s">
        <v>149</v>
      </c>
    </row>
    <row r="757" spans="2:51" s="11" customFormat="1" ht="13.5">
      <c r="B757" s="235"/>
      <c r="C757" s="236"/>
      <c r="D757" s="232" t="s">
        <v>160</v>
      </c>
      <c r="E757" s="237" t="s">
        <v>21</v>
      </c>
      <c r="F757" s="238" t="s">
        <v>1031</v>
      </c>
      <c r="G757" s="236"/>
      <c r="H757" s="239">
        <v>0.288</v>
      </c>
      <c r="I757" s="240"/>
      <c r="J757" s="236"/>
      <c r="K757" s="236"/>
      <c r="L757" s="241"/>
      <c r="M757" s="242"/>
      <c r="N757" s="243"/>
      <c r="O757" s="243"/>
      <c r="P757" s="243"/>
      <c r="Q757" s="243"/>
      <c r="R757" s="243"/>
      <c r="S757" s="243"/>
      <c r="T757" s="244"/>
      <c r="AT757" s="245" t="s">
        <v>160</v>
      </c>
      <c r="AU757" s="245" t="s">
        <v>81</v>
      </c>
      <c r="AV757" s="11" t="s">
        <v>81</v>
      </c>
      <c r="AW757" s="11" t="s">
        <v>35</v>
      </c>
      <c r="AX757" s="11" t="s">
        <v>71</v>
      </c>
      <c r="AY757" s="245" t="s">
        <v>149</v>
      </c>
    </row>
    <row r="758" spans="2:51" s="12" customFormat="1" ht="13.5">
      <c r="B758" s="246"/>
      <c r="C758" s="247"/>
      <c r="D758" s="232" t="s">
        <v>160</v>
      </c>
      <c r="E758" s="248" t="s">
        <v>21</v>
      </c>
      <c r="F758" s="249" t="s">
        <v>163</v>
      </c>
      <c r="G758" s="247"/>
      <c r="H758" s="250">
        <v>211.046</v>
      </c>
      <c r="I758" s="251"/>
      <c r="J758" s="247"/>
      <c r="K758" s="247"/>
      <c r="L758" s="252"/>
      <c r="M758" s="253"/>
      <c r="N758" s="254"/>
      <c r="O758" s="254"/>
      <c r="P758" s="254"/>
      <c r="Q758" s="254"/>
      <c r="R758" s="254"/>
      <c r="S758" s="254"/>
      <c r="T758" s="255"/>
      <c r="AT758" s="256" t="s">
        <v>160</v>
      </c>
      <c r="AU758" s="256" t="s">
        <v>81</v>
      </c>
      <c r="AV758" s="12" t="s">
        <v>156</v>
      </c>
      <c r="AW758" s="12" t="s">
        <v>35</v>
      </c>
      <c r="AX758" s="12" t="s">
        <v>79</v>
      </c>
      <c r="AY758" s="256" t="s">
        <v>149</v>
      </c>
    </row>
    <row r="759" spans="2:65" s="1" customFormat="1" ht="16.5" customHeight="1">
      <c r="B759" s="45"/>
      <c r="C759" s="257" t="s">
        <v>1032</v>
      </c>
      <c r="D759" s="257" t="s">
        <v>224</v>
      </c>
      <c r="E759" s="258" t="s">
        <v>1033</v>
      </c>
      <c r="F759" s="259" t="s">
        <v>1034</v>
      </c>
      <c r="G759" s="260" t="s">
        <v>154</v>
      </c>
      <c r="H759" s="261">
        <v>232.151</v>
      </c>
      <c r="I759" s="262"/>
      <c r="J759" s="263">
        <f>ROUND(I759*H759,2)</f>
        <v>0</v>
      </c>
      <c r="K759" s="259" t="s">
        <v>155</v>
      </c>
      <c r="L759" s="264"/>
      <c r="M759" s="265" t="s">
        <v>21</v>
      </c>
      <c r="N759" s="266" t="s">
        <v>42</v>
      </c>
      <c r="O759" s="46"/>
      <c r="P759" s="229">
        <f>O759*H759</f>
        <v>0</v>
      </c>
      <c r="Q759" s="229">
        <v>0.0126</v>
      </c>
      <c r="R759" s="229">
        <f>Q759*H759</f>
        <v>2.9251026</v>
      </c>
      <c r="S759" s="229">
        <v>0</v>
      </c>
      <c r="T759" s="230">
        <f>S759*H759</f>
        <v>0</v>
      </c>
      <c r="AR759" s="23" t="s">
        <v>363</v>
      </c>
      <c r="AT759" s="23" t="s">
        <v>224</v>
      </c>
      <c r="AU759" s="23" t="s">
        <v>81</v>
      </c>
      <c r="AY759" s="23" t="s">
        <v>149</v>
      </c>
      <c r="BE759" s="231">
        <f>IF(N759="základní",J759,0)</f>
        <v>0</v>
      </c>
      <c r="BF759" s="231">
        <f>IF(N759="snížená",J759,0)</f>
        <v>0</v>
      </c>
      <c r="BG759" s="231">
        <f>IF(N759="zákl. přenesená",J759,0)</f>
        <v>0</v>
      </c>
      <c r="BH759" s="231">
        <f>IF(N759="sníž. přenesená",J759,0)</f>
        <v>0</v>
      </c>
      <c r="BI759" s="231">
        <f>IF(N759="nulová",J759,0)</f>
        <v>0</v>
      </c>
      <c r="BJ759" s="23" t="s">
        <v>79</v>
      </c>
      <c r="BK759" s="231">
        <f>ROUND(I759*H759,2)</f>
        <v>0</v>
      </c>
      <c r="BL759" s="23" t="s">
        <v>247</v>
      </c>
      <c r="BM759" s="23" t="s">
        <v>1035</v>
      </c>
    </row>
    <row r="760" spans="2:51" s="11" customFormat="1" ht="13.5">
      <c r="B760" s="235"/>
      <c r="C760" s="236"/>
      <c r="D760" s="232" t="s">
        <v>160</v>
      </c>
      <c r="E760" s="237" t="s">
        <v>21</v>
      </c>
      <c r="F760" s="238" t="s">
        <v>591</v>
      </c>
      <c r="G760" s="236"/>
      <c r="H760" s="239">
        <v>15.84</v>
      </c>
      <c r="I760" s="240"/>
      <c r="J760" s="236"/>
      <c r="K760" s="236"/>
      <c r="L760" s="241"/>
      <c r="M760" s="242"/>
      <c r="N760" s="243"/>
      <c r="O760" s="243"/>
      <c r="P760" s="243"/>
      <c r="Q760" s="243"/>
      <c r="R760" s="243"/>
      <c r="S760" s="243"/>
      <c r="T760" s="244"/>
      <c r="AT760" s="245" t="s">
        <v>160</v>
      </c>
      <c r="AU760" s="245" t="s">
        <v>81</v>
      </c>
      <c r="AV760" s="11" t="s">
        <v>81</v>
      </c>
      <c r="AW760" s="11" t="s">
        <v>35</v>
      </c>
      <c r="AX760" s="11" t="s">
        <v>71</v>
      </c>
      <c r="AY760" s="245" t="s">
        <v>149</v>
      </c>
    </row>
    <row r="761" spans="2:51" s="11" customFormat="1" ht="13.5">
      <c r="B761" s="235"/>
      <c r="C761" s="236"/>
      <c r="D761" s="232" t="s">
        <v>160</v>
      </c>
      <c r="E761" s="237" t="s">
        <v>21</v>
      </c>
      <c r="F761" s="238" t="s">
        <v>1024</v>
      </c>
      <c r="G761" s="236"/>
      <c r="H761" s="239">
        <v>32.49</v>
      </c>
      <c r="I761" s="240"/>
      <c r="J761" s="236"/>
      <c r="K761" s="236"/>
      <c r="L761" s="241"/>
      <c r="M761" s="242"/>
      <c r="N761" s="243"/>
      <c r="O761" s="243"/>
      <c r="P761" s="243"/>
      <c r="Q761" s="243"/>
      <c r="R761" s="243"/>
      <c r="S761" s="243"/>
      <c r="T761" s="244"/>
      <c r="AT761" s="245" t="s">
        <v>160</v>
      </c>
      <c r="AU761" s="245" t="s">
        <v>81</v>
      </c>
      <c r="AV761" s="11" t="s">
        <v>81</v>
      </c>
      <c r="AW761" s="11" t="s">
        <v>35</v>
      </c>
      <c r="AX761" s="11" t="s">
        <v>71</v>
      </c>
      <c r="AY761" s="245" t="s">
        <v>149</v>
      </c>
    </row>
    <row r="762" spans="2:51" s="11" customFormat="1" ht="13.5">
      <c r="B762" s="235"/>
      <c r="C762" s="236"/>
      <c r="D762" s="232" t="s">
        <v>160</v>
      </c>
      <c r="E762" s="237" t="s">
        <v>21</v>
      </c>
      <c r="F762" s="238" t="s">
        <v>1025</v>
      </c>
      <c r="G762" s="236"/>
      <c r="H762" s="239">
        <v>33.09</v>
      </c>
      <c r="I762" s="240"/>
      <c r="J762" s="236"/>
      <c r="K762" s="236"/>
      <c r="L762" s="241"/>
      <c r="M762" s="242"/>
      <c r="N762" s="243"/>
      <c r="O762" s="243"/>
      <c r="P762" s="243"/>
      <c r="Q762" s="243"/>
      <c r="R762" s="243"/>
      <c r="S762" s="243"/>
      <c r="T762" s="244"/>
      <c r="AT762" s="245" t="s">
        <v>160</v>
      </c>
      <c r="AU762" s="245" t="s">
        <v>81</v>
      </c>
      <c r="AV762" s="11" t="s">
        <v>81</v>
      </c>
      <c r="AW762" s="11" t="s">
        <v>35</v>
      </c>
      <c r="AX762" s="11" t="s">
        <v>71</v>
      </c>
      <c r="AY762" s="245" t="s">
        <v>149</v>
      </c>
    </row>
    <row r="763" spans="2:51" s="11" customFormat="1" ht="13.5">
      <c r="B763" s="235"/>
      <c r="C763" s="236"/>
      <c r="D763" s="232" t="s">
        <v>160</v>
      </c>
      <c r="E763" s="237" t="s">
        <v>21</v>
      </c>
      <c r="F763" s="238" t="s">
        <v>352</v>
      </c>
      <c r="G763" s="236"/>
      <c r="H763" s="239">
        <v>29.145</v>
      </c>
      <c r="I763" s="240"/>
      <c r="J763" s="236"/>
      <c r="K763" s="236"/>
      <c r="L763" s="241"/>
      <c r="M763" s="242"/>
      <c r="N763" s="243"/>
      <c r="O763" s="243"/>
      <c r="P763" s="243"/>
      <c r="Q763" s="243"/>
      <c r="R763" s="243"/>
      <c r="S763" s="243"/>
      <c r="T763" s="244"/>
      <c r="AT763" s="245" t="s">
        <v>160</v>
      </c>
      <c r="AU763" s="245" t="s">
        <v>81</v>
      </c>
      <c r="AV763" s="11" t="s">
        <v>81</v>
      </c>
      <c r="AW763" s="11" t="s">
        <v>35</v>
      </c>
      <c r="AX763" s="11" t="s">
        <v>71</v>
      </c>
      <c r="AY763" s="245" t="s">
        <v>149</v>
      </c>
    </row>
    <row r="764" spans="2:51" s="11" customFormat="1" ht="13.5">
      <c r="B764" s="235"/>
      <c r="C764" s="236"/>
      <c r="D764" s="232" t="s">
        <v>160</v>
      </c>
      <c r="E764" s="237" t="s">
        <v>21</v>
      </c>
      <c r="F764" s="238" t="s">
        <v>1026</v>
      </c>
      <c r="G764" s="236"/>
      <c r="H764" s="239">
        <v>16.05</v>
      </c>
      <c r="I764" s="240"/>
      <c r="J764" s="236"/>
      <c r="K764" s="236"/>
      <c r="L764" s="241"/>
      <c r="M764" s="242"/>
      <c r="N764" s="243"/>
      <c r="O764" s="243"/>
      <c r="P764" s="243"/>
      <c r="Q764" s="243"/>
      <c r="R764" s="243"/>
      <c r="S764" s="243"/>
      <c r="T764" s="244"/>
      <c r="AT764" s="245" t="s">
        <v>160</v>
      </c>
      <c r="AU764" s="245" t="s">
        <v>81</v>
      </c>
      <c r="AV764" s="11" t="s">
        <v>81</v>
      </c>
      <c r="AW764" s="11" t="s">
        <v>35</v>
      </c>
      <c r="AX764" s="11" t="s">
        <v>71</v>
      </c>
      <c r="AY764" s="245" t="s">
        <v>149</v>
      </c>
    </row>
    <row r="765" spans="2:51" s="11" customFormat="1" ht="13.5">
      <c r="B765" s="235"/>
      <c r="C765" s="236"/>
      <c r="D765" s="232" t="s">
        <v>160</v>
      </c>
      <c r="E765" s="237" t="s">
        <v>21</v>
      </c>
      <c r="F765" s="238" t="s">
        <v>1018</v>
      </c>
      <c r="G765" s="236"/>
      <c r="H765" s="239">
        <v>22.208</v>
      </c>
      <c r="I765" s="240"/>
      <c r="J765" s="236"/>
      <c r="K765" s="236"/>
      <c r="L765" s="241"/>
      <c r="M765" s="242"/>
      <c r="N765" s="243"/>
      <c r="O765" s="243"/>
      <c r="P765" s="243"/>
      <c r="Q765" s="243"/>
      <c r="R765" s="243"/>
      <c r="S765" s="243"/>
      <c r="T765" s="244"/>
      <c r="AT765" s="245" t="s">
        <v>160</v>
      </c>
      <c r="AU765" s="245" t="s">
        <v>81</v>
      </c>
      <c r="AV765" s="11" t="s">
        <v>81</v>
      </c>
      <c r="AW765" s="11" t="s">
        <v>35</v>
      </c>
      <c r="AX765" s="11" t="s">
        <v>71</v>
      </c>
      <c r="AY765" s="245" t="s">
        <v>149</v>
      </c>
    </row>
    <row r="766" spans="2:51" s="11" customFormat="1" ht="13.5">
      <c r="B766" s="235"/>
      <c r="C766" s="236"/>
      <c r="D766" s="232" t="s">
        <v>160</v>
      </c>
      <c r="E766" s="237" t="s">
        <v>21</v>
      </c>
      <c r="F766" s="238" t="s">
        <v>358</v>
      </c>
      <c r="G766" s="236"/>
      <c r="H766" s="239">
        <v>16.69</v>
      </c>
      <c r="I766" s="240"/>
      <c r="J766" s="236"/>
      <c r="K766" s="236"/>
      <c r="L766" s="241"/>
      <c r="M766" s="242"/>
      <c r="N766" s="243"/>
      <c r="O766" s="243"/>
      <c r="P766" s="243"/>
      <c r="Q766" s="243"/>
      <c r="R766" s="243"/>
      <c r="S766" s="243"/>
      <c r="T766" s="244"/>
      <c r="AT766" s="245" t="s">
        <v>160</v>
      </c>
      <c r="AU766" s="245" t="s">
        <v>81</v>
      </c>
      <c r="AV766" s="11" t="s">
        <v>81</v>
      </c>
      <c r="AW766" s="11" t="s">
        <v>35</v>
      </c>
      <c r="AX766" s="11" t="s">
        <v>71</v>
      </c>
      <c r="AY766" s="245" t="s">
        <v>149</v>
      </c>
    </row>
    <row r="767" spans="2:51" s="11" customFormat="1" ht="13.5">
      <c r="B767" s="235"/>
      <c r="C767" s="236"/>
      <c r="D767" s="232" t="s">
        <v>160</v>
      </c>
      <c r="E767" s="237" t="s">
        <v>21</v>
      </c>
      <c r="F767" s="238" t="s">
        <v>360</v>
      </c>
      <c r="G767" s="236"/>
      <c r="H767" s="239">
        <v>20.025</v>
      </c>
      <c r="I767" s="240"/>
      <c r="J767" s="236"/>
      <c r="K767" s="236"/>
      <c r="L767" s="241"/>
      <c r="M767" s="242"/>
      <c r="N767" s="243"/>
      <c r="O767" s="243"/>
      <c r="P767" s="243"/>
      <c r="Q767" s="243"/>
      <c r="R767" s="243"/>
      <c r="S767" s="243"/>
      <c r="T767" s="244"/>
      <c r="AT767" s="245" t="s">
        <v>160</v>
      </c>
      <c r="AU767" s="245" t="s">
        <v>81</v>
      </c>
      <c r="AV767" s="11" t="s">
        <v>81</v>
      </c>
      <c r="AW767" s="11" t="s">
        <v>35</v>
      </c>
      <c r="AX767" s="11" t="s">
        <v>71</v>
      </c>
      <c r="AY767" s="245" t="s">
        <v>149</v>
      </c>
    </row>
    <row r="768" spans="2:51" s="11" customFormat="1" ht="13.5">
      <c r="B768" s="235"/>
      <c r="C768" s="236"/>
      <c r="D768" s="232" t="s">
        <v>160</v>
      </c>
      <c r="E768" s="237" t="s">
        <v>21</v>
      </c>
      <c r="F768" s="238" t="s">
        <v>1027</v>
      </c>
      <c r="G768" s="236"/>
      <c r="H768" s="239">
        <v>23.87</v>
      </c>
      <c r="I768" s="240"/>
      <c r="J768" s="236"/>
      <c r="K768" s="236"/>
      <c r="L768" s="241"/>
      <c r="M768" s="242"/>
      <c r="N768" s="243"/>
      <c r="O768" s="243"/>
      <c r="P768" s="243"/>
      <c r="Q768" s="243"/>
      <c r="R768" s="243"/>
      <c r="S768" s="243"/>
      <c r="T768" s="244"/>
      <c r="AT768" s="245" t="s">
        <v>160</v>
      </c>
      <c r="AU768" s="245" t="s">
        <v>81</v>
      </c>
      <c r="AV768" s="11" t="s">
        <v>81</v>
      </c>
      <c r="AW768" s="11" t="s">
        <v>35</v>
      </c>
      <c r="AX768" s="11" t="s">
        <v>71</v>
      </c>
      <c r="AY768" s="245" t="s">
        <v>149</v>
      </c>
    </row>
    <row r="769" spans="2:51" s="11" customFormat="1" ht="13.5">
      <c r="B769" s="235"/>
      <c r="C769" s="236"/>
      <c r="D769" s="232" t="s">
        <v>160</v>
      </c>
      <c r="E769" s="237" t="s">
        <v>21</v>
      </c>
      <c r="F769" s="238" t="s">
        <v>1028</v>
      </c>
      <c r="G769" s="236"/>
      <c r="H769" s="239">
        <v>0.45</v>
      </c>
      <c r="I769" s="240"/>
      <c r="J769" s="236"/>
      <c r="K769" s="236"/>
      <c r="L769" s="241"/>
      <c r="M769" s="242"/>
      <c r="N769" s="243"/>
      <c r="O769" s="243"/>
      <c r="P769" s="243"/>
      <c r="Q769" s="243"/>
      <c r="R769" s="243"/>
      <c r="S769" s="243"/>
      <c r="T769" s="244"/>
      <c r="AT769" s="245" t="s">
        <v>160</v>
      </c>
      <c r="AU769" s="245" t="s">
        <v>81</v>
      </c>
      <c r="AV769" s="11" t="s">
        <v>81</v>
      </c>
      <c r="AW769" s="11" t="s">
        <v>35</v>
      </c>
      <c r="AX769" s="11" t="s">
        <v>71</v>
      </c>
      <c r="AY769" s="245" t="s">
        <v>149</v>
      </c>
    </row>
    <row r="770" spans="2:51" s="11" customFormat="1" ht="13.5">
      <c r="B770" s="235"/>
      <c r="C770" s="236"/>
      <c r="D770" s="232" t="s">
        <v>160</v>
      </c>
      <c r="E770" s="237" t="s">
        <v>21</v>
      </c>
      <c r="F770" s="238" t="s">
        <v>1029</v>
      </c>
      <c r="G770" s="236"/>
      <c r="H770" s="239">
        <v>0.45</v>
      </c>
      <c r="I770" s="240"/>
      <c r="J770" s="236"/>
      <c r="K770" s="236"/>
      <c r="L770" s="241"/>
      <c r="M770" s="242"/>
      <c r="N770" s="243"/>
      <c r="O770" s="243"/>
      <c r="P770" s="243"/>
      <c r="Q770" s="243"/>
      <c r="R770" s="243"/>
      <c r="S770" s="243"/>
      <c r="T770" s="244"/>
      <c r="AT770" s="245" t="s">
        <v>160</v>
      </c>
      <c r="AU770" s="245" t="s">
        <v>81</v>
      </c>
      <c r="AV770" s="11" t="s">
        <v>81</v>
      </c>
      <c r="AW770" s="11" t="s">
        <v>35</v>
      </c>
      <c r="AX770" s="11" t="s">
        <v>71</v>
      </c>
      <c r="AY770" s="245" t="s">
        <v>149</v>
      </c>
    </row>
    <row r="771" spans="2:51" s="11" customFormat="1" ht="13.5">
      <c r="B771" s="235"/>
      <c r="C771" s="236"/>
      <c r="D771" s="232" t="s">
        <v>160</v>
      </c>
      <c r="E771" s="237" t="s">
        <v>21</v>
      </c>
      <c r="F771" s="238" t="s">
        <v>1030</v>
      </c>
      <c r="G771" s="236"/>
      <c r="H771" s="239">
        <v>0.45</v>
      </c>
      <c r="I771" s="240"/>
      <c r="J771" s="236"/>
      <c r="K771" s="236"/>
      <c r="L771" s="241"/>
      <c r="M771" s="242"/>
      <c r="N771" s="243"/>
      <c r="O771" s="243"/>
      <c r="P771" s="243"/>
      <c r="Q771" s="243"/>
      <c r="R771" s="243"/>
      <c r="S771" s="243"/>
      <c r="T771" s="244"/>
      <c r="AT771" s="245" t="s">
        <v>160</v>
      </c>
      <c r="AU771" s="245" t="s">
        <v>81</v>
      </c>
      <c r="AV771" s="11" t="s">
        <v>81</v>
      </c>
      <c r="AW771" s="11" t="s">
        <v>35</v>
      </c>
      <c r="AX771" s="11" t="s">
        <v>71</v>
      </c>
      <c r="AY771" s="245" t="s">
        <v>149</v>
      </c>
    </row>
    <row r="772" spans="2:51" s="11" customFormat="1" ht="13.5">
      <c r="B772" s="235"/>
      <c r="C772" s="236"/>
      <c r="D772" s="232" t="s">
        <v>160</v>
      </c>
      <c r="E772" s="237" t="s">
        <v>21</v>
      </c>
      <c r="F772" s="238" t="s">
        <v>1031</v>
      </c>
      <c r="G772" s="236"/>
      <c r="H772" s="239">
        <v>0.288</v>
      </c>
      <c r="I772" s="240"/>
      <c r="J772" s="236"/>
      <c r="K772" s="236"/>
      <c r="L772" s="241"/>
      <c r="M772" s="242"/>
      <c r="N772" s="243"/>
      <c r="O772" s="243"/>
      <c r="P772" s="243"/>
      <c r="Q772" s="243"/>
      <c r="R772" s="243"/>
      <c r="S772" s="243"/>
      <c r="T772" s="244"/>
      <c r="AT772" s="245" t="s">
        <v>160</v>
      </c>
      <c r="AU772" s="245" t="s">
        <v>81</v>
      </c>
      <c r="AV772" s="11" t="s">
        <v>81</v>
      </c>
      <c r="AW772" s="11" t="s">
        <v>35</v>
      </c>
      <c r="AX772" s="11" t="s">
        <v>71</v>
      </c>
      <c r="AY772" s="245" t="s">
        <v>149</v>
      </c>
    </row>
    <row r="773" spans="2:51" s="12" customFormat="1" ht="13.5">
      <c r="B773" s="246"/>
      <c r="C773" s="247"/>
      <c r="D773" s="232" t="s">
        <v>160</v>
      </c>
      <c r="E773" s="248" t="s">
        <v>21</v>
      </c>
      <c r="F773" s="249" t="s">
        <v>163</v>
      </c>
      <c r="G773" s="247"/>
      <c r="H773" s="250">
        <v>211.046</v>
      </c>
      <c r="I773" s="251"/>
      <c r="J773" s="247"/>
      <c r="K773" s="247"/>
      <c r="L773" s="252"/>
      <c r="M773" s="253"/>
      <c r="N773" s="254"/>
      <c r="O773" s="254"/>
      <c r="P773" s="254"/>
      <c r="Q773" s="254"/>
      <c r="R773" s="254"/>
      <c r="S773" s="254"/>
      <c r="T773" s="255"/>
      <c r="AT773" s="256" t="s">
        <v>160</v>
      </c>
      <c r="AU773" s="256" t="s">
        <v>81</v>
      </c>
      <c r="AV773" s="12" t="s">
        <v>156</v>
      </c>
      <c r="AW773" s="12" t="s">
        <v>35</v>
      </c>
      <c r="AX773" s="12" t="s">
        <v>79</v>
      </c>
      <c r="AY773" s="256" t="s">
        <v>149</v>
      </c>
    </row>
    <row r="774" spans="2:51" s="11" customFormat="1" ht="13.5">
      <c r="B774" s="235"/>
      <c r="C774" s="236"/>
      <c r="D774" s="232" t="s">
        <v>160</v>
      </c>
      <c r="E774" s="236"/>
      <c r="F774" s="238" t="s">
        <v>1036</v>
      </c>
      <c r="G774" s="236"/>
      <c r="H774" s="239">
        <v>232.151</v>
      </c>
      <c r="I774" s="240"/>
      <c r="J774" s="236"/>
      <c r="K774" s="236"/>
      <c r="L774" s="241"/>
      <c r="M774" s="242"/>
      <c r="N774" s="243"/>
      <c r="O774" s="243"/>
      <c r="P774" s="243"/>
      <c r="Q774" s="243"/>
      <c r="R774" s="243"/>
      <c r="S774" s="243"/>
      <c r="T774" s="244"/>
      <c r="AT774" s="245" t="s">
        <v>160</v>
      </c>
      <c r="AU774" s="245" t="s">
        <v>81</v>
      </c>
      <c r="AV774" s="11" t="s">
        <v>81</v>
      </c>
      <c r="AW774" s="11" t="s">
        <v>6</v>
      </c>
      <c r="AX774" s="11" t="s">
        <v>79</v>
      </c>
      <c r="AY774" s="245" t="s">
        <v>149</v>
      </c>
    </row>
    <row r="775" spans="2:65" s="1" customFormat="1" ht="25.5" customHeight="1">
      <c r="B775" s="45"/>
      <c r="C775" s="220" t="s">
        <v>1037</v>
      </c>
      <c r="D775" s="220" t="s">
        <v>151</v>
      </c>
      <c r="E775" s="221" t="s">
        <v>1038</v>
      </c>
      <c r="F775" s="222" t="s">
        <v>1039</v>
      </c>
      <c r="G775" s="223" t="s">
        <v>405</v>
      </c>
      <c r="H775" s="224">
        <v>16</v>
      </c>
      <c r="I775" s="225"/>
      <c r="J775" s="226">
        <f>ROUND(I775*H775,2)</f>
        <v>0</v>
      </c>
      <c r="K775" s="222" t="s">
        <v>21</v>
      </c>
      <c r="L775" s="71"/>
      <c r="M775" s="227" t="s">
        <v>21</v>
      </c>
      <c r="N775" s="228" t="s">
        <v>42</v>
      </c>
      <c r="O775" s="46"/>
      <c r="P775" s="229">
        <f>O775*H775</f>
        <v>0</v>
      </c>
      <c r="Q775" s="229">
        <v>0.00058</v>
      </c>
      <c r="R775" s="229">
        <f>Q775*H775</f>
        <v>0.00928</v>
      </c>
      <c r="S775" s="229">
        <v>0</v>
      </c>
      <c r="T775" s="230">
        <f>S775*H775</f>
        <v>0</v>
      </c>
      <c r="AR775" s="23" t="s">
        <v>247</v>
      </c>
      <c r="AT775" s="23" t="s">
        <v>151</v>
      </c>
      <c r="AU775" s="23" t="s">
        <v>81</v>
      </c>
      <c r="AY775" s="23" t="s">
        <v>149</v>
      </c>
      <c r="BE775" s="231">
        <f>IF(N775="základní",J775,0)</f>
        <v>0</v>
      </c>
      <c r="BF775" s="231">
        <f>IF(N775="snížená",J775,0)</f>
        <v>0</v>
      </c>
      <c r="BG775" s="231">
        <f>IF(N775="zákl. přenesená",J775,0)</f>
        <v>0</v>
      </c>
      <c r="BH775" s="231">
        <f>IF(N775="sníž. přenesená",J775,0)</f>
        <v>0</v>
      </c>
      <c r="BI775" s="231">
        <f>IF(N775="nulová",J775,0)</f>
        <v>0</v>
      </c>
      <c r="BJ775" s="23" t="s">
        <v>79</v>
      </c>
      <c r="BK775" s="231">
        <f>ROUND(I775*H775,2)</f>
        <v>0</v>
      </c>
      <c r="BL775" s="23" t="s">
        <v>247</v>
      </c>
      <c r="BM775" s="23" t="s">
        <v>1040</v>
      </c>
    </row>
    <row r="776" spans="2:51" s="11" customFormat="1" ht="13.5">
      <c r="B776" s="235"/>
      <c r="C776" s="236"/>
      <c r="D776" s="232" t="s">
        <v>160</v>
      </c>
      <c r="E776" s="237" t="s">
        <v>21</v>
      </c>
      <c r="F776" s="238" t="s">
        <v>1041</v>
      </c>
      <c r="G776" s="236"/>
      <c r="H776" s="239">
        <v>5</v>
      </c>
      <c r="I776" s="240"/>
      <c r="J776" s="236"/>
      <c r="K776" s="236"/>
      <c r="L776" s="241"/>
      <c r="M776" s="242"/>
      <c r="N776" s="243"/>
      <c r="O776" s="243"/>
      <c r="P776" s="243"/>
      <c r="Q776" s="243"/>
      <c r="R776" s="243"/>
      <c r="S776" s="243"/>
      <c r="T776" s="244"/>
      <c r="AT776" s="245" t="s">
        <v>160</v>
      </c>
      <c r="AU776" s="245" t="s">
        <v>81</v>
      </c>
      <c r="AV776" s="11" t="s">
        <v>81</v>
      </c>
      <c r="AW776" s="11" t="s">
        <v>35</v>
      </c>
      <c r="AX776" s="11" t="s">
        <v>71</v>
      </c>
      <c r="AY776" s="245" t="s">
        <v>149</v>
      </c>
    </row>
    <row r="777" spans="2:51" s="11" customFormat="1" ht="13.5">
      <c r="B777" s="235"/>
      <c r="C777" s="236"/>
      <c r="D777" s="232" t="s">
        <v>160</v>
      </c>
      <c r="E777" s="237" t="s">
        <v>21</v>
      </c>
      <c r="F777" s="238" t="s">
        <v>1042</v>
      </c>
      <c r="G777" s="236"/>
      <c r="H777" s="239">
        <v>5</v>
      </c>
      <c r="I777" s="240"/>
      <c r="J777" s="236"/>
      <c r="K777" s="236"/>
      <c r="L777" s="241"/>
      <c r="M777" s="242"/>
      <c r="N777" s="243"/>
      <c r="O777" s="243"/>
      <c r="P777" s="243"/>
      <c r="Q777" s="243"/>
      <c r="R777" s="243"/>
      <c r="S777" s="243"/>
      <c r="T777" s="244"/>
      <c r="AT777" s="245" t="s">
        <v>160</v>
      </c>
      <c r="AU777" s="245" t="s">
        <v>81</v>
      </c>
      <c r="AV777" s="11" t="s">
        <v>81</v>
      </c>
      <c r="AW777" s="11" t="s">
        <v>35</v>
      </c>
      <c r="AX777" s="11" t="s">
        <v>71</v>
      </c>
      <c r="AY777" s="245" t="s">
        <v>149</v>
      </c>
    </row>
    <row r="778" spans="2:51" s="11" customFormat="1" ht="13.5">
      <c r="B778" s="235"/>
      <c r="C778" s="236"/>
      <c r="D778" s="232" t="s">
        <v>160</v>
      </c>
      <c r="E778" s="237" t="s">
        <v>21</v>
      </c>
      <c r="F778" s="238" t="s">
        <v>638</v>
      </c>
      <c r="G778" s="236"/>
      <c r="H778" s="239">
        <v>2</v>
      </c>
      <c r="I778" s="240"/>
      <c r="J778" s="236"/>
      <c r="K778" s="236"/>
      <c r="L778" s="241"/>
      <c r="M778" s="242"/>
      <c r="N778" s="243"/>
      <c r="O778" s="243"/>
      <c r="P778" s="243"/>
      <c r="Q778" s="243"/>
      <c r="R778" s="243"/>
      <c r="S778" s="243"/>
      <c r="T778" s="244"/>
      <c r="AT778" s="245" t="s">
        <v>160</v>
      </c>
      <c r="AU778" s="245" t="s">
        <v>81</v>
      </c>
      <c r="AV778" s="11" t="s">
        <v>81</v>
      </c>
      <c r="AW778" s="11" t="s">
        <v>35</v>
      </c>
      <c r="AX778" s="11" t="s">
        <v>71</v>
      </c>
      <c r="AY778" s="245" t="s">
        <v>149</v>
      </c>
    </row>
    <row r="779" spans="2:51" s="11" customFormat="1" ht="13.5">
      <c r="B779" s="235"/>
      <c r="C779" s="236"/>
      <c r="D779" s="232" t="s">
        <v>160</v>
      </c>
      <c r="E779" s="237" t="s">
        <v>21</v>
      </c>
      <c r="F779" s="238" t="s">
        <v>1043</v>
      </c>
      <c r="G779" s="236"/>
      <c r="H779" s="239">
        <v>4</v>
      </c>
      <c r="I779" s="240"/>
      <c r="J779" s="236"/>
      <c r="K779" s="236"/>
      <c r="L779" s="241"/>
      <c r="M779" s="242"/>
      <c r="N779" s="243"/>
      <c r="O779" s="243"/>
      <c r="P779" s="243"/>
      <c r="Q779" s="243"/>
      <c r="R779" s="243"/>
      <c r="S779" s="243"/>
      <c r="T779" s="244"/>
      <c r="AT779" s="245" t="s">
        <v>160</v>
      </c>
      <c r="AU779" s="245" t="s">
        <v>81</v>
      </c>
      <c r="AV779" s="11" t="s">
        <v>81</v>
      </c>
      <c r="AW779" s="11" t="s">
        <v>35</v>
      </c>
      <c r="AX779" s="11" t="s">
        <v>71</v>
      </c>
      <c r="AY779" s="245" t="s">
        <v>149</v>
      </c>
    </row>
    <row r="780" spans="2:51" s="12" customFormat="1" ht="13.5">
      <c r="B780" s="246"/>
      <c r="C780" s="247"/>
      <c r="D780" s="232" t="s">
        <v>160</v>
      </c>
      <c r="E780" s="248" t="s">
        <v>21</v>
      </c>
      <c r="F780" s="249" t="s">
        <v>163</v>
      </c>
      <c r="G780" s="247"/>
      <c r="H780" s="250">
        <v>16</v>
      </c>
      <c r="I780" s="251"/>
      <c r="J780" s="247"/>
      <c r="K780" s="247"/>
      <c r="L780" s="252"/>
      <c r="M780" s="253"/>
      <c r="N780" s="254"/>
      <c r="O780" s="254"/>
      <c r="P780" s="254"/>
      <c r="Q780" s="254"/>
      <c r="R780" s="254"/>
      <c r="S780" s="254"/>
      <c r="T780" s="255"/>
      <c r="AT780" s="256" t="s">
        <v>160</v>
      </c>
      <c r="AU780" s="256" t="s">
        <v>81</v>
      </c>
      <c r="AV780" s="12" t="s">
        <v>156</v>
      </c>
      <c r="AW780" s="12" t="s">
        <v>35</v>
      </c>
      <c r="AX780" s="12" t="s">
        <v>79</v>
      </c>
      <c r="AY780" s="256" t="s">
        <v>149</v>
      </c>
    </row>
    <row r="781" spans="2:65" s="1" customFormat="1" ht="16.5" customHeight="1">
      <c r="B781" s="45"/>
      <c r="C781" s="257" t="s">
        <v>1044</v>
      </c>
      <c r="D781" s="257" t="s">
        <v>224</v>
      </c>
      <c r="E781" s="258" t="s">
        <v>1045</v>
      </c>
      <c r="F781" s="259" t="s">
        <v>1046</v>
      </c>
      <c r="G781" s="260" t="s">
        <v>405</v>
      </c>
      <c r="H781" s="261">
        <v>16</v>
      </c>
      <c r="I781" s="262"/>
      <c r="J781" s="263">
        <f>ROUND(I781*H781,2)</f>
        <v>0</v>
      </c>
      <c r="K781" s="259" t="s">
        <v>21</v>
      </c>
      <c r="L781" s="264"/>
      <c r="M781" s="265" t="s">
        <v>21</v>
      </c>
      <c r="N781" s="266" t="s">
        <v>42</v>
      </c>
      <c r="O781" s="46"/>
      <c r="P781" s="229">
        <f>O781*H781</f>
        <v>0</v>
      </c>
      <c r="Q781" s="229">
        <v>0.0075</v>
      </c>
      <c r="R781" s="229">
        <f>Q781*H781</f>
        <v>0.12</v>
      </c>
      <c r="S781" s="229">
        <v>0</v>
      </c>
      <c r="T781" s="230">
        <f>S781*H781</f>
        <v>0</v>
      </c>
      <c r="AR781" s="23" t="s">
        <v>363</v>
      </c>
      <c r="AT781" s="23" t="s">
        <v>224</v>
      </c>
      <c r="AU781" s="23" t="s">
        <v>81</v>
      </c>
      <c r="AY781" s="23" t="s">
        <v>149</v>
      </c>
      <c r="BE781" s="231">
        <f>IF(N781="základní",J781,0)</f>
        <v>0</v>
      </c>
      <c r="BF781" s="231">
        <f>IF(N781="snížená",J781,0)</f>
        <v>0</v>
      </c>
      <c r="BG781" s="231">
        <f>IF(N781="zákl. přenesená",J781,0)</f>
        <v>0</v>
      </c>
      <c r="BH781" s="231">
        <f>IF(N781="sníž. přenesená",J781,0)</f>
        <v>0</v>
      </c>
      <c r="BI781" s="231">
        <f>IF(N781="nulová",J781,0)</f>
        <v>0</v>
      </c>
      <c r="BJ781" s="23" t="s">
        <v>79</v>
      </c>
      <c r="BK781" s="231">
        <f>ROUND(I781*H781,2)</f>
        <v>0</v>
      </c>
      <c r="BL781" s="23" t="s">
        <v>247</v>
      </c>
      <c r="BM781" s="23" t="s">
        <v>1047</v>
      </c>
    </row>
    <row r="782" spans="2:51" s="11" customFormat="1" ht="13.5">
      <c r="B782" s="235"/>
      <c r="C782" s="236"/>
      <c r="D782" s="232" t="s">
        <v>160</v>
      </c>
      <c r="E782" s="237" t="s">
        <v>21</v>
      </c>
      <c r="F782" s="238" t="s">
        <v>1041</v>
      </c>
      <c r="G782" s="236"/>
      <c r="H782" s="239">
        <v>5</v>
      </c>
      <c r="I782" s="240"/>
      <c r="J782" s="236"/>
      <c r="K782" s="236"/>
      <c r="L782" s="241"/>
      <c r="M782" s="242"/>
      <c r="N782" s="243"/>
      <c r="O782" s="243"/>
      <c r="P782" s="243"/>
      <c r="Q782" s="243"/>
      <c r="R782" s="243"/>
      <c r="S782" s="243"/>
      <c r="T782" s="244"/>
      <c r="AT782" s="245" t="s">
        <v>160</v>
      </c>
      <c r="AU782" s="245" t="s">
        <v>81</v>
      </c>
      <c r="AV782" s="11" t="s">
        <v>81</v>
      </c>
      <c r="AW782" s="11" t="s">
        <v>35</v>
      </c>
      <c r="AX782" s="11" t="s">
        <v>71</v>
      </c>
      <c r="AY782" s="245" t="s">
        <v>149</v>
      </c>
    </row>
    <row r="783" spans="2:51" s="11" customFormat="1" ht="13.5">
      <c r="B783" s="235"/>
      <c r="C783" s="236"/>
      <c r="D783" s="232" t="s">
        <v>160</v>
      </c>
      <c r="E783" s="237" t="s">
        <v>21</v>
      </c>
      <c r="F783" s="238" t="s">
        <v>1042</v>
      </c>
      <c r="G783" s="236"/>
      <c r="H783" s="239">
        <v>5</v>
      </c>
      <c r="I783" s="240"/>
      <c r="J783" s="236"/>
      <c r="K783" s="236"/>
      <c r="L783" s="241"/>
      <c r="M783" s="242"/>
      <c r="N783" s="243"/>
      <c r="O783" s="243"/>
      <c r="P783" s="243"/>
      <c r="Q783" s="243"/>
      <c r="R783" s="243"/>
      <c r="S783" s="243"/>
      <c r="T783" s="244"/>
      <c r="AT783" s="245" t="s">
        <v>160</v>
      </c>
      <c r="AU783" s="245" t="s">
        <v>81</v>
      </c>
      <c r="AV783" s="11" t="s">
        <v>81</v>
      </c>
      <c r="AW783" s="11" t="s">
        <v>35</v>
      </c>
      <c r="AX783" s="11" t="s">
        <v>71</v>
      </c>
      <c r="AY783" s="245" t="s">
        <v>149</v>
      </c>
    </row>
    <row r="784" spans="2:51" s="11" customFormat="1" ht="13.5">
      <c r="B784" s="235"/>
      <c r="C784" s="236"/>
      <c r="D784" s="232" t="s">
        <v>160</v>
      </c>
      <c r="E784" s="237" t="s">
        <v>21</v>
      </c>
      <c r="F784" s="238" t="s">
        <v>638</v>
      </c>
      <c r="G784" s="236"/>
      <c r="H784" s="239">
        <v>2</v>
      </c>
      <c r="I784" s="240"/>
      <c r="J784" s="236"/>
      <c r="K784" s="236"/>
      <c r="L784" s="241"/>
      <c r="M784" s="242"/>
      <c r="N784" s="243"/>
      <c r="O784" s="243"/>
      <c r="P784" s="243"/>
      <c r="Q784" s="243"/>
      <c r="R784" s="243"/>
      <c r="S784" s="243"/>
      <c r="T784" s="244"/>
      <c r="AT784" s="245" t="s">
        <v>160</v>
      </c>
      <c r="AU784" s="245" t="s">
        <v>81</v>
      </c>
      <c r="AV784" s="11" t="s">
        <v>81</v>
      </c>
      <c r="AW784" s="11" t="s">
        <v>35</v>
      </c>
      <c r="AX784" s="11" t="s">
        <v>71</v>
      </c>
      <c r="AY784" s="245" t="s">
        <v>149</v>
      </c>
    </row>
    <row r="785" spans="2:51" s="11" customFormat="1" ht="13.5">
      <c r="B785" s="235"/>
      <c r="C785" s="236"/>
      <c r="D785" s="232" t="s">
        <v>160</v>
      </c>
      <c r="E785" s="237" t="s">
        <v>21</v>
      </c>
      <c r="F785" s="238" t="s">
        <v>1043</v>
      </c>
      <c r="G785" s="236"/>
      <c r="H785" s="239">
        <v>4</v>
      </c>
      <c r="I785" s="240"/>
      <c r="J785" s="236"/>
      <c r="K785" s="236"/>
      <c r="L785" s="241"/>
      <c r="M785" s="242"/>
      <c r="N785" s="243"/>
      <c r="O785" s="243"/>
      <c r="P785" s="243"/>
      <c r="Q785" s="243"/>
      <c r="R785" s="243"/>
      <c r="S785" s="243"/>
      <c r="T785" s="244"/>
      <c r="AT785" s="245" t="s">
        <v>160</v>
      </c>
      <c r="AU785" s="245" t="s">
        <v>81</v>
      </c>
      <c r="AV785" s="11" t="s">
        <v>81</v>
      </c>
      <c r="AW785" s="11" t="s">
        <v>35</v>
      </c>
      <c r="AX785" s="11" t="s">
        <v>71</v>
      </c>
      <c r="AY785" s="245" t="s">
        <v>149</v>
      </c>
    </row>
    <row r="786" spans="2:51" s="12" customFormat="1" ht="13.5">
      <c r="B786" s="246"/>
      <c r="C786" s="247"/>
      <c r="D786" s="232" t="s">
        <v>160</v>
      </c>
      <c r="E786" s="248" t="s">
        <v>21</v>
      </c>
      <c r="F786" s="249" t="s">
        <v>163</v>
      </c>
      <c r="G786" s="247"/>
      <c r="H786" s="250">
        <v>16</v>
      </c>
      <c r="I786" s="251"/>
      <c r="J786" s="247"/>
      <c r="K786" s="247"/>
      <c r="L786" s="252"/>
      <c r="M786" s="253"/>
      <c r="N786" s="254"/>
      <c r="O786" s="254"/>
      <c r="P786" s="254"/>
      <c r="Q786" s="254"/>
      <c r="R786" s="254"/>
      <c r="S786" s="254"/>
      <c r="T786" s="255"/>
      <c r="AT786" s="256" t="s">
        <v>160</v>
      </c>
      <c r="AU786" s="256" t="s">
        <v>81</v>
      </c>
      <c r="AV786" s="12" t="s">
        <v>156</v>
      </c>
      <c r="AW786" s="12" t="s">
        <v>35</v>
      </c>
      <c r="AX786" s="12" t="s">
        <v>79</v>
      </c>
      <c r="AY786" s="256" t="s">
        <v>149</v>
      </c>
    </row>
    <row r="787" spans="2:65" s="1" customFormat="1" ht="16.5" customHeight="1">
      <c r="B787" s="45"/>
      <c r="C787" s="257" t="s">
        <v>1048</v>
      </c>
      <c r="D787" s="257" t="s">
        <v>224</v>
      </c>
      <c r="E787" s="258" t="s">
        <v>1049</v>
      </c>
      <c r="F787" s="259" t="s">
        <v>1050</v>
      </c>
      <c r="G787" s="260" t="s">
        <v>405</v>
      </c>
      <c r="H787" s="261">
        <v>1</v>
      </c>
      <c r="I787" s="262"/>
      <c r="J787" s="263">
        <f>ROUND(I787*H787,2)</f>
        <v>0</v>
      </c>
      <c r="K787" s="259" t="s">
        <v>21</v>
      </c>
      <c r="L787" s="264"/>
      <c r="M787" s="265" t="s">
        <v>21</v>
      </c>
      <c r="N787" s="266" t="s">
        <v>42</v>
      </c>
      <c r="O787" s="46"/>
      <c r="P787" s="229">
        <f>O787*H787</f>
        <v>0</v>
      </c>
      <c r="Q787" s="229">
        <v>0.0075</v>
      </c>
      <c r="R787" s="229">
        <f>Q787*H787</f>
        <v>0.0075</v>
      </c>
      <c r="S787" s="229">
        <v>0</v>
      </c>
      <c r="T787" s="230">
        <f>S787*H787</f>
        <v>0</v>
      </c>
      <c r="AR787" s="23" t="s">
        <v>363</v>
      </c>
      <c r="AT787" s="23" t="s">
        <v>224</v>
      </c>
      <c r="AU787" s="23" t="s">
        <v>81</v>
      </c>
      <c r="AY787" s="23" t="s">
        <v>149</v>
      </c>
      <c r="BE787" s="231">
        <f>IF(N787="základní",J787,0)</f>
        <v>0</v>
      </c>
      <c r="BF787" s="231">
        <f>IF(N787="snížená",J787,0)</f>
        <v>0</v>
      </c>
      <c r="BG787" s="231">
        <f>IF(N787="zákl. přenesená",J787,0)</f>
        <v>0</v>
      </c>
      <c r="BH787" s="231">
        <f>IF(N787="sníž. přenesená",J787,0)</f>
        <v>0</v>
      </c>
      <c r="BI787" s="231">
        <f>IF(N787="nulová",J787,0)</f>
        <v>0</v>
      </c>
      <c r="BJ787" s="23" t="s">
        <v>79</v>
      </c>
      <c r="BK787" s="231">
        <f>ROUND(I787*H787,2)</f>
        <v>0</v>
      </c>
      <c r="BL787" s="23" t="s">
        <v>247</v>
      </c>
      <c r="BM787" s="23" t="s">
        <v>1051</v>
      </c>
    </row>
    <row r="788" spans="2:51" s="11" customFormat="1" ht="13.5">
      <c r="B788" s="235"/>
      <c r="C788" s="236"/>
      <c r="D788" s="232" t="s">
        <v>160</v>
      </c>
      <c r="E788" s="237" t="s">
        <v>21</v>
      </c>
      <c r="F788" s="238" t="s">
        <v>1052</v>
      </c>
      <c r="G788" s="236"/>
      <c r="H788" s="239">
        <v>1</v>
      </c>
      <c r="I788" s="240"/>
      <c r="J788" s="236"/>
      <c r="K788" s="236"/>
      <c r="L788" s="241"/>
      <c r="M788" s="242"/>
      <c r="N788" s="243"/>
      <c r="O788" s="243"/>
      <c r="P788" s="243"/>
      <c r="Q788" s="243"/>
      <c r="R788" s="243"/>
      <c r="S788" s="243"/>
      <c r="T788" s="244"/>
      <c r="AT788" s="245" t="s">
        <v>160</v>
      </c>
      <c r="AU788" s="245" t="s">
        <v>81</v>
      </c>
      <c r="AV788" s="11" t="s">
        <v>81</v>
      </c>
      <c r="AW788" s="11" t="s">
        <v>35</v>
      </c>
      <c r="AX788" s="11" t="s">
        <v>79</v>
      </c>
      <c r="AY788" s="245" t="s">
        <v>149</v>
      </c>
    </row>
    <row r="789" spans="2:65" s="1" customFormat="1" ht="16.5" customHeight="1">
      <c r="B789" s="45"/>
      <c r="C789" s="220" t="s">
        <v>1053</v>
      </c>
      <c r="D789" s="220" t="s">
        <v>151</v>
      </c>
      <c r="E789" s="221" t="s">
        <v>1054</v>
      </c>
      <c r="F789" s="222" t="s">
        <v>1055</v>
      </c>
      <c r="G789" s="223" t="s">
        <v>441</v>
      </c>
      <c r="H789" s="224">
        <v>16</v>
      </c>
      <c r="I789" s="225"/>
      <c r="J789" s="226">
        <f>ROUND(I789*H789,2)</f>
        <v>0</v>
      </c>
      <c r="K789" s="222" t="s">
        <v>21</v>
      </c>
      <c r="L789" s="71"/>
      <c r="M789" s="227" t="s">
        <v>21</v>
      </c>
      <c r="N789" s="228" t="s">
        <v>42</v>
      </c>
      <c r="O789" s="46"/>
      <c r="P789" s="229">
        <f>O789*H789</f>
        <v>0</v>
      </c>
      <c r="Q789" s="229">
        <v>0.00058</v>
      </c>
      <c r="R789" s="229">
        <f>Q789*H789</f>
        <v>0.00928</v>
      </c>
      <c r="S789" s="229">
        <v>0</v>
      </c>
      <c r="T789" s="230">
        <f>S789*H789</f>
        <v>0</v>
      </c>
      <c r="AR789" s="23" t="s">
        <v>247</v>
      </c>
      <c r="AT789" s="23" t="s">
        <v>151</v>
      </c>
      <c r="AU789" s="23" t="s">
        <v>81</v>
      </c>
      <c r="AY789" s="23" t="s">
        <v>149</v>
      </c>
      <c r="BE789" s="231">
        <f>IF(N789="základní",J789,0)</f>
        <v>0</v>
      </c>
      <c r="BF789" s="231">
        <f>IF(N789="snížená",J789,0)</f>
        <v>0</v>
      </c>
      <c r="BG789" s="231">
        <f>IF(N789="zákl. přenesená",J789,0)</f>
        <v>0</v>
      </c>
      <c r="BH789" s="231">
        <f>IF(N789="sníž. přenesená",J789,0)</f>
        <v>0</v>
      </c>
      <c r="BI789" s="231">
        <f>IF(N789="nulová",J789,0)</f>
        <v>0</v>
      </c>
      <c r="BJ789" s="23" t="s">
        <v>79</v>
      </c>
      <c r="BK789" s="231">
        <f>ROUND(I789*H789,2)</f>
        <v>0</v>
      </c>
      <c r="BL789" s="23" t="s">
        <v>247</v>
      </c>
      <c r="BM789" s="23" t="s">
        <v>1056</v>
      </c>
    </row>
    <row r="790" spans="2:51" s="11" customFormat="1" ht="13.5">
      <c r="B790" s="235"/>
      <c r="C790" s="236"/>
      <c r="D790" s="232" t="s">
        <v>160</v>
      </c>
      <c r="E790" s="237" t="s">
        <v>21</v>
      </c>
      <c r="F790" s="238" t="s">
        <v>1041</v>
      </c>
      <c r="G790" s="236"/>
      <c r="H790" s="239">
        <v>5</v>
      </c>
      <c r="I790" s="240"/>
      <c r="J790" s="236"/>
      <c r="K790" s="236"/>
      <c r="L790" s="241"/>
      <c r="M790" s="242"/>
      <c r="N790" s="243"/>
      <c r="O790" s="243"/>
      <c r="P790" s="243"/>
      <c r="Q790" s="243"/>
      <c r="R790" s="243"/>
      <c r="S790" s="243"/>
      <c r="T790" s="244"/>
      <c r="AT790" s="245" t="s">
        <v>160</v>
      </c>
      <c r="AU790" s="245" t="s">
        <v>81</v>
      </c>
      <c r="AV790" s="11" t="s">
        <v>81</v>
      </c>
      <c r="AW790" s="11" t="s">
        <v>35</v>
      </c>
      <c r="AX790" s="11" t="s">
        <v>71</v>
      </c>
      <c r="AY790" s="245" t="s">
        <v>149</v>
      </c>
    </row>
    <row r="791" spans="2:51" s="11" customFormat="1" ht="13.5">
      <c r="B791" s="235"/>
      <c r="C791" s="236"/>
      <c r="D791" s="232" t="s">
        <v>160</v>
      </c>
      <c r="E791" s="237" t="s">
        <v>21</v>
      </c>
      <c r="F791" s="238" t="s">
        <v>1042</v>
      </c>
      <c r="G791" s="236"/>
      <c r="H791" s="239">
        <v>5</v>
      </c>
      <c r="I791" s="240"/>
      <c r="J791" s="236"/>
      <c r="K791" s="236"/>
      <c r="L791" s="241"/>
      <c r="M791" s="242"/>
      <c r="N791" s="243"/>
      <c r="O791" s="243"/>
      <c r="P791" s="243"/>
      <c r="Q791" s="243"/>
      <c r="R791" s="243"/>
      <c r="S791" s="243"/>
      <c r="T791" s="244"/>
      <c r="AT791" s="245" t="s">
        <v>160</v>
      </c>
      <c r="AU791" s="245" t="s">
        <v>81</v>
      </c>
      <c r="AV791" s="11" t="s">
        <v>81</v>
      </c>
      <c r="AW791" s="11" t="s">
        <v>35</v>
      </c>
      <c r="AX791" s="11" t="s">
        <v>71</v>
      </c>
      <c r="AY791" s="245" t="s">
        <v>149</v>
      </c>
    </row>
    <row r="792" spans="2:51" s="11" customFormat="1" ht="13.5">
      <c r="B792" s="235"/>
      <c r="C792" s="236"/>
      <c r="D792" s="232" t="s">
        <v>160</v>
      </c>
      <c r="E792" s="237" t="s">
        <v>21</v>
      </c>
      <c r="F792" s="238" t="s">
        <v>638</v>
      </c>
      <c r="G792" s="236"/>
      <c r="H792" s="239">
        <v>2</v>
      </c>
      <c r="I792" s="240"/>
      <c r="J792" s="236"/>
      <c r="K792" s="236"/>
      <c r="L792" s="241"/>
      <c r="M792" s="242"/>
      <c r="N792" s="243"/>
      <c r="O792" s="243"/>
      <c r="P792" s="243"/>
      <c r="Q792" s="243"/>
      <c r="R792" s="243"/>
      <c r="S792" s="243"/>
      <c r="T792" s="244"/>
      <c r="AT792" s="245" t="s">
        <v>160</v>
      </c>
      <c r="AU792" s="245" t="s">
        <v>81</v>
      </c>
      <c r="AV792" s="11" t="s">
        <v>81</v>
      </c>
      <c r="AW792" s="11" t="s">
        <v>35</v>
      </c>
      <c r="AX792" s="11" t="s">
        <v>71</v>
      </c>
      <c r="AY792" s="245" t="s">
        <v>149</v>
      </c>
    </row>
    <row r="793" spans="2:51" s="11" customFormat="1" ht="13.5">
      <c r="B793" s="235"/>
      <c r="C793" s="236"/>
      <c r="D793" s="232" t="s">
        <v>160</v>
      </c>
      <c r="E793" s="237" t="s">
        <v>21</v>
      </c>
      <c r="F793" s="238" t="s">
        <v>1043</v>
      </c>
      <c r="G793" s="236"/>
      <c r="H793" s="239">
        <v>4</v>
      </c>
      <c r="I793" s="240"/>
      <c r="J793" s="236"/>
      <c r="K793" s="236"/>
      <c r="L793" s="241"/>
      <c r="M793" s="242"/>
      <c r="N793" s="243"/>
      <c r="O793" s="243"/>
      <c r="P793" s="243"/>
      <c r="Q793" s="243"/>
      <c r="R793" s="243"/>
      <c r="S793" s="243"/>
      <c r="T793" s="244"/>
      <c r="AT793" s="245" t="s">
        <v>160</v>
      </c>
      <c r="AU793" s="245" t="s">
        <v>81</v>
      </c>
      <c r="AV793" s="11" t="s">
        <v>81</v>
      </c>
      <c r="AW793" s="11" t="s">
        <v>35</v>
      </c>
      <c r="AX793" s="11" t="s">
        <v>71</v>
      </c>
      <c r="AY793" s="245" t="s">
        <v>149</v>
      </c>
    </row>
    <row r="794" spans="2:51" s="12" customFormat="1" ht="13.5">
      <c r="B794" s="246"/>
      <c r="C794" s="247"/>
      <c r="D794" s="232" t="s">
        <v>160</v>
      </c>
      <c r="E794" s="248" t="s">
        <v>21</v>
      </c>
      <c r="F794" s="249" t="s">
        <v>163</v>
      </c>
      <c r="G794" s="247"/>
      <c r="H794" s="250">
        <v>16</v>
      </c>
      <c r="I794" s="251"/>
      <c r="J794" s="247"/>
      <c r="K794" s="247"/>
      <c r="L794" s="252"/>
      <c r="M794" s="253"/>
      <c r="N794" s="254"/>
      <c r="O794" s="254"/>
      <c r="P794" s="254"/>
      <c r="Q794" s="254"/>
      <c r="R794" s="254"/>
      <c r="S794" s="254"/>
      <c r="T794" s="255"/>
      <c r="AT794" s="256" t="s">
        <v>160</v>
      </c>
      <c r="AU794" s="256" t="s">
        <v>81</v>
      </c>
      <c r="AV794" s="12" t="s">
        <v>156</v>
      </c>
      <c r="AW794" s="12" t="s">
        <v>35</v>
      </c>
      <c r="AX794" s="12" t="s">
        <v>79</v>
      </c>
      <c r="AY794" s="256" t="s">
        <v>149</v>
      </c>
    </row>
    <row r="795" spans="2:65" s="1" customFormat="1" ht="16.5" customHeight="1">
      <c r="B795" s="45"/>
      <c r="C795" s="220" t="s">
        <v>1057</v>
      </c>
      <c r="D795" s="220" t="s">
        <v>151</v>
      </c>
      <c r="E795" s="221" t="s">
        <v>1058</v>
      </c>
      <c r="F795" s="222" t="s">
        <v>1059</v>
      </c>
      <c r="G795" s="223" t="s">
        <v>172</v>
      </c>
      <c r="H795" s="224">
        <v>108.44</v>
      </c>
      <c r="I795" s="225"/>
      <c r="J795" s="226">
        <f>ROUND(I795*H795,2)</f>
        <v>0</v>
      </c>
      <c r="K795" s="222" t="s">
        <v>155</v>
      </c>
      <c r="L795" s="71"/>
      <c r="M795" s="227" t="s">
        <v>21</v>
      </c>
      <c r="N795" s="228" t="s">
        <v>42</v>
      </c>
      <c r="O795" s="46"/>
      <c r="P795" s="229">
        <f>O795*H795</f>
        <v>0</v>
      </c>
      <c r="Q795" s="229">
        <v>0.00026</v>
      </c>
      <c r="R795" s="229">
        <f>Q795*H795</f>
        <v>0.028194399999999998</v>
      </c>
      <c r="S795" s="229">
        <v>0</v>
      </c>
      <c r="T795" s="230">
        <f>S795*H795</f>
        <v>0</v>
      </c>
      <c r="AR795" s="23" t="s">
        <v>247</v>
      </c>
      <c r="AT795" s="23" t="s">
        <v>151</v>
      </c>
      <c r="AU795" s="23" t="s">
        <v>81</v>
      </c>
      <c r="AY795" s="23" t="s">
        <v>149</v>
      </c>
      <c r="BE795" s="231">
        <f>IF(N795="základní",J795,0)</f>
        <v>0</v>
      </c>
      <c r="BF795" s="231">
        <f>IF(N795="snížená",J795,0)</f>
        <v>0</v>
      </c>
      <c r="BG795" s="231">
        <f>IF(N795="zákl. přenesená",J795,0)</f>
        <v>0</v>
      </c>
      <c r="BH795" s="231">
        <f>IF(N795="sníž. přenesená",J795,0)</f>
        <v>0</v>
      </c>
      <c r="BI795" s="231">
        <f>IF(N795="nulová",J795,0)</f>
        <v>0</v>
      </c>
      <c r="BJ795" s="23" t="s">
        <v>79</v>
      </c>
      <c r="BK795" s="231">
        <f>ROUND(I795*H795,2)</f>
        <v>0</v>
      </c>
      <c r="BL795" s="23" t="s">
        <v>247</v>
      </c>
      <c r="BM795" s="23" t="s">
        <v>1060</v>
      </c>
    </row>
    <row r="796" spans="2:47" s="1" customFormat="1" ht="13.5">
      <c r="B796" s="45"/>
      <c r="C796" s="73"/>
      <c r="D796" s="232" t="s">
        <v>158</v>
      </c>
      <c r="E796" s="73"/>
      <c r="F796" s="233" t="s">
        <v>1061</v>
      </c>
      <c r="G796" s="73"/>
      <c r="H796" s="73"/>
      <c r="I796" s="190"/>
      <c r="J796" s="73"/>
      <c r="K796" s="73"/>
      <c r="L796" s="71"/>
      <c r="M796" s="234"/>
      <c r="N796" s="46"/>
      <c r="O796" s="46"/>
      <c r="P796" s="46"/>
      <c r="Q796" s="46"/>
      <c r="R796" s="46"/>
      <c r="S796" s="46"/>
      <c r="T796" s="94"/>
      <c r="AT796" s="23" t="s">
        <v>158</v>
      </c>
      <c r="AU796" s="23" t="s">
        <v>81</v>
      </c>
    </row>
    <row r="797" spans="2:51" s="11" customFormat="1" ht="13.5">
      <c r="B797" s="235"/>
      <c r="C797" s="236"/>
      <c r="D797" s="232" t="s">
        <v>160</v>
      </c>
      <c r="E797" s="237" t="s">
        <v>21</v>
      </c>
      <c r="F797" s="238" t="s">
        <v>1062</v>
      </c>
      <c r="G797" s="236"/>
      <c r="H797" s="239">
        <v>7.2</v>
      </c>
      <c r="I797" s="240"/>
      <c r="J797" s="236"/>
      <c r="K797" s="236"/>
      <c r="L797" s="241"/>
      <c r="M797" s="242"/>
      <c r="N797" s="243"/>
      <c r="O797" s="243"/>
      <c r="P797" s="243"/>
      <c r="Q797" s="243"/>
      <c r="R797" s="243"/>
      <c r="S797" s="243"/>
      <c r="T797" s="244"/>
      <c r="AT797" s="245" t="s">
        <v>160</v>
      </c>
      <c r="AU797" s="245" t="s">
        <v>81</v>
      </c>
      <c r="AV797" s="11" t="s">
        <v>81</v>
      </c>
      <c r="AW797" s="11" t="s">
        <v>35</v>
      </c>
      <c r="AX797" s="11" t="s">
        <v>71</v>
      </c>
      <c r="AY797" s="245" t="s">
        <v>149</v>
      </c>
    </row>
    <row r="798" spans="2:51" s="11" customFormat="1" ht="13.5">
      <c r="B798" s="235"/>
      <c r="C798" s="236"/>
      <c r="D798" s="232" t="s">
        <v>160</v>
      </c>
      <c r="E798" s="237" t="s">
        <v>21</v>
      </c>
      <c r="F798" s="238" t="s">
        <v>1063</v>
      </c>
      <c r="G798" s="236"/>
      <c r="H798" s="239">
        <v>22.1</v>
      </c>
      <c r="I798" s="240"/>
      <c r="J798" s="236"/>
      <c r="K798" s="236"/>
      <c r="L798" s="241"/>
      <c r="M798" s="242"/>
      <c r="N798" s="243"/>
      <c r="O798" s="243"/>
      <c r="P798" s="243"/>
      <c r="Q798" s="243"/>
      <c r="R798" s="243"/>
      <c r="S798" s="243"/>
      <c r="T798" s="244"/>
      <c r="AT798" s="245" t="s">
        <v>160</v>
      </c>
      <c r="AU798" s="245" t="s">
        <v>81</v>
      </c>
      <c r="AV798" s="11" t="s">
        <v>81</v>
      </c>
      <c r="AW798" s="11" t="s">
        <v>35</v>
      </c>
      <c r="AX798" s="11" t="s">
        <v>71</v>
      </c>
      <c r="AY798" s="245" t="s">
        <v>149</v>
      </c>
    </row>
    <row r="799" spans="2:51" s="11" customFormat="1" ht="13.5">
      <c r="B799" s="235"/>
      <c r="C799" s="236"/>
      <c r="D799" s="232" t="s">
        <v>160</v>
      </c>
      <c r="E799" s="237" t="s">
        <v>21</v>
      </c>
      <c r="F799" s="238" t="s">
        <v>1064</v>
      </c>
      <c r="G799" s="236"/>
      <c r="H799" s="239">
        <v>24.8</v>
      </c>
      <c r="I799" s="240"/>
      <c r="J799" s="236"/>
      <c r="K799" s="236"/>
      <c r="L799" s="241"/>
      <c r="M799" s="242"/>
      <c r="N799" s="243"/>
      <c r="O799" s="243"/>
      <c r="P799" s="243"/>
      <c r="Q799" s="243"/>
      <c r="R799" s="243"/>
      <c r="S799" s="243"/>
      <c r="T799" s="244"/>
      <c r="AT799" s="245" t="s">
        <v>160</v>
      </c>
      <c r="AU799" s="245" t="s">
        <v>81</v>
      </c>
      <c r="AV799" s="11" t="s">
        <v>81</v>
      </c>
      <c r="AW799" s="11" t="s">
        <v>35</v>
      </c>
      <c r="AX799" s="11" t="s">
        <v>71</v>
      </c>
      <c r="AY799" s="245" t="s">
        <v>149</v>
      </c>
    </row>
    <row r="800" spans="2:51" s="11" customFormat="1" ht="13.5">
      <c r="B800" s="235"/>
      <c r="C800" s="236"/>
      <c r="D800" s="232" t="s">
        <v>160</v>
      </c>
      <c r="E800" s="237" t="s">
        <v>21</v>
      </c>
      <c r="F800" s="238" t="s">
        <v>1065</v>
      </c>
      <c r="G800" s="236"/>
      <c r="H800" s="239">
        <v>13.8</v>
      </c>
      <c r="I800" s="240"/>
      <c r="J800" s="236"/>
      <c r="K800" s="236"/>
      <c r="L800" s="241"/>
      <c r="M800" s="242"/>
      <c r="N800" s="243"/>
      <c r="O800" s="243"/>
      <c r="P800" s="243"/>
      <c r="Q800" s="243"/>
      <c r="R800" s="243"/>
      <c r="S800" s="243"/>
      <c r="T800" s="244"/>
      <c r="AT800" s="245" t="s">
        <v>160</v>
      </c>
      <c r="AU800" s="245" t="s">
        <v>81</v>
      </c>
      <c r="AV800" s="11" t="s">
        <v>81</v>
      </c>
      <c r="AW800" s="11" t="s">
        <v>35</v>
      </c>
      <c r="AX800" s="11" t="s">
        <v>71</v>
      </c>
      <c r="AY800" s="245" t="s">
        <v>149</v>
      </c>
    </row>
    <row r="801" spans="2:51" s="11" customFormat="1" ht="13.5">
      <c r="B801" s="235"/>
      <c r="C801" s="236"/>
      <c r="D801" s="232" t="s">
        <v>160</v>
      </c>
      <c r="E801" s="237" t="s">
        <v>21</v>
      </c>
      <c r="F801" s="238" t="s">
        <v>1066</v>
      </c>
      <c r="G801" s="236"/>
      <c r="H801" s="239">
        <v>13</v>
      </c>
      <c r="I801" s="240"/>
      <c r="J801" s="236"/>
      <c r="K801" s="236"/>
      <c r="L801" s="241"/>
      <c r="M801" s="242"/>
      <c r="N801" s="243"/>
      <c r="O801" s="243"/>
      <c r="P801" s="243"/>
      <c r="Q801" s="243"/>
      <c r="R801" s="243"/>
      <c r="S801" s="243"/>
      <c r="T801" s="244"/>
      <c r="AT801" s="245" t="s">
        <v>160</v>
      </c>
      <c r="AU801" s="245" t="s">
        <v>81</v>
      </c>
      <c r="AV801" s="11" t="s">
        <v>81</v>
      </c>
      <c r="AW801" s="11" t="s">
        <v>35</v>
      </c>
      <c r="AX801" s="11" t="s">
        <v>71</v>
      </c>
      <c r="AY801" s="245" t="s">
        <v>149</v>
      </c>
    </row>
    <row r="802" spans="2:51" s="11" customFormat="1" ht="13.5">
      <c r="B802" s="235"/>
      <c r="C802" s="236"/>
      <c r="D802" s="232" t="s">
        <v>160</v>
      </c>
      <c r="E802" s="237" t="s">
        <v>21</v>
      </c>
      <c r="F802" s="238" t="s">
        <v>1067</v>
      </c>
      <c r="G802" s="236"/>
      <c r="H802" s="239">
        <v>10</v>
      </c>
      <c r="I802" s="240"/>
      <c r="J802" s="236"/>
      <c r="K802" s="236"/>
      <c r="L802" s="241"/>
      <c r="M802" s="242"/>
      <c r="N802" s="243"/>
      <c r="O802" s="243"/>
      <c r="P802" s="243"/>
      <c r="Q802" s="243"/>
      <c r="R802" s="243"/>
      <c r="S802" s="243"/>
      <c r="T802" s="244"/>
      <c r="AT802" s="245" t="s">
        <v>160</v>
      </c>
      <c r="AU802" s="245" t="s">
        <v>81</v>
      </c>
      <c r="AV802" s="11" t="s">
        <v>81</v>
      </c>
      <c r="AW802" s="11" t="s">
        <v>35</v>
      </c>
      <c r="AX802" s="11" t="s">
        <v>71</v>
      </c>
      <c r="AY802" s="245" t="s">
        <v>149</v>
      </c>
    </row>
    <row r="803" spans="2:51" s="11" customFormat="1" ht="13.5">
      <c r="B803" s="235"/>
      <c r="C803" s="236"/>
      <c r="D803" s="232" t="s">
        <v>160</v>
      </c>
      <c r="E803" s="237" t="s">
        <v>21</v>
      </c>
      <c r="F803" s="238" t="s">
        <v>1068</v>
      </c>
      <c r="G803" s="236"/>
      <c r="H803" s="239">
        <v>7.34</v>
      </c>
      <c r="I803" s="240"/>
      <c r="J803" s="236"/>
      <c r="K803" s="236"/>
      <c r="L803" s="241"/>
      <c r="M803" s="242"/>
      <c r="N803" s="243"/>
      <c r="O803" s="243"/>
      <c r="P803" s="243"/>
      <c r="Q803" s="243"/>
      <c r="R803" s="243"/>
      <c r="S803" s="243"/>
      <c r="T803" s="244"/>
      <c r="AT803" s="245" t="s">
        <v>160</v>
      </c>
      <c r="AU803" s="245" t="s">
        <v>81</v>
      </c>
      <c r="AV803" s="11" t="s">
        <v>81</v>
      </c>
      <c r="AW803" s="11" t="s">
        <v>35</v>
      </c>
      <c r="AX803" s="11" t="s">
        <v>71</v>
      </c>
      <c r="AY803" s="245" t="s">
        <v>149</v>
      </c>
    </row>
    <row r="804" spans="2:51" s="11" customFormat="1" ht="13.5">
      <c r="B804" s="235"/>
      <c r="C804" s="236"/>
      <c r="D804" s="232" t="s">
        <v>160</v>
      </c>
      <c r="E804" s="237" t="s">
        <v>21</v>
      </c>
      <c r="F804" s="238" t="s">
        <v>1069</v>
      </c>
      <c r="G804" s="236"/>
      <c r="H804" s="239">
        <v>10.2</v>
      </c>
      <c r="I804" s="240"/>
      <c r="J804" s="236"/>
      <c r="K804" s="236"/>
      <c r="L804" s="241"/>
      <c r="M804" s="242"/>
      <c r="N804" s="243"/>
      <c r="O804" s="243"/>
      <c r="P804" s="243"/>
      <c r="Q804" s="243"/>
      <c r="R804" s="243"/>
      <c r="S804" s="243"/>
      <c r="T804" s="244"/>
      <c r="AT804" s="245" t="s">
        <v>160</v>
      </c>
      <c r="AU804" s="245" t="s">
        <v>81</v>
      </c>
      <c r="AV804" s="11" t="s">
        <v>81</v>
      </c>
      <c r="AW804" s="11" t="s">
        <v>35</v>
      </c>
      <c r="AX804" s="11" t="s">
        <v>71</v>
      </c>
      <c r="AY804" s="245" t="s">
        <v>149</v>
      </c>
    </row>
    <row r="805" spans="2:51" s="12" customFormat="1" ht="13.5">
      <c r="B805" s="246"/>
      <c r="C805" s="247"/>
      <c r="D805" s="232" t="s">
        <v>160</v>
      </c>
      <c r="E805" s="248" t="s">
        <v>21</v>
      </c>
      <c r="F805" s="249" t="s">
        <v>163</v>
      </c>
      <c r="G805" s="247"/>
      <c r="H805" s="250">
        <v>108.44</v>
      </c>
      <c r="I805" s="251"/>
      <c r="J805" s="247"/>
      <c r="K805" s="247"/>
      <c r="L805" s="252"/>
      <c r="M805" s="253"/>
      <c r="N805" s="254"/>
      <c r="O805" s="254"/>
      <c r="P805" s="254"/>
      <c r="Q805" s="254"/>
      <c r="R805" s="254"/>
      <c r="S805" s="254"/>
      <c r="T805" s="255"/>
      <c r="AT805" s="256" t="s">
        <v>160</v>
      </c>
      <c r="AU805" s="256" t="s">
        <v>81</v>
      </c>
      <c r="AV805" s="12" t="s">
        <v>156</v>
      </c>
      <c r="AW805" s="12" t="s">
        <v>35</v>
      </c>
      <c r="AX805" s="12" t="s">
        <v>79</v>
      </c>
      <c r="AY805" s="256" t="s">
        <v>149</v>
      </c>
    </row>
    <row r="806" spans="2:65" s="1" customFormat="1" ht="16.5" customHeight="1">
      <c r="B806" s="45"/>
      <c r="C806" s="220" t="s">
        <v>1070</v>
      </c>
      <c r="D806" s="220" t="s">
        <v>151</v>
      </c>
      <c r="E806" s="221" t="s">
        <v>1071</v>
      </c>
      <c r="F806" s="222" t="s">
        <v>1072</v>
      </c>
      <c r="G806" s="223" t="s">
        <v>154</v>
      </c>
      <c r="H806" s="224">
        <v>220.042</v>
      </c>
      <c r="I806" s="225"/>
      <c r="J806" s="226">
        <f>ROUND(I806*H806,2)</f>
        <v>0</v>
      </c>
      <c r="K806" s="222" t="s">
        <v>155</v>
      </c>
      <c r="L806" s="71"/>
      <c r="M806" s="227" t="s">
        <v>21</v>
      </c>
      <c r="N806" s="228" t="s">
        <v>42</v>
      </c>
      <c r="O806" s="46"/>
      <c r="P806" s="229">
        <f>O806*H806</f>
        <v>0</v>
      </c>
      <c r="Q806" s="229">
        <v>0.0003</v>
      </c>
      <c r="R806" s="229">
        <f>Q806*H806</f>
        <v>0.06601259999999999</v>
      </c>
      <c r="S806" s="229">
        <v>0</v>
      </c>
      <c r="T806" s="230">
        <f>S806*H806</f>
        <v>0</v>
      </c>
      <c r="AR806" s="23" t="s">
        <v>247</v>
      </c>
      <c r="AT806" s="23" t="s">
        <v>151</v>
      </c>
      <c r="AU806" s="23" t="s">
        <v>81</v>
      </c>
      <c r="AY806" s="23" t="s">
        <v>149</v>
      </c>
      <c r="BE806" s="231">
        <f>IF(N806="základní",J806,0)</f>
        <v>0</v>
      </c>
      <c r="BF806" s="231">
        <f>IF(N806="snížená",J806,0)</f>
        <v>0</v>
      </c>
      <c r="BG806" s="231">
        <f>IF(N806="zákl. přenesená",J806,0)</f>
        <v>0</v>
      </c>
      <c r="BH806" s="231">
        <f>IF(N806="sníž. přenesená",J806,0)</f>
        <v>0</v>
      </c>
      <c r="BI806" s="231">
        <f>IF(N806="nulová",J806,0)</f>
        <v>0</v>
      </c>
      <c r="BJ806" s="23" t="s">
        <v>79</v>
      </c>
      <c r="BK806" s="231">
        <f>ROUND(I806*H806,2)</f>
        <v>0</v>
      </c>
      <c r="BL806" s="23" t="s">
        <v>247</v>
      </c>
      <c r="BM806" s="23" t="s">
        <v>1073</v>
      </c>
    </row>
    <row r="807" spans="2:47" s="1" customFormat="1" ht="13.5">
      <c r="B807" s="45"/>
      <c r="C807" s="73"/>
      <c r="D807" s="232" t="s">
        <v>158</v>
      </c>
      <c r="E807" s="73"/>
      <c r="F807" s="233" t="s">
        <v>1061</v>
      </c>
      <c r="G807" s="73"/>
      <c r="H807" s="73"/>
      <c r="I807" s="190"/>
      <c r="J807" s="73"/>
      <c r="K807" s="73"/>
      <c r="L807" s="71"/>
      <c r="M807" s="234"/>
      <c r="N807" s="46"/>
      <c r="O807" s="46"/>
      <c r="P807" s="46"/>
      <c r="Q807" s="46"/>
      <c r="R807" s="46"/>
      <c r="S807" s="46"/>
      <c r="T807" s="94"/>
      <c r="AT807" s="23" t="s">
        <v>158</v>
      </c>
      <c r="AU807" s="23" t="s">
        <v>81</v>
      </c>
    </row>
    <row r="808" spans="2:51" s="11" customFormat="1" ht="13.5">
      <c r="B808" s="235"/>
      <c r="C808" s="236"/>
      <c r="D808" s="232" t="s">
        <v>160</v>
      </c>
      <c r="E808" s="237" t="s">
        <v>21</v>
      </c>
      <c r="F808" s="238" t="s">
        <v>1074</v>
      </c>
      <c r="G808" s="236"/>
      <c r="H808" s="239">
        <v>220.042</v>
      </c>
      <c r="I808" s="240"/>
      <c r="J808" s="236"/>
      <c r="K808" s="236"/>
      <c r="L808" s="241"/>
      <c r="M808" s="242"/>
      <c r="N808" s="243"/>
      <c r="O808" s="243"/>
      <c r="P808" s="243"/>
      <c r="Q808" s="243"/>
      <c r="R808" s="243"/>
      <c r="S808" s="243"/>
      <c r="T808" s="244"/>
      <c r="AT808" s="245" t="s">
        <v>160</v>
      </c>
      <c r="AU808" s="245" t="s">
        <v>81</v>
      </c>
      <c r="AV808" s="11" t="s">
        <v>81</v>
      </c>
      <c r="AW808" s="11" t="s">
        <v>35</v>
      </c>
      <c r="AX808" s="11" t="s">
        <v>79</v>
      </c>
      <c r="AY808" s="245" t="s">
        <v>149</v>
      </c>
    </row>
    <row r="809" spans="2:65" s="1" customFormat="1" ht="16.5" customHeight="1">
      <c r="B809" s="45"/>
      <c r="C809" s="220" t="s">
        <v>1075</v>
      </c>
      <c r="D809" s="220" t="s">
        <v>151</v>
      </c>
      <c r="E809" s="221" t="s">
        <v>1076</v>
      </c>
      <c r="F809" s="222" t="s">
        <v>1077</v>
      </c>
      <c r="G809" s="223" t="s">
        <v>405</v>
      </c>
      <c r="H809" s="224">
        <v>20</v>
      </c>
      <c r="I809" s="225"/>
      <c r="J809" s="226">
        <f>ROUND(I809*H809,2)</f>
        <v>0</v>
      </c>
      <c r="K809" s="222" t="s">
        <v>155</v>
      </c>
      <c r="L809" s="71"/>
      <c r="M809" s="227" t="s">
        <v>21</v>
      </c>
      <c r="N809" s="228" t="s">
        <v>42</v>
      </c>
      <c r="O809" s="46"/>
      <c r="P809" s="229">
        <f>O809*H809</f>
        <v>0</v>
      </c>
      <c r="Q809" s="229">
        <v>0</v>
      </c>
      <c r="R809" s="229">
        <f>Q809*H809</f>
        <v>0</v>
      </c>
      <c r="S809" s="229">
        <v>0</v>
      </c>
      <c r="T809" s="230">
        <f>S809*H809</f>
        <v>0</v>
      </c>
      <c r="AR809" s="23" t="s">
        <v>247</v>
      </c>
      <c r="AT809" s="23" t="s">
        <v>151</v>
      </c>
      <c r="AU809" s="23" t="s">
        <v>81</v>
      </c>
      <c r="AY809" s="23" t="s">
        <v>149</v>
      </c>
      <c r="BE809" s="231">
        <f>IF(N809="základní",J809,0)</f>
        <v>0</v>
      </c>
      <c r="BF809" s="231">
        <f>IF(N809="snížená",J809,0)</f>
        <v>0</v>
      </c>
      <c r="BG809" s="231">
        <f>IF(N809="zákl. přenesená",J809,0)</f>
        <v>0</v>
      </c>
      <c r="BH809" s="231">
        <f>IF(N809="sníž. přenesená",J809,0)</f>
        <v>0</v>
      </c>
      <c r="BI809" s="231">
        <f>IF(N809="nulová",J809,0)</f>
        <v>0</v>
      </c>
      <c r="BJ809" s="23" t="s">
        <v>79</v>
      </c>
      <c r="BK809" s="231">
        <f>ROUND(I809*H809,2)</f>
        <v>0</v>
      </c>
      <c r="BL809" s="23" t="s">
        <v>247</v>
      </c>
      <c r="BM809" s="23" t="s">
        <v>1078</v>
      </c>
    </row>
    <row r="810" spans="2:47" s="1" customFormat="1" ht="13.5">
      <c r="B810" s="45"/>
      <c r="C810" s="73"/>
      <c r="D810" s="232" t="s">
        <v>158</v>
      </c>
      <c r="E810" s="73"/>
      <c r="F810" s="233" t="s">
        <v>1061</v>
      </c>
      <c r="G810" s="73"/>
      <c r="H810" s="73"/>
      <c r="I810" s="190"/>
      <c r="J810" s="73"/>
      <c r="K810" s="73"/>
      <c r="L810" s="71"/>
      <c r="M810" s="234"/>
      <c r="N810" s="46"/>
      <c r="O810" s="46"/>
      <c r="P810" s="46"/>
      <c r="Q810" s="46"/>
      <c r="R810" s="46"/>
      <c r="S810" s="46"/>
      <c r="T810" s="94"/>
      <c r="AT810" s="23" t="s">
        <v>158</v>
      </c>
      <c r="AU810" s="23" t="s">
        <v>81</v>
      </c>
    </row>
    <row r="811" spans="2:65" s="1" customFormat="1" ht="16.5" customHeight="1">
      <c r="B811" s="45"/>
      <c r="C811" s="220" t="s">
        <v>1079</v>
      </c>
      <c r="D811" s="220" t="s">
        <v>151</v>
      </c>
      <c r="E811" s="221" t="s">
        <v>1080</v>
      </c>
      <c r="F811" s="222" t="s">
        <v>1081</v>
      </c>
      <c r="G811" s="223" t="s">
        <v>172</v>
      </c>
      <c r="H811" s="224">
        <v>4.896</v>
      </c>
      <c r="I811" s="225"/>
      <c r="J811" s="226">
        <f>ROUND(I811*H811,2)</f>
        <v>0</v>
      </c>
      <c r="K811" s="222" t="s">
        <v>155</v>
      </c>
      <c r="L811" s="71"/>
      <c r="M811" s="227" t="s">
        <v>21</v>
      </c>
      <c r="N811" s="228" t="s">
        <v>42</v>
      </c>
      <c r="O811" s="46"/>
      <c r="P811" s="229">
        <f>O811*H811</f>
        <v>0</v>
      </c>
      <c r="Q811" s="229">
        <v>0.00104</v>
      </c>
      <c r="R811" s="229">
        <f>Q811*H811</f>
        <v>0.005091839999999999</v>
      </c>
      <c r="S811" s="229">
        <v>0</v>
      </c>
      <c r="T811" s="230">
        <f>S811*H811</f>
        <v>0</v>
      </c>
      <c r="AR811" s="23" t="s">
        <v>247</v>
      </c>
      <c r="AT811" s="23" t="s">
        <v>151</v>
      </c>
      <c r="AU811" s="23" t="s">
        <v>81</v>
      </c>
      <c r="AY811" s="23" t="s">
        <v>149</v>
      </c>
      <c r="BE811" s="231">
        <f>IF(N811="základní",J811,0)</f>
        <v>0</v>
      </c>
      <c r="BF811" s="231">
        <f>IF(N811="snížená",J811,0)</f>
        <v>0</v>
      </c>
      <c r="BG811" s="231">
        <f>IF(N811="zákl. přenesená",J811,0)</f>
        <v>0</v>
      </c>
      <c r="BH811" s="231">
        <f>IF(N811="sníž. přenesená",J811,0)</f>
        <v>0</v>
      </c>
      <c r="BI811" s="231">
        <f>IF(N811="nulová",J811,0)</f>
        <v>0</v>
      </c>
      <c r="BJ811" s="23" t="s">
        <v>79</v>
      </c>
      <c r="BK811" s="231">
        <f>ROUND(I811*H811,2)</f>
        <v>0</v>
      </c>
      <c r="BL811" s="23" t="s">
        <v>247</v>
      </c>
      <c r="BM811" s="23" t="s">
        <v>1082</v>
      </c>
    </row>
    <row r="812" spans="2:51" s="11" customFormat="1" ht="13.5">
      <c r="B812" s="235"/>
      <c r="C812" s="236"/>
      <c r="D812" s="232" t="s">
        <v>160</v>
      </c>
      <c r="E812" s="237" t="s">
        <v>21</v>
      </c>
      <c r="F812" s="238" t="s">
        <v>1083</v>
      </c>
      <c r="G812" s="236"/>
      <c r="H812" s="239">
        <v>2.4</v>
      </c>
      <c r="I812" s="240"/>
      <c r="J812" s="236"/>
      <c r="K812" s="236"/>
      <c r="L812" s="241"/>
      <c r="M812" s="242"/>
      <c r="N812" s="243"/>
      <c r="O812" s="243"/>
      <c r="P812" s="243"/>
      <c r="Q812" s="243"/>
      <c r="R812" s="243"/>
      <c r="S812" s="243"/>
      <c r="T812" s="244"/>
      <c r="AT812" s="245" t="s">
        <v>160</v>
      </c>
      <c r="AU812" s="245" t="s">
        <v>81</v>
      </c>
      <c r="AV812" s="11" t="s">
        <v>81</v>
      </c>
      <c r="AW812" s="11" t="s">
        <v>35</v>
      </c>
      <c r="AX812" s="11" t="s">
        <v>71</v>
      </c>
      <c r="AY812" s="245" t="s">
        <v>149</v>
      </c>
    </row>
    <row r="813" spans="2:51" s="11" customFormat="1" ht="13.5">
      <c r="B813" s="235"/>
      <c r="C813" s="236"/>
      <c r="D813" s="232" t="s">
        <v>160</v>
      </c>
      <c r="E813" s="237" t="s">
        <v>21</v>
      </c>
      <c r="F813" s="238" t="s">
        <v>1084</v>
      </c>
      <c r="G813" s="236"/>
      <c r="H813" s="239">
        <v>0.576</v>
      </c>
      <c r="I813" s="240"/>
      <c r="J813" s="236"/>
      <c r="K813" s="236"/>
      <c r="L813" s="241"/>
      <c r="M813" s="242"/>
      <c r="N813" s="243"/>
      <c r="O813" s="243"/>
      <c r="P813" s="243"/>
      <c r="Q813" s="243"/>
      <c r="R813" s="243"/>
      <c r="S813" s="243"/>
      <c r="T813" s="244"/>
      <c r="AT813" s="245" t="s">
        <v>160</v>
      </c>
      <c r="AU813" s="245" t="s">
        <v>81</v>
      </c>
      <c r="AV813" s="11" t="s">
        <v>81</v>
      </c>
      <c r="AW813" s="11" t="s">
        <v>35</v>
      </c>
      <c r="AX813" s="11" t="s">
        <v>71</v>
      </c>
      <c r="AY813" s="245" t="s">
        <v>149</v>
      </c>
    </row>
    <row r="814" spans="2:51" s="11" customFormat="1" ht="13.5">
      <c r="B814" s="235"/>
      <c r="C814" s="236"/>
      <c r="D814" s="232" t="s">
        <v>160</v>
      </c>
      <c r="E814" s="237" t="s">
        <v>21</v>
      </c>
      <c r="F814" s="238" t="s">
        <v>1085</v>
      </c>
      <c r="G814" s="236"/>
      <c r="H814" s="239">
        <v>0.576</v>
      </c>
      <c r="I814" s="240"/>
      <c r="J814" s="236"/>
      <c r="K814" s="236"/>
      <c r="L814" s="241"/>
      <c r="M814" s="242"/>
      <c r="N814" s="243"/>
      <c r="O814" s="243"/>
      <c r="P814" s="243"/>
      <c r="Q814" s="243"/>
      <c r="R814" s="243"/>
      <c r="S814" s="243"/>
      <c r="T814" s="244"/>
      <c r="AT814" s="245" t="s">
        <v>160</v>
      </c>
      <c r="AU814" s="245" t="s">
        <v>81</v>
      </c>
      <c r="AV814" s="11" t="s">
        <v>81</v>
      </c>
      <c r="AW814" s="11" t="s">
        <v>35</v>
      </c>
      <c r="AX814" s="11" t="s">
        <v>71</v>
      </c>
      <c r="AY814" s="245" t="s">
        <v>149</v>
      </c>
    </row>
    <row r="815" spans="2:51" s="11" customFormat="1" ht="13.5">
      <c r="B815" s="235"/>
      <c r="C815" s="236"/>
      <c r="D815" s="232" t="s">
        <v>160</v>
      </c>
      <c r="E815" s="237" t="s">
        <v>21</v>
      </c>
      <c r="F815" s="238" t="s">
        <v>1086</v>
      </c>
      <c r="G815" s="236"/>
      <c r="H815" s="239">
        <v>0.48</v>
      </c>
      <c r="I815" s="240"/>
      <c r="J815" s="236"/>
      <c r="K815" s="236"/>
      <c r="L815" s="241"/>
      <c r="M815" s="242"/>
      <c r="N815" s="243"/>
      <c r="O815" s="243"/>
      <c r="P815" s="243"/>
      <c r="Q815" s="243"/>
      <c r="R815" s="243"/>
      <c r="S815" s="243"/>
      <c r="T815" s="244"/>
      <c r="AT815" s="245" t="s">
        <v>160</v>
      </c>
      <c r="AU815" s="245" t="s">
        <v>81</v>
      </c>
      <c r="AV815" s="11" t="s">
        <v>81</v>
      </c>
      <c r="AW815" s="11" t="s">
        <v>35</v>
      </c>
      <c r="AX815" s="11" t="s">
        <v>71</v>
      </c>
      <c r="AY815" s="245" t="s">
        <v>149</v>
      </c>
    </row>
    <row r="816" spans="2:51" s="11" customFormat="1" ht="13.5">
      <c r="B816" s="235"/>
      <c r="C816" s="236"/>
      <c r="D816" s="232" t="s">
        <v>160</v>
      </c>
      <c r="E816" s="237" t="s">
        <v>21</v>
      </c>
      <c r="F816" s="238" t="s">
        <v>1087</v>
      </c>
      <c r="G816" s="236"/>
      <c r="H816" s="239">
        <v>0.144</v>
      </c>
      <c r="I816" s="240"/>
      <c r="J816" s="236"/>
      <c r="K816" s="236"/>
      <c r="L816" s="241"/>
      <c r="M816" s="242"/>
      <c r="N816" s="243"/>
      <c r="O816" s="243"/>
      <c r="P816" s="243"/>
      <c r="Q816" s="243"/>
      <c r="R816" s="243"/>
      <c r="S816" s="243"/>
      <c r="T816" s="244"/>
      <c r="AT816" s="245" t="s">
        <v>160</v>
      </c>
      <c r="AU816" s="245" t="s">
        <v>81</v>
      </c>
      <c r="AV816" s="11" t="s">
        <v>81</v>
      </c>
      <c r="AW816" s="11" t="s">
        <v>35</v>
      </c>
      <c r="AX816" s="11" t="s">
        <v>71</v>
      </c>
      <c r="AY816" s="245" t="s">
        <v>149</v>
      </c>
    </row>
    <row r="817" spans="2:51" s="11" customFormat="1" ht="13.5">
      <c r="B817" s="235"/>
      <c r="C817" s="236"/>
      <c r="D817" s="232" t="s">
        <v>160</v>
      </c>
      <c r="E817" s="237" t="s">
        <v>21</v>
      </c>
      <c r="F817" s="238" t="s">
        <v>1088</v>
      </c>
      <c r="G817" s="236"/>
      <c r="H817" s="239">
        <v>0.288</v>
      </c>
      <c r="I817" s="240"/>
      <c r="J817" s="236"/>
      <c r="K817" s="236"/>
      <c r="L817" s="241"/>
      <c r="M817" s="242"/>
      <c r="N817" s="243"/>
      <c r="O817" s="243"/>
      <c r="P817" s="243"/>
      <c r="Q817" s="243"/>
      <c r="R817" s="243"/>
      <c r="S817" s="243"/>
      <c r="T817" s="244"/>
      <c r="AT817" s="245" t="s">
        <v>160</v>
      </c>
      <c r="AU817" s="245" t="s">
        <v>81</v>
      </c>
      <c r="AV817" s="11" t="s">
        <v>81</v>
      </c>
      <c r="AW817" s="11" t="s">
        <v>35</v>
      </c>
      <c r="AX817" s="11" t="s">
        <v>71</v>
      </c>
      <c r="AY817" s="245" t="s">
        <v>149</v>
      </c>
    </row>
    <row r="818" spans="2:51" s="11" customFormat="1" ht="13.5">
      <c r="B818" s="235"/>
      <c r="C818" s="236"/>
      <c r="D818" s="232" t="s">
        <v>160</v>
      </c>
      <c r="E818" s="237" t="s">
        <v>21</v>
      </c>
      <c r="F818" s="238" t="s">
        <v>1089</v>
      </c>
      <c r="G818" s="236"/>
      <c r="H818" s="239">
        <v>0.432</v>
      </c>
      <c r="I818" s="240"/>
      <c r="J818" s="236"/>
      <c r="K818" s="236"/>
      <c r="L818" s="241"/>
      <c r="M818" s="242"/>
      <c r="N818" s="243"/>
      <c r="O818" s="243"/>
      <c r="P818" s="243"/>
      <c r="Q818" s="243"/>
      <c r="R818" s="243"/>
      <c r="S818" s="243"/>
      <c r="T818" s="244"/>
      <c r="AT818" s="245" t="s">
        <v>160</v>
      </c>
      <c r="AU818" s="245" t="s">
        <v>81</v>
      </c>
      <c r="AV818" s="11" t="s">
        <v>81</v>
      </c>
      <c r="AW818" s="11" t="s">
        <v>35</v>
      </c>
      <c r="AX818" s="11" t="s">
        <v>71</v>
      </c>
      <c r="AY818" s="245" t="s">
        <v>149</v>
      </c>
    </row>
    <row r="819" spans="2:51" s="12" customFormat="1" ht="13.5">
      <c r="B819" s="246"/>
      <c r="C819" s="247"/>
      <c r="D819" s="232" t="s">
        <v>160</v>
      </c>
      <c r="E819" s="248" t="s">
        <v>21</v>
      </c>
      <c r="F819" s="249" t="s">
        <v>163</v>
      </c>
      <c r="G819" s="247"/>
      <c r="H819" s="250">
        <v>4.896</v>
      </c>
      <c r="I819" s="251"/>
      <c r="J819" s="247"/>
      <c r="K819" s="247"/>
      <c r="L819" s="252"/>
      <c r="M819" s="253"/>
      <c r="N819" s="254"/>
      <c r="O819" s="254"/>
      <c r="P819" s="254"/>
      <c r="Q819" s="254"/>
      <c r="R819" s="254"/>
      <c r="S819" s="254"/>
      <c r="T819" s="255"/>
      <c r="AT819" s="256" t="s">
        <v>160</v>
      </c>
      <c r="AU819" s="256" t="s">
        <v>81</v>
      </c>
      <c r="AV819" s="12" t="s">
        <v>156</v>
      </c>
      <c r="AW819" s="12" t="s">
        <v>35</v>
      </c>
      <c r="AX819" s="12" t="s">
        <v>79</v>
      </c>
      <c r="AY819" s="256" t="s">
        <v>149</v>
      </c>
    </row>
    <row r="820" spans="2:65" s="1" customFormat="1" ht="16.5" customHeight="1">
      <c r="B820" s="45"/>
      <c r="C820" s="257" t="s">
        <v>1090</v>
      </c>
      <c r="D820" s="257" t="s">
        <v>224</v>
      </c>
      <c r="E820" s="258" t="s">
        <v>1033</v>
      </c>
      <c r="F820" s="259" t="s">
        <v>1034</v>
      </c>
      <c r="G820" s="260" t="s">
        <v>154</v>
      </c>
      <c r="H820" s="261">
        <v>5.386</v>
      </c>
      <c r="I820" s="262"/>
      <c r="J820" s="263">
        <f>ROUND(I820*H820,2)</f>
        <v>0</v>
      </c>
      <c r="K820" s="259" t="s">
        <v>155</v>
      </c>
      <c r="L820" s="264"/>
      <c r="M820" s="265" t="s">
        <v>21</v>
      </c>
      <c r="N820" s="266" t="s">
        <v>42</v>
      </c>
      <c r="O820" s="46"/>
      <c r="P820" s="229">
        <f>O820*H820</f>
        <v>0</v>
      </c>
      <c r="Q820" s="229">
        <v>0.0126</v>
      </c>
      <c r="R820" s="229">
        <f>Q820*H820</f>
        <v>0.0678636</v>
      </c>
      <c r="S820" s="229">
        <v>0</v>
      </c>
      <c r="T820" s="230">
        <f>S820*H820</f>
        <v>0</v>
      </c>
      <c r="AR820" s="23" t="s">
        <v>363</v>
      </c>
      <c r="AT820" s="23" t="s">
        <v>224</v>
      </c>
      <c r="AU820" s="23" t="s">
        <v>81</v>
      </c>
      <c r="AY820" s="23" t="s">
        <v>149</v>
      </c>
      <c r="BE820" s="231">
        <f>IF(N820="základní",J820,0)</f>
        <v>0</v>
      </c>
      <c r="BF820" s="231">
        <f>IF(N820="snížená",J820,0)</f>
        <v>0</v>
      </c>
      <c r="BG820" s="231">
        <f>IF(N820="zákl. přenesená",J820,0)</f>
        <v>0</v>
      </c>
      <c r="BH820" s="231">
        <f>IF(N820="sníž. přenesená",J820,0)</f>
        <v>0</v>
      </c>
      <c r="BI820" s="231">
        <f>IF(N820="nulová",J820,0)</f>
        <v>0</v>
      </c>
      <c r="BJ820" s="23" t="s">
        <v>79</v>
      </c>
      <c r="BK820" s="231">
        <f>ROUND(I820*H820,2)</f>
        <v>0</v>
      </c>
      <c r="BL820" s="23" t="s">
        <v>247</v>
      </c>
      <c r="BM820" s="23" t="s">
        <v>1091</v>
      </c>
    </row>
    <row r="821" spans="2:51" s="11" customFormat="1" ht="13.5">
      <c r="B821" s="235"/>
      <c r="C821" s="236"/>
      <c r="D821" s="232" t="s">
        <v>160</v>
      </c>
      <c r="E821" s="237" t="s">
        <v>21</v>
      </c>
      <c r="F821" s="238" t="s">
        <v>1083</v>
      </c>
      <c r="G821" s="236"/>
      <c r="H821" s="239">
        <v>2.4</v>
      </c>
      <c r="I821" s="240"/>
      <c r="J821" s="236"/>
      <c r="K821" s="236"/>
      <c r="L821" s="241"/>
      <c r="M821" s="242"/>
      <c r="N821" s="243"/>
      <c r="O821" s="243"/>
      <c r="P821" s="243"/>
      <c r="Q821" s="243"/>
      <c r="R821" s="243"/>
      <c r="S821" s="243"/>
      <c r="T821" s="244"/>
      <c r="AT821" s="245" t="s">
        <v>160</v>
      </c>
      <c r="AU821" s="245" t="s">
        <v>81</v>
      </c>
      <c r="AV821" s="11" t="s">
        <v>81</v>
      </c>
      <c r="AW821" s="11" t="s">
        <v>35</v>
      </c>
      <c r="AX821" s="11" t="s">
        <v>71</v>
      </c>
      <c r="AY821" s="245" t="s">
        <v>149</v>
      </c>
    </row>
    <row r="822" spans="2:51" s="11" customFormat="1" ht="13.5">
      <c r="B822" s="235"/>
      <c r="C822" s="236"/>
      <c r="D822" s="232" t="s">
        <v>160</v>
      </c>
      <c r="E822" s="237" t="s">
        <v>21</v>
      </c>
      <c r="F822" s="238" t="s">
        <v>1084</v>
      </c>
      <c r="G822" s="236"/>
      <c r="H822" s="239">
        <v>0.576</v>
      </c>
      <c r="I822" s="240"/>
      <c r="J822" s="236"/>
      <c r="K822" s="236"/>
      <c r="L822" s="241"/>
      <c r="M822" s="242"/>
      <c r="N822" s="243"/>
      <c r="O822" s="243"/>
      <c r="P822" s="243"/>
      <c r="Q822" s="243"/>
      <c r="R822" s="243"/>
      <c r="S822" s="243"/>
      <c r="T822" s="244"/>
      <c r="AT822" s="245" t="s">
        <v>160</v>
      </c>
      <c r="AU822" s="245" t="s">
        <v>81</v>
      </c>
      <c r="AV822" s="11" t="s">
        <v>81</v>
      </c>
      <c r="AW822" s="11" t="s">
        <v>35</v>
      </c>
      <c r="AX822" s="11" t="s">
        <v>71</v>
      </c>
      <c r="AY822" s="245" t="s">
        <v>149</v>
      </c>
    </row>
    <row r="823" spans="2:51" s="11" customFormat="1" ht="13.5">
      <c r="B823" s="235"/>
      <c r="C823" s="236"/>
      <c r="D823" s="232" t="s">
        <v>160</v>
      </c>
      <c r="E823" s="237" t="s">
        <v>21</v>
      </c>
      <c r="F823" s="238" t="s">
        <v>1085</v>
      </c>
      <c r="G823" s="236"/>
      <c r="H823" s="239">
        <v>0.576</v>
      </c>
      <c r="I823" s="240"/>
      <c r="J823" s="236"/>
      <c r="K823" s="236"/>
      <c r="L823" s="241"/>
      <c r="M823" s="242"/>
      <c r="N823" s="243"/>
      <c r="O823" s="243"/>
      <c r="P823" s="243"/>
      <c r="Q823" s="243"/>
      <c r="R823" s="243"/>
      <c r="S823" s="243"/>
      <c r="T823" s="244"/>
      <c r="AT823" s="245" t="s">
        <v>160</v>
      </c>
      <c r="AU823" s="245" t="s">
        <v>81</v>
      </c>
      <c r="AV823" s="11" t="s">
        <v>81</v>
      </c>
      <c r="AW823" s="11" t="s">
        <v>35</v>
      </c>
      <c r="AX823" s="11" t="s">
        <v>71</v>
      </c>
      <c r="AY823" s="245" t="s">
        <v>149</v>
      </c>
    </row>
    <row r="824" spans="2:51" s="11" customFormat="1" ht="13.5">
      <c r="B824" s="235"/>
      <c r="C824" s="236"/>
      <c r="D824" s="232" t="s">
        <v>160</v>
      </c>
      <c r="E824" s="237" t="s">
        <v>21</v>
      </c>
      <c r="F824" s="238" t="s">
        <v>1086</v>
      </c>
      <c r="G824" s="236"/>
      <c r="H824" s="239">
        <v>0.48</v>
      </c>
      <c r="I824" s="240"/>
      <c r="J824" s="236"/>
      <c r="K824" s="236"/>
      <c r="L824" s="241"/>
      <c r="M824" s="242"/>
      <c r="N824" s="243"/>
      <c r="O824" s="243"/>
      <c r="P824" s="243"/>
      <c r="Q824" s="243"/>
      <c r="R824" s="243"/>
      <c r="S824" s="243"/>
      <c r="T824" s="244"/>
      <c r="AT824" s="245" t="s">
        <v>160</v>
      </c>
      <c r="AU824" s="245" t="s">
        <v>81</v>
      </c>
      <c r="AV824" s="11" t="s">
        <v>81</v>
      </c>
      <c r="AW824" s="11" t="s">
        <v>35</v>
      </c>
      <c r="AX824" s="11" t="s">
        <v>71</v>
      </c>
      <c r="AY824" s="245" t="s">
        <v>149</v>
      </c>
    </row>
    <row r="825" spans="2:51" s="11" customFormat="1" ht="13.5">
      <c r="B825" s="235"/>
      <c r="C825" s="236"/>
      <c r="D825" s="232" t="s">
        <v>160</v>
      </c>
      <c r="E825" s="237" t="s">
        <v>21</v>
      </c>
      <c r="F825" s="238" t="s">
        <v>1087</v>
      </c>
      <c r="G825" s="236"/>
      <c r="H825" s="239">
        <v>0.144</v>
      </c>
      <c r="I825" s="240"/>
      <c r="J825" s="236"/>
      <c r="K825" s="236"/>
      <c r="L825" s="241"/>
      <c r="M825" s="242"/>
      <c r="N825" s="243"/>
      <c r="O825" s="243"/>
      <c r="P825" s="243"/>
      <c r="Q825" s="243"/>
      <c r="R825" s="243"/>
      <c r="S825" s="243"/>
      <c r="T825" s="244"/>
      <c r="AT825" s="245" t="s">
        <v>160</v>
      </c>
      <c r="AU825" s="245" t="s">
        <v>81</v>
      </c>
      <c r="AV825" s="11" t="s">
        <v>81</v>
      </c>
      <c r="AW825" s="11" t="s">
        <v>35</v>
      </c>
      <c r="AX825" s="11" t="s">
        <v>71</v>
      </c>
      <c r="AY825" s="245" t="s">
        <v>149</v>
      </c>
    </row>
    <row r="826" spans="2:51" s="11" customFormat="1" ht="13.5">
      <c r="B826" s="235"/>
      <c r="C826" s="236"/>
      <c r="D826" s="232" t="s">
        <v>160</v>
      </c>
      <c r="E826" s="237" t="s">
        <v>21</v>
      </c>
      <c r="F826" s="238" t="s">
        <v>1088</v>
      </c>
      <c r="G826" s="236"/>
      <c r="H826" s="239">
        <v>0.288</v>
      </c>
      <c r="I826" s="240"/>
      <c r="J826" s="236"/>
      <c r="K826" s="236"/>
      <c r="L826" s="241"/>
      <c r="M826" s="242"/>
      <c r="N826" s="243"/>
      <c r="O826" s="243"/>
      <c r="P826" s="243"/>
      <c r="Q826" s="243"/>
      <c r="R826" s="243"/>
      <c r="S826" s="243"/>
      <c r="T826" s="244"/>
      <c r="AT826" s="245" t="s">
        <v>160</v>
      </c>
      <c r="AU826" s="245" t="s">
        <v>81</v>
      </c>
      <c r="AV826" s="11" t="s">
        <v>81</v>
      </c>
      <c r="AW826" s="11" t="s">
        <v>35</v>
      </c>
      <c r="AX826" s="11" t="s">
        <v>71</v>
      </c>
      <c r="AY826" s="245" t="s">
        <v>149</v>
      </c>
    </row>
    <row r="827" spans="2:51" s="11" customFormat="1" ht="13.5">
      <c r="B827" s="235"/>
      <c r="C827" s="236"/>
      <c r="D827" s="232" t="s">
        <v>160</v>
      </c>
      <c r="E827" s="237" t="s">
        <v>21</v>
      </c>
      <c r="F827" s="238" t="s">
        <v>1089</v>
      </c>
      <c r="G827" s="236"/>
      <c r="H827" s="239">
        <v>0.432</v>
      </c>
      <c r="I827" s="240"/>
      <c r="J827" s="236"/>
      <c r="K827" s="236"/>
      <c r="L827" s="241"/>
      <c r="M827" s="242"/>
      <c r="N827" s="243"/>
      <c r="O827" s="243"/>
      <c r="P827" s="243"/>
      <c r="Q827" s="243"/>
      <c r="R827" s="243"/>
      <c r="S827" s="243"/>
      <c r="T827" s="244"/>
      <c r="AT827" s="245" t="s">
        <v>160</v>
      </c>
      <c r="AU827" s="245" t="s">
        <v>81</v>
      </c>
      <c r="AV827" s="11" t="s">
        <v>81</v>
      </c>
      <c r="AW827" s="11" t="s">
        <v>35</v>
      </c>
      <c r="AX827" s="11" t="s">
        <v>71</v>
      </c>
      <c r="AY827" s="245" t="s">
        <v>149</v>
      </c>
    </row>
    <row r="828" spans="2:51" s="12" customFormat="1" ht="13.5">
      <c r="B828" s="246"/>
      <c r="C828" s="247"/>
      <c r="D828" s="232" t="s">
        <v>160</v>
      </c>
      <c r="E828" s="248" t="s">
        <v>21</v>
      </c>
      <c r="F828" s="249" t="s">
        <v>163</v>
      </c>
      <c r="G828" s="247"/>
      <c r="H828" s="250">
        <v>4.896</v>
      </c>
      <c r="I828" s="251"/>
      <c r="J828" s="247"/>
      <c r="K828" s="247"/>
      <c r="L828" s="252"/>
      <c r="M828" s="253"/>
      <c r="N828" s="254"/>
      <c r="O828" s="254"/>
      <c r="P828" s="254"/>
      <c r="Q828" s="254"/>
      <c r="R828" s="254"/>
      <c r="S828" s="254"/>
      <c r="T828" s="255"/>
      <c r="AT828" s="256" t="s">
        <v>160</v>
      </c>
      <c r="AU828" s="256" t="s">
        <v>81</v>
      </c>
      <c r="AV828" s="12" t="s">
        <v>156</v>
      </c>
      <c r="AW828" s="12" t="s">
        <v>35</v>
      </c>
      <c r="AX828" s="12" t="s">
        <v>79</v>
      </c>
      <c r="AY828" s="256" t="s">
        <v>149</v>
      </c>
    </row>
    <row r="829" spans="2:51" s="11" customFormat="1" ht="13.5">
      <c r="B829" s="235"/>
      <c r="C829" s="236"/>
      <c r="D829" s="232" t="s">
        <v>160</v>
      </c>
      <c r="E829" s="236"/>
      <c r="F829" s="238" t="s">
        <v>1092</v>
      </c>
      <c r="G829" s="236"/>
      <c r="H829" s="239">
        <v>5.386</v>
      </c>
      <c r="I829" s="240"/>
      <c r="J829" s="236"/>
      <c r="K829" s="236"/>
      <c r="L829" s="241"/>
      <c r="M829" s="242"/>
      <c r="N829" s="243"/>
      <c r="O829" s="243"/>
      <c r="P829" s="243"/>
      <c r="Q829" s="243"/>
      <c r="R829" s="243"/>
      <c r="S829" s="243"/>
      <c r="T829" s="244"/>
      <c r="AT829" s="245" t="s">
        <v>160</v>
      </c>
      <c r="AU829" s="245" t="s">
        <v>81</v>
      </c>
      <c r="AV829" s="11" t="s">
        <v>81</v>
      </c>
      <c r="AW829" s="11" t="s">
        <v>6</v>
      </c>
      <c r="AX829" s="11" t="s">
        <v>79</v>
      </c>
      <c r="AY829" s="245" t="s">
        <v>149</v>
      </c>
    </row>
    <row r="830" spans="2:65" s="1" customFormat="1" ht="25.5" customHeight="1">
      <c r="B830" s="45"/>
      <c r="C830" s="220" t="s">
        <v>1093</v>
      </c>
      <c r="D830" s="220" t="s">
        <v>151</v>
      </c>
      <c r="E830" s="221" t="s">
        <v>1094</v>
      </c>
      <c r="F830" s="222" t="s">
        <v>1095</v>
      </c>
      <c r="G830" s="223" t="s">
        <v>172</v>
      </c>
      <c r="H830" s="224">
        <v>4.436</v>
      </c>
      <c r="I830" s="225"/>
      <c r="J830" s="226">
        <f>ROUND(I830*H830,2)</f>
        <v>0</v>
      </c>
      <c r="K830" s="222" t="s">
        <v>155</v>
      </c>
      <c r="L830" s="71"/>
      <c r="M830" s="227" t="s">
        <v>21</v>
      </c>
      <c r="N830" s="228" t="s">
        <v>42</v>
      </c>
      <c r="O830" s="46"/>
      <c r="P830" s="229">
        <f>O830*H830</f>
        <v>0</v>
      </c>
      <c r="Q830" s="229">
        <v>0.00104</v>
      </c>
      <c r="R830" s="229">
        <f>Q830*H830</f>
        <v>0.00461344</v>
      </c>
      <c r="S830" s="229">
        <v>0</v>
      </c>
      <c r="T830" s="230">
        <f>S830*H830</f>
        <v>0</v>
      </c>
      <c r="AR830" s="23" t="s">
        <v>247</v>
      </c>
      <c r="AT830" s="23" t="s">
        <v>151</v>
      </c>
      <c r="AU830" s="23" t="s">
        <v>81</v>
      </c>
      <c r="AY830" s="23" t="s">
        <v>149</v>
      </c>
      <c r="BE830" s="231">
        <f>IF(N830="základní",J830,0)</f>
        <v>0</v>
      </c>
      <c r="BF830" s="231">
        <f>IF(N830="snížená",J830,0)</f>
        <v>0</v>
      </c>
      <c r="BG830" s="231">
        <f>IF(N830="zákl. přenesená",J830,0)</f>
        <v>0</v>
      </c>
      <c r="BH830" s="231">
        <f>IF(N830="sníž. přenesená",J830,0)</f>
        <v>0</v>
      </c>
      <c r="BI830" s="231">
        <f>IF(N830="nulová",J830,0)</f>
        <v>0</v>
      </c>
      <c r="BJ830" s="23" t="s">
        <v>79</v>
      </c>
      <c r="BK830" s="231">
        <f>ROUND(I830*H830,2)</f>
        <v>0</v>
      </c>
      <c r="BL830" s="23" t="s">
        <v>247</v>
      </c>
      <c r="BM830" s="23" t="s">
        <v>1096</v>
      </c>
    </row>
    <row r="831" spans="2:51" s="11" customFormat="1" ht="13.5">
      <c r="B831" s="235"/>
      <c r="C831" s="236"/>
      <c r="D831" s="232" t="s">
        <v>160</v>
      </c>
      <c r="E831" s="237" t="s">
        <v>21</v>
      </c>
      <c r="F831" s="238" t="s">
        <v>1097</v>
      </c>
      <c r="G831" s="236"/>
      <c r="H831" s="239">
        <v>0.8</v>
      </c>
      <c r="I831" s="240"/>
      <c r="J831" s="236"/>
      <c r="K831" s="236"/>
      <c r="L831" s="241"/>
      <c r="M831" s="242"/>
      <c r="N831" s="243"/>
      <c r="O831" s="243"/>
      <c r="P831" s="243"/>
      <c r="Q831" s="243"/>
      <c r="R831" s="243"/>
      <c r="S831" s="243"/>
      <c r="T831" s="244"/>
      <c r="AT831" s="245" t="s">
        <v>160</v>
      </c>
      <c r="AU831" s="245" t="s">
        <v>81</v>
      </c>
      <c r="AV831" s="11" t="s">
        <v>81</v>
      </c>
      <c r="AW831" s="11" t="s">
        <v>35</v>
      </c>
      <c r="AX831" s="11" t="s">
        <v>71</v>
      </c>
      <c r="AY831" s="245" t="s">
        <v>149</v>
      </c>
    </row>
    <row r="832" spans="2:51" s="11" customFormat="1" ht="13.5">
      <c r="B832" s="235"/>
      <c r="C832" s="236"/>
      <c r="D832" s="232" t="s">
        <v>160</v>
      </c>
      <c r="E832" s="237" t="s">
        <v>21</v>
      </c>
      <c r="F832" s="238" t="s">
        <v>1098</v>
      </c>
      <c r="G832" s="236"/>
      <c r="H832" s="239">
        <v>0.756</v>
      </c>
      <c r="I832" s="240"/>
      <c r="J832" s="236"/>
      <c r="K832" s="236"/>
      <c r="L832" s="241"/>
      <c r="M832" s="242"/>
      <c r="N832" s="243"/>
      <c r="O832" s="243"/>
      <c r="P832" s="243"/>
      <c r="Q832" s="243"/>
      <c r="R832" s="243"/>
      <c r="S832" s="243"/>
      <c r="T832" s="244"/>
      <c r="AT832" s="245" t="s">
        <v>160</v>
      </c>
      <c r="AU832" s="245" t="s">
        <v>81</v>
      </c>
      <c r="AV832" s="11" t="s">
        <v>81</v>
      </c>
      <c r="AW832" s="11" t="s">
        <v>35</v>
      </c>
      <c r="AX832" s="11" t="s">
        <v>71</v>
      </c>
      <c r="AY832" s="245" t="s">
        <v>149</v>
      </c>
    </row>
    <row r="833" spans="2:51" s="11" customFormat="1" ht="13.5">
      <c r="B833" s="235"/>
      <c r="C833" s="236"/>
      <c r="D833" s="232" t="s">
        <v>160</v>
      </c>
      <c r="E833" s="237" t="s">
        <v>21</v>
      </c>
      <c r="F833" s="238" t="s">
        <v>1099</v>
      </c>
      <c r="G833" s="236"/>
      <c r="H833" s="239">
        <v>0.756</v>
      </c>
      <c r="I833" s="240"/>
      <c r="J833" s="236"/>
      <c r="K833" s="236"/>
      <c r="L833" s="241"/>
      <c r="M833" s="242"/>
      <c r="N833" s="243"/>
      <c r="O833" s="243"/>
      <c r="P833" s="243"/>
      <c r="Q833" s="243"/>
      <c r="R833" s="243"/>
      <c r="S833" s="243"/>
      <c r="T833" s="244"/>
      <c r="AT833" s="245" t="s">
        <v>160</v>
      </c>
      <c r="AU833" s="245" t="s">
        <v>81</v>
      </c>
      <c r="AV833" s="11" t="s">
        <v>81</v>
      </c>
      <c r="AW833" s="11" t="s">
        <v>35</v>
      </c>
      <c r="AX833" s="11" t="s">
        <v>71</v>
      </c>
      <c r="AY833" s="245" t="s">
        <v>149</v>
      </c>
    </row>
    <row r="834" spans="2:51" s="11" customFormat="1" ht="13.5">
      <c r="B834" s="235"/>
      <c r="C834" s="236"/>
      <c r="D834" s="232" t="s">
        <v>160</v>
      </c>
      <c r="E834" s="237" t="s">
        <v>21</v>
      </c>
      <c r="F834" s="238" t="s">
        <v>1100</v>
      </c>
      <c r="G834" s="236"/>
      <c r="H834" s="239">
        <v>0.576</v>
      </c>
      <c r="I834" s="240"/>
      <c r="J834" s="236"/>
      <c r="K834" s="236"/>
      <c r="L834" s="241"/>
      <c r="M834" s="242"/>
      <c r="N834" s="243"/>
      <c r="O834" s="243"/>
      <c r="P834" s="243"/>
      <c r="Q834" s="243"/>
      <c r="R834" s="243"/>
      <c r="S834" s="243"/>
      <c r="T834" s="244"/>
      <c r="AT834" s="245" t="s">
        <v>160</v>
      </c>
      <c r="AU834" s="245" t="s">
        <v>81</v>
      </c>
      <c r="AV834" s="11" t="s">
        <v>81</v>
      </c>
      <c r="AW834" s="11" t="s">
        <v>35</v>
      </c>
      <c r="AX834" s="11" t="s">
        <v>71</v>
      </c>
      <c r="AY834" s="245" t="s">
        <v>149</v>
      </c>
    </row>
    <row r="835" spans="2:51" s="11" customFormat="1" ht="13.5">
      <c r="B835" s="235"/>
      <c r="C835" s="236"/>
      <c r="D835" s="232" t="s">
        <v>160</v>
      </c>
      <c r="E835" s="237" t="s">
        <v>21</v>
      </c>
      <c r="F835" s="238" t="s">
        <v>1101</v>
      </c>
      <c r="G835" s="236"/>
      <c r="H835" s="239">
        <v>0.504</v>
      </c>
      <c r="I835" s="240"/>
      <c r="J835" s="236"/>
      <c r="K835" s="236"/>
      <c r="L835" s="241"/>
      <c r="M835" s="242"/>
      <c r="N835" s="243"/>
      <c r="O835" s="243"/>
      <c r="P835" s="243"/>
      <c r="Q835" s="243"/>
      <c r="R835" s="243"/>
      <c r="S835" s="243"/>
      <c r="T835" s="244"/>
      <c r="AT835" s="245" t="s">
        <v>160</v>
      </c>
      <c r="AU835" s="245" t="s">
        <v>81</v>
      </c>
      <c r="AV835" s="11" t="s">
        <v>81</v>
      </c>
      <c r="AW835" s="11" t="s">
        <v>35</v>
      </c>
      <c r="AX835" s="11" t="s">
        <v>71</v>
      </c>
      <c r="AY835" s="245" t="s">
        <v>149</v>
      </c>
    </row>
    <row r="836" spans="2:51" s="11" customFormat="1" ht="13.5">
      <c r="B836" s="235"/>
      <c r="C836" s="236"/>
      <c r="D836" s="232" t="s">
        <v>160</v>
      </c>
      <c r="E836" s="237" t="s">
        <v>21</v>
      </c>
      <c r="F836" s="238" t="s">
        <v>1102</v>
      </c>
      <c r="G836" s="236"/>
      <c r="H836" s="239">
        <v>0.288</v>
      </c>
      <c r="I836" s="240"/>
      <c r="J836" s="236"/>
      <c r="K836" s="236"/>
      <c r="L836" s="241"/>
      <c r="M836" s="242"/>
      <c r="N836" s="243"/>
      <c r="O836" s="243"/>
      <c r="P836" s="243"/>
      <c r="Q836" s="243"/>
      <c r="R836" s="243"/>
      <c r="S836" s="243"/>
      <c r="T836" s="244"/>
      <c r="AT836" s="245" t="s">
        <v>160</v>
      </c>
      <c r="AU836" s="245" t="s">
        <v>81</v>
      </c>
      <c r="AV836" s="11" t="s">
        <v>81</v>
      </c>
      <c r="AW836" s="11" t="s">
        <v>35</v>
      </c>
      <c r="AX836" s="11" t="s">
        <v>71</v>
      </c>
      <c r="AY836" s="245" t="s">
        <v>149</v>
      </c>
    </row>
    <row r="837" spans="2:51" s="11" customFormat="1" ht="13.5">
      <c r="B837" s="235"/>
      <c r="C837" s="236"/>
      <c r="D837" s="232" t="s">
        <v>160</v>
      </c>
      <c r="E837" s="237" t="s">
        <v>21</v>
      </c>
      <c r="F837" s="238" t="s">
        <v>1103</v>
      </c>
      <c r="G837" s="236"/>
      <c r="H837" s="239">
        <v>0.756</v>
      </c>
      <c r="I837" s="240"/>
      <c r="J837" s="236"/>
      <c r="K837" s="236"/>
      <c r="L837" s="241"/>
      <c r="M837" s="242"/>
      <c r="N837" s="243"/>
      <c r="O837" s="243"/>
      <c r="P837" s="243"/>
      <c r="Q837" s="243"/>
      <c r="R837" s="243"/>
      <c r="S837" s="243"/>
      <c r="T837" s="244"/>
      <c r="AT837" s="245" t="s">
        <v>160</v>
      </c>
      <c r="AU837" s="245" t="s">
        <v>81</v>
      </c>
      <c r="AV837" s="11" t="s">
        <v>81</v>
      </c>
      <c r="AW837" s="11" t="s">
        <v>35</v>
      </c>
      <c r="AX837" s="11" t="s">
        <v>71</v>
      </c>
      <c r="AY837" s="245" t="s">
        <v>149</v>
      </c>
    </row>
    <row r="838" spans="2:51" s="12" customFormat="1" ht="13.5">
      <c r="B838" s="246"/>
      <c r="C838" s="247"/>
      <c r="D838" s="232" t="s">
        <v>160</v>
      </c>
      <c r="E838" s="248" t="s">
        <v>21</v>
      </c>
      <c r="F838" s="249" t="s">
        <v>163</v>
      </c>
      <c r="G838" s="247"/>
      <c r="H838" s="250">
        <v>4.436</v>
      </c>
      <c r="I838" s="251"/>
      <c r="J838" s="247"/>
      <c r="K838" s="247"/>
      <c r="L838" s="252"/>
      <c r="M838" s="253"/>
      <c r="N838" s="254"/>
      <c r="O838" s="254"/>
      <c r="P838" s="254"/>
      <c r="Q838" s="254"/>
      <c r="R838" s="254"/>
      <c r="S838" s="254"/>
      <c r="T838" s="255"/>
      <c r="AT838" s="256" t="s">
        <v>160</v>
      </c>
      <c r="AU838" s="256" t="s">
        <v>81</v>
      </c>
      <c r="AV838" s="12" t="s">
        <v>156</v>
      </c>
      <c r="AW838" s="12" t="s">
        <v>35</v>
      </c>
      <c r="AX838" s="12" t="s">
        <v>79</v>
      </c>
      <c r="AY838" s="256" t="s">
        <v>149</v>
      </c>
    </row>
    <row r="839" spans="2:65" s="1" customFormat="1" ht="16.5" customHeight="1">
      <c r="B839" s="45"/>
      <c r="C839" s="257" t="s">
        <v>1104</v>
      </c>
      <c r="D839" s="257" t="s">
        <v>224</v>
      </c>
      <c r="E839" s="258" t="s">
        <v>1033</v>
      </c>
      <c r="F839" s="259" t="s">
        <v>1034</v>
      </c>
      <c r="G839" s="260" t="s">
        <v>154</v>
      </c>
      <c r="H839" s="261">
        <v>4.88</v>
      </c>
      <c r="I839" s="262"/>
      <c r="J839" s="263">
        <f>ROUND(I839*H839,2)</f>
        <v>0</v>
      </c>
      <c r="K839" s="259" t="s">
        <v>155</v>
      </c>
      <c r="L839" s="264"/>
      <c r="M839" s="265" t="s">
        <v>21</v>
      </c>
      <c r="N839" s="266" t="s">
        <v>42</v>
      </c>
      <c r="O839" s="46"/>
      <c r="P839" s="229">
        <f>O839*H839</f>
        <v>0</v>
      </c>
      <c r="Q839" s="229">
        <v>0.0126</v>
      </c>
      <c r="R839" s="229">
        <f>Q839*H839</f>
        <v>0.061488</v>
      </c>
      <c r="S839" s="229">
        <v>0</v>
      </c>
      <c r="T839" s="230">
        <f>S839*H839</f>
        <v>0</v>
      </c>
      <c r="AR839" s="23" t="s">
        <v>363</v>
      </c>
      <c r="AT839" s="23" t="s">
        <v>224</v>
      </c>
      <c r="AU839" s="23" t="s">
        <v>81</v>
      </c>
      <c r="AY839" s="23" t="s">
        <v>149</v>
      </c>
      <c r="BE839" s="231">
        <f>IF(N839="základní",J839,0)</f>
        <v>0</v>
      </c>
      <c r="BF839" s="231">
        <f>IF(N839="snížená",J839,0)</f>
        <v>0</v>
      </c>
      <c r="BG839" s="231">
        <f>IF(N839="zákl. přenesená",J839,0)</f>
        <v>0</v>
      </c>
      <c r="BH839" s="231">
        <f>IF(N839="sníž. přenesená",J839,0)</f>
        <v>0</v>
      </c>
      <c r="BI839" s="231">
        <f>IF(N839="nulová",J839,0)</f>
        <v>0</v>
      </c>
      <c r="BJ839" s="23" t="s">
        <v>79</v>
      </c>
      <c r="BK839" s="231">
        <f>ROUND(I839*H839,2)</f>
        <v>0</v>
      </c>
      <c r="BL839" s="23" t="s">
        <v>247</v>
      </c>
      <c r="BM839" s="23" t="s">
        <v>1105</v>
      </c>
    </row>
    <row r="840" spans="2:51" s="11" customFormat="1" ht="13.5">
      <c r="B840" s="235"/>
      <c r="C840" s="236"/>
      <c r="D840" s="232" t="s">
        <v>160</v>
      </c>
      <c r="E840" s="237" t="s">
        <v>21</v>
      </c>
      <c r="F840" s="238" t="s">
        <v>1097</v>
      </c>
      <c r="G840" s="236"/>
      <c r="H840" s="239">
        <v>0.8</v>
      </c>
      <c r="I840" s="240"/>
      <c r="J840" s="236"/>
      <c r="K840" s="236"/>
      <c r="L840" s="241"/>
      <c r="M840" s="242"/>
      <c r="N840" s="243"/>
      <c r="O840" s="243"/>
      <c r="P840" s="243"/>
      <c r="Q840" s="243"/>
      <c r="R840" s="243"/>
      <c r="S840" s="243"/>
      <c r="T840" s="244"/>
      <c r="AT840" s="245" t="s">
        <v>160</v>
      </c>
      <c r="AU840" s="245" t="s">
        <v>81</v>
      </c>
      <c r="AV840" s="11" t="s">
        <v>81</v>
      </c>
      <c r="AW840" s="11" t="s">
        <v>35</v>
      </c>
      <c r="AX840" s="11" t="s">
        <v>71</v>
      </c>
      <c r="AY840" s="245" t="s">
        <v>149</v>
      </c>
    </row>
    <row r="841" spans="2:51" s="11" customFormat="1" ht="13.5">
      <c r="B841" s="235"/>
      <c r="C841" s="236"/>
      <c r="D841" s="232" t="s">
        <v>160</v>
      </c>
      <c r="E841" s="237" t="s">
        <v>21</v>
      </c>
      <c r="F841" s="238" t="s">
        <v>1098</v>
      </c>
      <c r="G841" s="236"/>
      <c r="H841" s="239">
        <v>0.756</v>
      </c>
      <c r="I841" s="240"/>
      <c r="J841" s="236"/>
      <c r="K841" s="236"/>
      <c r="L841" s="241"/>
      <c r="M841" s="242"/>
      <c r="N841" s="243"/>
      <c r="O841" s="243"/>
      <c r="P841" s="243"/>
      <c r="Q841" s="243"/>
      <c r="R841" s="243"/>
      <c r="S841" s="243"/>
      <c r="T841" s="244"/>
      <c r="AT841" s="245" t="s">
        <v>160</v>
      </c>
      <c r="AU841" s="245" t="s">
        <v>81</v>
      </c>
      <c r="AV841" s="11" t="s">
        <v>81</v>
      </c>
      <c r="AW841" s="11" t="s">
        <v>35</v>
      </c>
      <c r="AX841" s="11" t="s">
        <v>71</v>
      </c>
      <c r="AY841" s="245" t="s">
        <v>149</v>
      </c>
    </row>
    <row r="842" spans="2:51" s="11" customFormat="1" ht="13.5">
      <c r="B842" s="235"/>
      <c r="C842" s="236"/>
      <c r="D842" s="232" t="s">
        <v>160</v>
      </c>
      <c r="E842" s="237" t="s">
        <v>21</v>
      </c>
      <c r="F842" s="238" t="s">
        <v>1099</v>
      </c>
      <c r="G842" s="236"/>
      <c r="H842" s="239">
        <v>0.756</v>
      </c>
      <c r="I842" s="240"/>
      <c r="J842" s="236"/>
      <c r="K842" s="236"/>
      <c r="L842" s="241"/>
      <c r="M842" s="242"/>
      <c r="N842" s="243"/>
      <c r="O842" s="243"/>
      <c r="P842" s="243"/>
      <c r="Q842" s="243"/>
      <c r="R842" s="243"/>
      <c r="S842" s="243"/>
      <c r="T842" s="244"/>
      <c r="AT842" s="245" t="s">
        <v>160</v>
      </c>
      <c r="AU842" s="245" t="s">
        <v>81</v>
      </c>
      <c r="AV842" s="11" t="s">
        <v>81</v>
      </c>
      <c r="AW842" s="11" t="s">
        <v>35</v>
      </c>
      <c r="AX842" s="11" t="s">
        <v>71</v>
      </c>
      <c r="AY842" s="245" t="s">
        <v>149</v>
      </c>
    </row>
    <row r="843" spans="2:51" s="11" customFormat="1" ht="13.5">
      <c r="B843" s="235"/>
      <c r="C843" s="236"/>
      <c r="D843" s="232" t="s">
        <v>160</v>
      </c>
      <c r="E843" s="237" t="s">
        <v>21</v>
      </c>
      <c r="F843" s="238" t="s">
        <v>1100</v>
      </c>
      <c r="G843" s="236"/>
      <c r="H843" s="239">
        <v>0.576</v>
      </c>
      <c r="I843" s="240"/>
      <c r="J843" s="236"/>
      <c r="K843" s="236"/>
      <c r="L843" s="241"/>
      <c r="M843" s="242"/>
      <c r="N843" s="243"/>
      <c r="O843" s="243"/>
      <c r="P843" s="243"/>
      <c r="Q843" s="243"/>
      <c r="R843" s="243"/>
      <c r="S843" s="243"/>
      <c r="T843" s="244"/>
      <c r="AT843" s="245" t="s">
        <v>160</v>
      </c>
      <c r="AU843" s="245" t="s">
        <v>81</v>
      </c>
      <c r="AV843" s="11" t="s">
        <v>81</v>
      </c>
      <c r="AW843" s="11" t="s">
        <v>35</v>
      </c>
      <c r="AX843" s="11" t="s">
        <v>71</v>
      </c>
      <c r="AY843" s="245" t="s">
        <v>149</v>
      </c>
    </row>
    <row r="844" spans="2:51" s="11" customFormat="1" ht="13.5">
      <c r="B844" s="235"/>
      <c r="C844" s="236"/>
      <c r="D844" s="232" t="s">
        <v>160</v>
      </c>
      <c r="E844" s="237" t="s">
        <v>21</v>
      </c>
      <c r="F844" s="238" t="s">
        <v>1101</v>
      </c>
      <c r="G844" s="236"/>
      <c r="H844" s="239">
        <v>0.504</v>
      </c>
      <c r="I844" s="240"/>
      <c r="J844" s="236"/>
      <c r="K844" s="236"/>
      <c r="L844" s="241"/>
      <c r="M844" s="242"/>
      <c r="N844" s="243"/>
      <c r="O844" s="243"/>
      <c r="P844" s="243"/>
      <c r="Q844" s="243"/>
      <c r="R844" s="243"/>
      <c r="S844" s="243"/>
      <c r="T844" s="244"/>
      <c r="AT844" s="245" t="s">
        <v>160</v>
      </c>
      <c r="AU844" s="245" t="s">
        <v>81</v>
      </c>
      <c r="AV844" s="11" t="s">
        <v>81</v>
      </c>
      <c r="AW844" s="11" t="s">
        <v>35</v>
      </c>
      <c r="AX844" s="11" t="s">
        <v>71</v>
      </c>
      <c r="AY844" s="245" t="s">
        <v>149</v>
      </c>
    </row>
    <row r="845" spans="2:51" s="11" customFormat="1" ht="13.5">
      <c r="B845" s="235"/>
      <c r="C845" s="236"/>
      <c r="D845" s="232" t="s">
        <v>160</v>
      </c>
      <c r="E845" s="237" t="s">
        <v>21</v>
      </c>
      <c r="F845" s="238" t="s">
        <v>1102</v>
      </c>
      <c r="G845" s="236"/>
      <c r="H845" s="239">
        <v>0.288</v>
      </c>
      <c r="I845" s="240"/>
      <c r="J845" s="236"/>
      <c r="K845" s="236"/>
      <c r="L845" s="241"/>
      <c r="M845" s="242"/>
      <c r="N845" s="243"/>
      <c r="O845" s="243"/>
      <c r="P845" s="243"/>
      <c r="Q845" s="243"/>
      <c r="R845" s="243"/>
      <c r="S845" s="243"/>
      <c r="T845" s="244"/>
      <c r="AT845" s="245" t="s">
        <v>160</v>
      </c>
      <c r="AU845" s="245" t="s">
        <v>81</v>
      </c>
      <c r="AV845" s="11" t="s">
        <v>81</v>
      </c>
      <c r="AW845" s="11" t="s">
        <v>35</v>
      </c>
      <c r="AX845" s="11" t="s">
        <v>71</v>
      </c>
      <c r="AY845" s="245" t="s">
        <v>149</v>
      </c>
    </row>
    <row r="846" spans="2:51" s="11" customFormat="1" ht="13.5">
      <c r="B846" s="235"/>
      <c r="C846" s="236"/>
      <c r="D846" s="232" t="s">
        <v>160</v>
      </c>
      <c r="E846" s="237" t="s">
        <v>21</v>
      </c>
      <c r="F846" s="238" t="s">
        <v>1106</v>
      </c>
      <c r="G846" s="236"/>
      <c r="H846" s="239">
        <v>0.756</v>
      </c>
      <c r="I846" s="240"/>
      <c r="J846" s="236"/>
      <c r="K846" s="236"/>
      <c r="L846" s="241"/>
      <c r="M846" s="242"/>
      <c r="N846" s="243"/>
      <c r="O846" s="243"/>
      <c r="P846" s="243"/>
      <c r="Q846" s="243"/>
      <c r="R846" s="243"/>
      <c r="S846" s="243"/>
      <c r="T846" s="244"/>
      <c r="AT846" s="245" t="s">
        <v>160</v>
      </c>
      <c r="AU846" s="245" t="s">
        <v>81</v>
      </c>
      <c r="AV846" s="11" t="s">
        <v>81</v>
      </c>
      <c r="AW846" s="11" t="s">
        <v>35</v>
      </c>
      <c r="AX846" s="11" t="s">
        <v>71</v>
      </c>
      <c r="AY846" s="245" t="s">
        <v>149</v>
      </c>
    </row>
    <row r="847" spans="2:51" s="12" customFormat="1" ht="13.5">
      <c r="B847" s="246"/>
      <c r="C847" s="247"/>
      <c r="D847" s="232" t="s">
        <v>160</v>
      </c>
      <c r="E847" s="248" t="s">
        <v>21</v>
      </c>
      <c r="F847" s="249" t="s">
        <v>163</v>
      </c>
      <c r="G847" s="247"/>
      <c r="H847" s="250">
        <v>4.436</v>
      </c>
      <c r="I847" s="251"/>
      <c r="J847" s="247"/>
      <c r="K847" s="247"/>
      <c r="L847" s="252"/>
      <c r="M847" s="253"/>
      <c r="N847" s="254"/>
      <c r="O847" s="254"/>
      <c r="P847" s="254"/>
      <c r="Q847" s="254"/>
      <c r="R847" s="254"/>
      <c r="S847" s="254"/>
      <c r="T847" s="255"/>
      <c r="AT847" s="256" t="s">
        <v>160</v>
      </c>
      <c r="AU847" s="256" t="s">
        <v>81</v>
      </c>
      <c r="AV847" s="12" t="s">
        <v>156</v>
      </c>
      <c r="AW847" s="12" t="s">
        <v>35</v>
      </c>
      <c r="AX847" s="12" t="s">
        <v>79</v>
      </c>
      <c r="AY847" s="256" t="s">
        <v>149</v>
      </c>
    </row>
    <row r="848" spans="2:51" s="11" customFormat="1" ht="13.5">
      <c r="B848" s="235"/>
      <c r="C848" s="236"/>
      <c r="D848" s="232" t="s">
        <v>160</v>
      </c>
      <c r="E848" s="236"/>
      <c r="F848" s="238" t="s">
        <v>1107</v>
      </c>
      <c r="G848" s="236"/>
      <c r="H848" s="239">
        <v>4.88</v>
      </c>
      <c r="I848" s="240"/>
      <c r="J848" s="236"/>
      <c r="K848" s="236"/>
      <c r="L848" s="241"/>
      <c r="M848" s="242"/>
      <c r="N848" s="243"/>
      <c r="O848" s="243"/>
      <c r="P848" s="243"/>
      <c r="Q848" s="243"/>
      <c r="R848" s="243"/>
      <c r="S848" s="243"/>
      <c r="T848" s="244"/>
      <c r="AT848" s="245" t="s">
        <v>160</v>
      </c>
      <c r="AU848" s="245" t="s">
        <v>81</v>
      </c>
      <c r="AV848" s="11" t="s">
        <v>81</v>
      </c>
      <c r="AW848" s="11" t="s">
        <v>6</v>
      </c>
      <c r="AX848" s="11" t="s">
        <v>79</v>
      </c>
      <c r="AY848" s="245" t="s">
        <v>149</v>
      </c>
    </row>
    <row r="849" spans="2:65" s="1" customFormat="1" ht="16.5" customHeight="1">
      <c r="B849" s="45"/>
      <c r="C849" s="220" t="s">
        <v>1108</v>
      </c>
      <c r="D849" s="220" t="s">
        <v>151</v>
      </c>
      <c r="E849" s="221" t="s">
        <v>1109</v>
      </c>
      <c r="F849" s="222" t="s">
        <v>1110</v>
      </c>
      <c r="G849" s="223" t="s">
        <v>213</v>
      </c>
      <c r="H849" s="224">
        <v>3.938</v>
      </c>
      <c r="I849" s="225"/>
      <c r="J849" s="226">
        <f>ROUND(I849*H849,2)</f>
        <v>0</v>
      </c>
      <c r="K849" s="222" t="s">
        <v>155</v>
      </c>
      <c r="L849" s="71"/>
      <c r="M849" s="227" t="s">
        <v>21</v>
      </c>
      <c r="N849" s="228" t="s">
        <v>42</v>
      </c>
      <c r="O849" s="46"/>
      <c r="P849" s="229">
        <f>O849*H849</f>
        <v>0</v>
      </c>
      <c r="Q849" s="229">
        <v>0</v>
      </c>
      <c r="R849" s="229">
        <f>Q849*H849</f>
        <v>0</v>
      </c>
      <c r="S849" s="229">
        <v>0</v>
      </c>
      <c r="T849" s="230">
        <f>S849*H849</f>
        <v>0</v>
      </c>
      <c r="AR849" s="23" t="s">
        <v>247</v>
      </c>
      <c r="AT849" s="23" t="s">
        <v>151</v>
      </c>
      <c r="AU849" s="23" t="s">
        <v>81</v>
      </c>
      <c r="AY849" s="23" t="s">
        <v>149</v>
      </c>
      <c r="BE849" s="231">
        <f>IF(N849="základní",J849,0)</f>
        <v>0</v>
      </c>
      <c r="BF849" s="231">
        <f>IF(N849="snížená",J849,0)</f>
        <v>0</v>
      </c>
      <c r="BG849" s="231">
        <f>IF(N849="zákl. přenesená",J849,0)</f>
        <v>0</v>
      </c>
      <c r="BH849" s="231">
        <f>IF(N849="sníž. přenesená",J849,0)</f>
        <v>0</v>
      </c>
      <c r="BI849" s="231">
        <f>IF(N849="nulová",J849,0)</f>
        <v>0</v>
      </c>
      <c r="BJ849" s="23" t="s">
        <v>79</v>
      </c>
      <c r="BK849" s="231">
        <f>ROUND(I849*H849,2)</f>
        <v>0</v>
      </c>
      <c r="BL849" s="23" t="s">
        <v>247</v>
      </c>
      <c r="BM849" s="23" t="s">
        <v>1111</v>
      </c>
    </row>
    <row r="850" spans="2:47" s="1" customFormat="1" ht="13.5">
      <c r="B850" s="45"/>
      <c r="C850" s="73"/>
      <c r="D850" s="232" t="s">
        <v>158</v>
      </c>
      <c r="E850" s="73"/>
      <c r="F850" s="233" t="s">
        <v>605</v>
      </c>
      <c r="G850" s="73"/>
      <c r="H850" s="73"/>
      <c r="I850" s="190"/>
      <c r="J850" s="73"/>
      <c r="K850" s="73"/>
      <c r="L850" s="71"/>
      <c r="M850" s="234"/>
      <c r="N850" s="46"/>
      <c r="O850" s="46"/>
      <c r="P850" s="46"/>
      <c r="Q850" s="46"/>
      <c r="R850" s="46"/>
      <c r="S850" s="46"/>
      <c r="T850" s="94"/>
      <c r="AT850" s="23" t="s">
        <v>158</v>
      </c>
      <c r="AU850" s="23" t="s">
        <v>81</v>
      </c>
    </row>
    <row r="851" spans="2:65" s="1" customFormat="1" ht="16.5" customHeight="1">
      <c r="B851" s="45"/>
      <c r="C851" s="220" t="s">
        <v>1112</v>
      </c>
      <c r="D851" s="220" t="s">
        <v>151</v>
      </c>
      <c r="E851" s="221" t="s">
        <v>1113</v>
      </c>
      <c r="F851" s="222" t="s">
        <v>1114</v>
      </c>
      <c r="G851" s="223" t="s">
        <v>213</v>
      </c>
      <c r="H851" s="224">
        <v>3.938</v>
      </c>
      <c r="I851" s="225"/>
      <c r="J851" s="226">
        <f>ROUND(I851*H851,2)</f>
        <v>0</v>
      </c>
      <c r="K851" s="222" t="s">
        <v>155</v>
      </c>
      <c r="L851" s="71"/>
      <c r="M851" s="227" t="s">
        <v>21</v>
      </c>
      <c r="N851" s="228" t="s">
        <v>42</v>
      </c>
      <c r="O851" s="46"/>
      <c r="P851" s="229">
        <f>O851*H851</f>
        <v>0</v>
      </c>
      <c r="Q851" s="229">
        <v>0</v>
      </c>
      <c r="R851" s="229">
        <f>Q851*H851</f>
        <v>0</v>
      </c>
      <c r="S851" s="229">
        <v>0</v>
      </c>
      <c r="T851" s="230">
        <f>S851*H851</f>
        <v>0</v>
      </c>
      <c r="AR851" s="23" t="s">
        <v>247</v>
      </c>
      <c r="AT851" s="23" t="s">
        <v>151</v>
      </c>
      <c r="AU851" s="23" t="s">
        <v>81</v>
      </c>
      <c r="AY851" s="23" t="s">
        <v>149</v>
      </c>
      <c r="BE851" s="231">
        <f>IF(N851="základní",J851,0)</f>
        <v>0</v>
      </c>
      <c r="BF851" s="231">
        <f>IF(N851="snížená",J851,0)</f>
        <v>0</v>
      </c>
      <c r="BG851" s="231">
        <f>IF(N851="zákl. přenesená",J851,0)</f>
        <v>0</v>
      </c>
      <c r="BH851" s="231">
        <f>IF(N851="sníž. přenesená",J851,0)</f>
        <v>0</v>
      </c>
      <c r="BI851" s="231">
        <f>IF(N851="nulová",J851,0)</f>
        <v>0</v>
      </c>
      <c r="BJ851" s="23" t="s">
        <v>79</v>
      </c>
      <c r="BK851" s="231">
        <f>ROUND(I851*H851,2)</f>
        <v>0</v>
      </c>
      <c r="BL851" s="23" t="s">
        <v>247</v>
      </c>
      <c r="BM851" s="23" t="s">
        <v>1115</v>
      </c>
    </row>
    <row r="852" spans="2:47" s="1" customFormat="1" ht="13.5">
      <c r="B852" s="45"/>
      <c r="C852" s="73"/>
      <c r="D852" s="232" t="s">
        <v>158</v>
      </c>
      <c r="E852" s="73"/>
      <c r="F852" s="233" t="s">
        <v>605</v>
      </c>
      <c r="G852" s="73"/>
      <c r="H852" s="73"/>
      <c r="I852" s="190"/>
      <c r="J852" s="73"/>
      <c r="K852" s="73"/>
      <c r="L852" s="71"/>
      <c r="M852" s="234"/>
      <c r="N852" s="46"/>
      <c r="O852" s="46"/>
      <c r="P852" s="46"/>
      <c r="Q852" s="46"/>
      <c r="R852" s="46"/>
      <c r="S852" s="46"/>
      <c r="T852" s="94"/>
      <c r="AT852" s="23" t="s">
        <v>158</v>
      </c>
      <c r="AU852" s="23" t="s">
        <v>81</v>
      </c>
    </row>
    <row r="853" spans="2:63" s="10" customFormat="1" ht="29.85" customHeight="1">
      <c r="B853" s="204"/>
      <c r="C853" s="205"/>
      <c r="D853" s="206" t="s">
        <v>70</v>
      </c>
      <c r="E853" s="218" t="s">
        <v>1116</v>
      </c>
      <c r="F853" s="218" t="s">
        <v>1117</v>
      </c>
      <c r="G853" s="205"/>
      <c r="H853" s="205"/>
      <c r="I853" s="208"/>
      <c r="J853" s="219">
        <f>BK853</f>
        <v>0</v>
      </c>
      <c r="K853" s="205"/>
      <c r="L853" s="210"/>
      <c r="M853" s="211"/>
      <c r="N853" s="212"/>
      <c r="O853" s="212"/>
      <c r="P853" s="213">
        <f>SUM(P854:P888)</f>
        <v>0</v>
      </c>
      <c r="Q853" s="212"/>
      <c r="R853" s="213">
        <f>SUM(R854:R888)</f>
        <v>0.0121946</v>
      </c>
      <c r="S853" s="212"/>
      <c r="T853" s="214">
        <f>SUM(T854:T888)</f>
        <v>0</v>
      </c>
      <c r="AR853" s="215" t="s">
        <v>81</v>
      </c>
      <c r="AT853" s="216" t="s">
        <v>70</v>
      </c>
      <c r="AU853" s="216" t="s">
        <v>79</v>
      </c>
      <c r="AY853" s="215" t="s">
        <v>149</v>
      </c>
      <c r="BK853" s="217">
        <f>SUM(BK854:BK888)</f>
        <v>0</v>
      </c>
    </row>
    <row r="854" spans="2:65" s="1" customFormat="1" ht="16.5" customHeight="1">
      <c r="B854" s="45"/>
      <c r="C854" s="220" t="s">
        <v>1118</v>
      </c>
      <c r="D854" s="220" t="s">
        <v>151</v>
      </c>
      <c r="E854" s="221" t="s">
        <v>1119</v>
      </c>
      <c r="F854" s="222" t="s">
        <v>1120</v>
      </c>
      <c r="G854" s="223" t="s">
        <v>154</v>
      </c>
      <c r="H854" s="224">
        <v>14.044</v>
      </c>
      <c r="I854" s="225"/>
      <c r="J854" s="226">
        <f>ROUND(I854*H854,2)</f>
        <v>0</v>
      </c>
      <c r="K854" s="222" t="s">
        <v>155</v>
      </c>
      <c r="L854" s="71"/>
      <c r="M854" s="227" t="s">
        <v>21</v>
      </c>
      <c r="N854" s="228" t="s">
        <v>42</v>
      </c>
      <c r="O854" s="46"/>
      <c r="P854" s="229">
        <f>O854*H854</f>
        <v>0</v>
      </c>
      <c r="Q854" s="229">
        <v>0.00017</v>
      </c>
      <c r="R854" s="229">
        <f>Q854*H854</f>
        <v>0.0023874800000000004</v>
      </c>
      <c r="S854" s="229">
        <v>0</v>
      </c>
      <c r="T854" s="230">
        <f>S854*H854</f>
        <v>0</v>
      </c>
      <c r="AR854" s="23" t="s">
        <v>247</v>
      </c>
      <c r="AT854" s="23" t="s">
        <v>151</v>
      </c>
      <c r="AU854" s="23" t="s">
        <v>81</v>
      </c>
      <c r="AY854" s="23" t="s">
        <v>149</v>
      </c>
      <c r="BE854" s="231">
        <f>IF(N854="základní",J854,0)</f>
        <v>0</v>
      </c>
      <c r="BF854" s="231">
        <f>IF(N854="snížená",J854,0)</f>
        <v>0</v>
      </c>
      <c r="BG854" s="231">
        <f>IF(N854="zákl. přenesená",J854,0)</f>
        <v>0</v>
      </c>
      <c r="BH854" s="231">
        <f>IF(N854="sníž. přenesená",J854,0)</f>
        <v>0</v>
      </c>
      <c r="BI854" s="231">
        <f>IF(N854="nulová",J854,0)</f>
        <v>0</v>
      </c>
      <c r="BJ854" s="23" t="s">
        <v>79</v>
      </c>
      <c r="BK854" s="231">
        <f>ROUND(I854*H854,2)</f>
        <v>0</v>
      </c>
      <c r="BL854" s="23" t="s">
        <v>247</v>
      </c>
      <c r="BM854" s="23" t="s">
        <v>1121</v>
      </c>
    </row>
    <row r="855" spans="2:51" s="11" customFormat="1" ht="13.5">
      <c r="B855" s="235"/>
      <c r="C855" s="236"/>
      <c r="D855" s="232" t="s">
        <v>160</v>
      </c>
      <c r="E855" s="237" t="s">
        <v>21</v>
      </c>
      <c r="F855" s="238" t="s">
        <v>1122</v>
      </c>
      <c r="G855" s="236"/>
      <c r="H855" s="239">
        <v>14.044</v>
      </c>
      <c r="I855" s="240"/>
      <c r="J855" s="236"/>
      <c r="K855" s="236"/>
      <c r="L855" s="241"/>
      <c r="M855" s="242"/>
      <c r="N855" s="243"/>
      <c r="O855" s="243"/>
      <c r="P855" s="243"/>
      <c r="Q855" s="243"/>
      <c r="R855" s="243"/>
      <c r="S855" s="243"/>
      <c r="T855" s="244"/>
      <c r="AT855" s="245" t="s">
        <v>160</v>
      </c>
      <c r="AU855" s="245" t="s">
        <v>81</v>
      </c>
      <c r="AV855" s="11" t="s">
        <v>81</v>
      </c>
      <c r="AW855" s="11" t="s">
        <v>35</v>
      </c>
      <c r="AX855" s="11" t="s">
        <v>79</v>
      </c>
      <c r="AY855" s="245" t="s">
        <v>149</v>
      </c>
    </row>
    <row r="856" spans="2:65" s="1" customFormat="1" ht="16.5" customHeight="1">
      <c r="B856" s="45"/>
      <c r="C856" s="220" t="s">
        <v>1123</v>
      </c>
      <c r="D856" s="220" t="s">
        <v>151</v>
      </c>
      <c r="E856" s="221" t="s">
        <v>1124</v>
      </c>
      <c r="F856" s="222" t="s">
        <v>1125</v>
      </c>
      <c r="G856" s="223" t="s">
        <v>154</v>
      </c>
      <c r="H856" s="224">
        <v>19.811</v>
      </c>
      <c r="I856" s="225"/>
      <c r="J856" s="226">
        <f>ROUND(I856*H856,2)</f>
        <v>0</v>
      </c>
      <c r="K856" s="222" t="s">
        <v>155</v>
      </c>
      <c r="L856" s="71"/>
      <c r="M856" s="227" t="s">
        <v>21</v>
      </c>
      <c r="N856" s="228" t="s">
        <v>42</v>
      </c>
      <c r="O856" s="46"/>
      <c r="P856" s="229">
        <f>O856*H856</f>
        <v>0</v>
      </c>
      <c r="Q856" s="229">
        <v>8E-05</v>
      </c>
      <c r="R856" s="229">
        <f>Q856*H856</f>
        <v>0.00158488</v>
      </c>
      <c r="S856" s="229">
        <v>0</v>
      </c>
      <c r="T856" s="230">
        <f>S856*H856</f>
        <v>0</v>
      </c>
      <c r="AR856" s="23" t="s">
        <v>247</v>
      </c>
      <c r="AT856" s="23" t="s">
        <v>151</v>
      </c>
      <c r="AU856" s="23" t="s">
        <v>81</v>
      </c>
      <c r="AY856" s="23" t="s">
        <v>149</v>
      </c>
      <c r="BE856" s="231">
        <f>IF(N856="základní",J856,0)</f>
        <v>0</v>
      </c>
      <c r="BF856" s="231">
        <f>IF(N856="snížená",J856,0)</f>
        <v>0</v>
      </c>
      <c r="BG856" s="231">
        <f>IF(N856="zákl. přenesená",J856,0)</f>
        <v>0</v>
      </c>
      <c r="BH856" s="231">
        <f>IF(N856="sníž. přenesená",J856,0)</f>
        <v>0</v>
      </c>
      <c r="BI856" s="231">
        <f>IF(N856="nulová",J856,0)</f>
        <v>0</v>
      </c>
      <c r="BJ856" s="23" t="s">
        <v>79</v>
      </c>
      <c r="BK856" s="231">
        <f>ROUND(I856*H856,2)</f>
        <v>0</v>
      </c>
      <c r="BL856" s="23" t="s">
        <v>247</v>
      </c>
      <c r="BM856" s="23" t="s">
        <v>1126</v>
      </c>
    </row>
    <row r="857" spans="2:51" s="13" customFormat="1" ht="13.5">
      <c r="B857" s="267"/>
      <c r="C857" s="268"/>
      <c r="D857" s="232" t="s">
        <v>160</v>
      </c>
      <c r="E857" s="269" t="s">
        <v>21</v>
      </c>
      <c r="F857" s="270" t="s">
        <v>1127</v>
      </c>
      <c r="G857" s="268"/>
      <c r="H857" s="269" t="s">
        <v>21</v>
      </c>
      <c r="I857" s="271"/>
      <c r="J857" s="268"/>
      <c r="K857" s="268"/>
      <c r="L857" s="272"/>
      <c r="M857" s="273"/>
      <c r="N857" s="274"/>
      <c r="O857" s="274"/>
      <c r="P857" s="274"/>
      <c r="Q857" s="274"/>
      <c r="R857" s="274"/>
      <c r="S857" s="274"/>
      <c r="T857" s="275"/>
      <c r="AT857" s="276" t="s">
        <v>160</v>
      </c>
      <c r="AU857" s="276" t="s">
        <v>81</v>
      </c>
      <c r="AV857" s="13" t="s">
        <v>79</v>
      </c>
      <c r="AW857" s="13" t="s">
        <v>35</v>
      </c>
      <c r="AX857" s="13" t="s">
        <v>71</v>
      </c>
      <c r="AY857" s="276" t="s">
        <v>149</v>
      </c>
    </row>
    <row r="858" spans="2:51" s="11" customFormat="1" ht="13.5">
      <c r="B858" s="235"/>
      <c r="C858" s="236"/>
      <c r="D858" s="232" t="s">
        <v>160</v>
      </c>
      <c r="E858" s="237" t="s">
        <v>21</v>
      </c>
      <c r="F858" s="238" t="s">
        <v>1128</v>
      </c>
      <c r="G858" s="236"/>
      <c r="H858" s="239">
        <v>2.4</v>
      </c>
      <c r="I858" s="240"/>
      <c r="J858" s="236"/>
      <c r="K858" s="236"/>
      <c r="L858" s="241"/>
      <c r="M858" s="242"/>
      <c r="N858" s="243"/>
      <c r="O858" s="243"/>
      <c r="P858" s="243"/>
      <c r="Q858" s="243"/>
      <c r="R858" s="243"/>
      <c r="S858" s="243"/>
      <c r="T858" s="244"/>
      <c r="AT858" s="245" t="s">
        <v>160</v>
      </c>
      <c r="AU858" s="245" t="s">
        <v>81</v>
      </c>
      <c r="AV858" s="11" t="s">
        <v>81</v>
      </c>
      <c r="AW858" s="11" t="s">
        <v>35</v>
      </c>
      <c r="AX858" s="11" t="s">
        <v>71</v>
      </c>
      <c r="AY858" s="245" t="s">
        <v>149</v>
      </c>
    </row>
    <row r="859" spans="2:51" s="11" customFormat="1" ht="13.5">
      <c r="B859" s="235"/>
      <c r="C859" s="236"/>
      <c r="D859" s="232" t="s">
        <v>160</v>
      </c>
      <c r="E859" s="237" t="s">
        <v>21</v>
      </c>
      <c r="F859" s="238" t="s">
        <v>1129</v>
      </c>
      <c r="G859" s="236"/>
      <c r="H859" s="239">
        <v>2.363</v>
      </c>
      <c r="I859" s="240"/>
      <c r="J859" s="236"/>
      <c r="K859" s="236"/>
      <c r="L859" s="241"/>
      <c r="M859" s="242"/>
      <c r="N859" s="243"/>
      <c r="O859" s="243"/>
      <c r="P859" s="243"/>
      <c r="Q859" s="243"/>
      <c r="R859" s="243"/>
      <c r="S859" s="243"/>
      <c r="T859" s="244"/>
      <c r="AT859" s="245" t="s">
        <v>160</v>
      </c>
      <c r="AU859" s="245" t="s">
        <v>81</v>
      </c>
      <c r="AV859" s="11" t="s">
        <v>81</v>
      </c>
      <c r="AW859" s="11" t="s">
        <v>35</v>
      </c>
      <c r="AX859" s="11" t="s">
        <v>71</v>
      </c>
      <c r="AY859" s="245" t="s">
        <v>149</v>
      </c>
    </row>
    <row r="860" spans="2:51" s="11" customFormat="1" ht="13.5">
      <c r="B860" s="235"/>
      <c r="C860" s="236"/>
      <c r="D860" s="232" t="s">
        <v>160</v>
      </c>
      <c r="E860" s="237" t="s">
        <v>21</v>
      </c>
      <c r="F860" s="238" t="s">
        <v>1130</v>
      </c>
      <c r="G860" s="236"/>
      <c r="H860" s="239">
        <v>1.2</v>
      </c>
      <c r="I860" s="240"/>
      <c r="J860" s="236"/>
      <c r="K860" s="236"/>
      <c r="L860" s="241"/>
      <c r="M860" s="242"/>
      <c r="N860" s="243"/>
      <c r="O860" s="243"/>
      <c r="P860" s="243"/>
      <c r="Q860" s="243"/>
      <c r="R860" s="243"/>
      <c r="S860" s="243"/>
      <c r="T860" s="244"/>
      <c r="AT860" s="245" t="s">
        <v>160</v>
      </c>
      <c r="AU860" s="245" t="s">
        <v>81</v>
      </c>
      <c r="AV860" s="11" t="s">
        <v>81</v>
      </c>
      <c r="AW860" s="11" t="s">
        <v>35</v>
      </c>
      <c r="AX860" s="11" t="s">
        <v>71</v>
      </c>
      <c r="AY860" s="245" t="s">
        <v>149</v>
      </c>
    </row>
    <row r="861" spans="2:51" s="11" customFormat="1" ht="13.5">
      <c r="B861" s="235"/>
      <c r="C861" s="236"/>
      <c r="D861" s="232" t="s">
        <v>160</v>
      </c>
      <c r="E861" s="237" t="s">
        <v>21</v>
      </c>
      <c r="F861" s="238" t="s">
        <v>1131</v>
      </c>
      <c r="G861" s="236"/>
      <c r="H861" s="239">
        <v>3.45</v>
      </c>
      <c r="I861" s="240"/>
      <c r="J861" s="236"/>
      <c r="K861" s="236"/>
      <c r="L861" s="241"/>
      <c r="M861" s="242"/>
      <c r="N861" s="243"/>
      <c r="O861" s="243"/>
      <c r="P861" s="243"/>
      <c r="Q861" s="243"/>
      <c r="R861" s="243"/>
      <c r="S861" s="243"/>
      <c r="T861" s="244"/>
      <c r="AT861" s="245" t="s">
        <v>160</v>
      </c>
      <c r="AU861" s="245" t="s">
        <v>81</v>
      </c>
      <c r="AV861" s="11" t="s">
        <v>81</v>
      </c>
      <c r="AW861" s="11" t="s">
        <v>35</v>
      </c>
      <c r="AX861" s="11" t="s">
        <v>71</v>
      </c>
      <c r="AY861" s="245" t="s">
        <v>149</v>
      </c>
    </row>
    <row r="862" spans="2:51" s="11" customFormat="1" ht="13.5">
      <c r="B862" s="235"/>
      <c r="C862" s="236"/>
      <c r="D862" s="232" t="s">
        <v>160</v>
      </c>
      <c r="E862" s="237" t="s">
        <v>21</v>
      </c>
      <c r="F862" s="238" t="s">
        <v>1132</v>
      </c>
      <c r="G862" s="236"/>
      <c r="H862" s="239">
        <v>1.163</v>
      </c>
      <c r="I862" s="240"/>
      <c r="J862" s="236"/>
      <c r="K862" s="236"/>
      <c r="L862" s="241"/>
      <c r="M862" s="242"/>
      <c r="N862" s="243"/>
      <c r="O862" s="243"/>
      <c r="P862" s="243"/>
      <c r="Q862" s="243"/>
      <c r="R862" s="243"/>
      <c r="S862" s="243"/>
      <c r="T862" s="244"/>
      <c r="AT862" s="245" t="s">
        <v>160</v>
      </c>
      <c r="AU862" s="245" t="s">
        <v>81</v>
      </c>
      <c r="AV862" s="11" t="s">
        <v>81</v>
      </c>
      <c r="AW862" s="11" t="s">
        <v>35</v>
      </c>
      <c r="AX862" s="11" t="s">
        <v>71</v>
      </c>
      <c r="AY862" s="245" t="s">
        <v>149</v>
      </c>
    </row>
    <row r="863" spans="2:51" s="11" customFormat="1" ht="13.5">
      <c r="B863" s="235"/>
      <c r="C863" s="236"/>
      <c r="D863" s="232" t="s">
        <v>160</v>
      </c>
      <c r="E863" s="237" t="s">
        <v>21</v>
      </c>
      <c r="F863" s="238" t="s">
        <v>1133</v>
      </c>
      <c r="G863" s="236"/>
      <c r="H863" s="239">
        <v>1.2</v>
      </c>
      <c r="I863" s="240"/>
      <c r="J863" s="236"/>
      <c r="K863" s="236"/>
      <c r="L863" s="241"/>
      <c r="M863" s="242"/>
      <c r="N863" s="243"/>
      <c r="O863" s="243"/>
      <c r="P863" s="243"/>
      <c r="Q863" s="243"/>
      <c r="R863" s="243"/>
      <c r="S863" s="243"/>
      <c r="T863" s="244"/>
      <c r="AT863" s="245" t="s">
        <v>160</v>
      </c>
      <c r="AU863" s="245" t="s">
        <v>81</v>
      </c>
      <c r="AV863" s="11" t="s">
        <v>81</v>
      </c>
      <c r="AW863" s="11" t="s">
        <v>35</v>
      </c>
      <c r="AX863" s="11" t="s">
        <v>71</v>
      </c>
      <c r="AY863" s="245" t="s">
        <v>149</v>
      </c>
    </row>
    <row r="864" spans="2:51" s="11" customFormat="1" ht="13.5">
      <c r="B864" s="235"/>
      <c r="C864" s="236"/>
      <c r="D864" s="232" t="s">
        <v>160</v>
      </c>
      <c r="E864" s="237" t="s">
        <v>21</v>
      </c>
      <c r="F864" s="238" t="s">
        <v>1134</v>
      </c>
      <c r="G864" s="236"/>
      <c r="H864" s="239">
        <v>4.435</v>
      </c>
      <c r="I864" s="240"/>
      <c r="J864" s="236"/>
      <c r="K864" s="236"/>
      <c r="L864" s="241"/>
      <c r="M864" s="242"/>
      <c r="N864" s="243"/>
      <c r="O864" s="243"/>
      <c r="P864" s="243"/>
      <c r="Q864" s="243"/>
      <c r="R864" s="243"/>
      <c r="S864" s="243"/>
      <c r="T864" s="244"/>
      <c r="AT864" s="245" t="s">
        <v>160</v>
      </c>
      <c r="AU864" s="245" t="s">
        <v>81</v>
      </c>
      <c r="AV864" s="11" t="s">
        <v>81</v>
      </c>
      <c r="AW864" s="11" t="s">
        <v>35</v>
      </c>
      <c r="AX864" s="11" t="s">
        <v>71</v>
      </c>
      <c r="AY864" s="245" t="s">
        <v>149</v>
      </c>
    </row>
    <row r="865" spans="2:51" s="11" customFormat="1" ht="13.5">
      <c r="B865" s="235"/>
      <c r="C865" s="236"/>
      <c r="D865" s="232" t="s">
        <v>160</v>
      </c>
      <c r="E865" s="237" t="s">
        <v>21</v>
      </c>
      <c r="F865" s="238" t="s">
        <v>1135</v>
      </c>
      <c r="G865" s="236"/>
      <c r="H865" s="239">
        <v>3.6</v>
      </c>
      <c r="I865" s="240"/>
      <c r="J865" s="236"/>
      <c r="K865" s="236"/>
      <c r="L865" s="241"/>
      <c r="M865" s="242"/>
      <c r="N865" s="243"/>
      <c r="O865" s="243"/>
      <c r="P865" s="243"/>
      <c r="Q865" s="243"/>
      <c r="R865" s="243"/>
      <c r="S865" s="243"/>
      <c r="T865" s="244"/>
      <c r="AT865" s="245" t="s">
        <v>160</v>
      </c>
      <c r="AU865" s="245" t="s">
        <v>81</v>
      </c>
      <c r="AV865" s="11" t="s">
        <v>81</v>
      </c>
      <c r="AW865" s="11" t="s">
        <v>35</v>
      </c>
      <c r="AX865" s="11" t="s">
        <v>71</v>
      </c>
      <c r="AY865" s="245" t="s">
        <v>149</v>
      </c>
    </row>
    <row r="866" spans="2:51" s="12" customFormat="1" ht="13.5">
      <c r="B866" s="246"/>
      <c r="C866" s="247"/>
      <c r="D866" s="232" t="s">
        <v>160</v>
      </c>
      <c r="E866" s="248" t="s">
        <v>21</v>
      </c>
      <c r="F866" s="249" t="s">
        <v>163</v>
      </c>
      <c r="G866" s="247"/>
      <c r="H866" s="250">
        <v>19.811</v>
      </c>
      <c r="I866" s="251"/>
      <c r="J866" s="247"/>
      <c r="K866" s="247"/>
      <c r="L866" s="252"/>
      <c r="M866" s="253"/>
      <c r="N866" s="254"/>
      <c r="O866" s="254"/>
      <c r="P866" s="254"/>
      <c r="Q866" s="254"/>
      <c r="R866" s="254"/>
      <c r="S866" s="254"/>
      <c r="T866" s="255"/>
      <c r="AT866" s="256" t="s">
        <v>160</v>
      </c>
      <c r="AU866" s="256" t="s">
        <v>81</v>
      </c>
      <c r="AV866" s="12" t="s">
        <v>156</v>
      </c>
      <c r="AW866" s="12" t="s">
        <v>35</v>
      </c>
      <c r="AX866" s="12" t="s">
        <v>79</v>
      </c>
      <c r="AY866" s="256" t="s">
        <v>149</v>
      </c>
    </row>
    <row r="867" spans="2:65" s="1" customFormat="1" ht="16.5" customHeight="1">
      <c r="B867" s="45"/>
      <c r="C867" s="220" t="s">
        <v>1136</v>
      </c>
      <c r="D867" s="220" t="s">
        <v>151</v>
      </c>
      <c r="E867" s="221" t="s">
        <v>1137</v>
      </c>
      <c r="F867" s="222" t="s">
        <v>1138</v>
      </c>
      <c r="G867" s="223" t="s">
        <v>154</v>
      </c>
      <c r="H867" s="224">
        <v>23.564</v>
      </c>
      <c r="I867" s="225"/>
      <c r="J867" s="226">
        <f>ROUND(I867*H867,2)</f>
        <v>0</v>
      </c>
      <c r="K867" s="222" t="s">
        <v>155</v>
      </c>
      <c r="L867" s="71"/>
      <c r="M867" s="227" t="s">
        <v>21</v>
      </c>
      <c r="N867" s="228" t="s">
        <v>42</v>
      </c>
      <c r="O867" s="46"/>
      <c r="P867" s="229">
        <f>O867*H867</f>
        <v>0</v>
      </c>
      <c r="Q867" s="229">
        <v>0.00012</v>
      </c>
      <c r="R867" s="229">
        <f>Q867*H867</f>
        <v>0.00282768</v>
      </c>
      <c r="S867" s="229">
        <v>0</v>
      </c>
      <c r="T867" s="230">
        <f>S867*H867</f>
        <v>0</v>
      </c>
      <c r="AR867" s="23" t="s">
        <v>247</v>
      </c>
      <c r="AT867" s="23" t="s">
        <v>151</v>
      </c>
      <c r="AU867" s="23" t="s">
        <v>81</v>
      </c>
      <c r="AY867" s="23" t="s">
        <v>149</v>
      </c>
      <c r="BE867" s="231">
        <f>IF(N867="základní",J867,0)</f>
        <v>0</v>
      </c>
      <c r="BF867" s="231">
        <f>IF(N867="snížená",J867,0)</f>
        <v>0</v>
      </c>
      <c r="BG867" s="231">
        <f>IF(N867="zákl. přenesená",J867,0)</f>
        <v>0</v>
      </c>
      <c r="BH867" s="231">
        <f>IF(N867="sníž. přenesená",J867,0)</f>
        <v>0</v>
      </c>
      <c r="BI867" s="231">
        <f>IF(N867="nulová",J867,0)</f>
        <v>0</v>
      </c>
      <c r="BJ867" s="23" t="s">
        <v>79</v>
      </c>
      <c r="BK867" s="231">
        <f>ROUND(I867*H867,2)</f>
        <v>0</v>
      </c>
      <c r="BL867" s="23" t="s">
        <v>247</v>
      </c>
      <c r="BM867" s="23" t="s">
        <v>1139</v>
      </c>
    </row>
    <row r="868" spans="2:51" s="11" customFormat="1" ht="13.5">
      <c r="B868" s="235"/>
      <c r="C868" s="236"/>
      <c r="D868" s="232" t="s">
        <v>160</v>
      </c>
      <c r="E868" s="237" t="s">
        <v>21</v>
      </c>
      <c r="F868" s="238" t="s">
        <v>1140</v>
      </c>
      <c r="G868" s="236"/>
      <c r="H868" s="239">
        <v>1.2</v>
      </c>
      <c r="I868" s="240"/>
      <c r="J868" s="236"/>
      <c r="K868" s="236"/>
      <c r="L868" s="241"/>
      <c r="M868" s="242"/>
      <c r="N868" s="243"/>
      <c r="O868" s="243"/>
      <c r="P868" s="243"/>
      <c r="Q868" s="243"/>
      <c r="R868" s="243"/>
      <c r="S868" s="243"/>
      <c r="T868" s="244"/>
      <c r="AT868" s="245" t="s">
        <v>160</v>
      </c>
      <c r="AU868" s="245" t="s">
        <v>81</v>
      </c>
      <c r="AV868" s="11" t="s">
        <v>81</v>
      </c>
      <c r="AW868" s="11" t="s">
        <v>35</v>
      </c>
      <c r="AX868" s="11" t="s">
        <v>71</v>
      </c>
      <c r="AY868" s="245" t="s">
        <v>149</v>
      </c>
    </row>
    <row r="869" spans="2:51" s="11" customFormat="1" ht="13.5">
      <c r="B869" s="235"/>
      <c r="C869" s="236"/>
      <c r="D869" s="232" t="s">
        <v>160</v>
      </c>
      <c r="E869" s="237" t="s">
        <v>21</v>
      </c>
      <c r="F869" s="238" t="s">
        <v>1128</v>
      </c>
      <c r="G869" s="236"/>
      <c r="H869" s="239">
        <v>2.4</v>
      </c>
      <c r="I869" s="240"/>
      <c r="J869" s="236"/>
      <c r="K869" s="236"/>
      <c r="L869" s="241"/>
      <c r="M869" s="242"/>
      <c r="N869" s="243"/>
      <c r="O869" s="243"/>
      <c r="P869" s="243"/>
      <c r="Q869" s="243"/>
      <c r="R869" s="243"/>
      <c r="S869" s="243"/>
      <c r="T869" s="244"/>
      <c r="AT869" s="245" t="s">
        <v>160</v>
      </c>
      <c r="AU869" s="245" t="s">
        <v>81</v>
      </c>
      <c r="AV869" s="11" t="s">
        <v>81</v>
      </c>
      <c r="AW869" s="11" t="s">
        <v>35</v>
      </c>
      <c r="AX869" s="11" t="s">
        <v>71</v>
      </c>
      <c r="AY869" s="245" t="s">
        <v>149</v>
      </c>
    </row>
    <row r="870" spans="2:51" s="11" customFormat="1" ht="13.5">
      <c r="B870" s="235"/>
      <c r="C870" s="236"/>
      <c r="D870" s="232" t="s">
        <v>160</v>
      </c>
      <c r="E870" s="237" t="s">
        <v>21</v>
      </c>
      <c r="F870" s="238" t="s">
        <v>1129</v>
      </c>
      <c r="G870" s="236"/>
      <c r="H870" s="239">
        <v>2.363</v>
      </c>
      <c r="I870" s="240"/>
      <c r="J870" s="236"/>
      <c r="K870" s="236"/>
      <c r="L870" s="241"/>
      <c r="M870" s="242"/>
      <c r="N870" s="243"/>
      <c r="O870" s="243"/>
      <c r="P870" s="243"/>
      <c r="Q870" s="243"/>
      <c r="R870" s="243"/>
      <c r="S870" s="243"/>
      <c r="T870" s="244"/>
      <c r="AT870" s="245" t="s">
        <v>160</v>
      </c>
      <c r="AU870" s="245" t="s">
        <v>81</v>
      </c>
      <c r="AV870" s="11" t="s">
        <v>81</v>
      </c>
      <c r="AW870" s="11" t="s">
        <v>35</v>
      </c>
      <c r="AX870" s="11" t="s">
        <v>71</v>
      </c>
      <c r="AY870" s="245" t="s">
        <v>149</v>
      </c>
    </row>
    <row r="871" spans="2:51" s="11" customFormat="1" ht="13.5">
      <c r="B871" s="235"/>
      <c r="C871" s="236"/>
      <c r="D871" s="232" t="s">
        <v>160</v>
      </c>
      <c r="E871" s="237" t="s">
        <v>21</v>
      </c>
      <c r="F871" s="238" t="s">
        <v>1130</v>
      </c>
      <c r="G871" s="236"/>
      <c r="H871" s="239">
        <v>1.2</v>
      </c>
      <c r="I871" s="240"/>
      <c r="J871" s="236"/>
      <c r="K871" s="236"/>
      <c r="L871" s="241"/>
      <c r="M871" s="242"/>
      <c r="N871" s="243"/>
      <c r="O871" s="243"/>
      <c r="P871" s="243"/>
      <c r="Q871" s="243"/>
      <c r="R871" s="243"/>
      <c r="S871" s="243"/>
      <c r="T871" s="244"/>
      <c r="AT871" s="245" t="s">
        <v>160</v>
      </c>
      <c r="AU871" s="245" t="s">
        <v>81</v>
      </c>
      <c r="AV871" s="11" t="s">
        <v>81</v>
      </c>
      <c r="AW871" s="11" t="s">
        <v>35</v>
      </c>
      <c r="AX871" s="11" t="s">
        <v>71</v>
      </c>
      <c r="AY871" s="245" t="s">
        <v>149</v>
      </c>
    </row>
    <row r="872" spans="2:51" s="11" customFormat="1" ht="13.5">
      <c r="B872" s="235"/>
      <c r="C872" s="236"/>
      <c r="D872" s="232" t="s">
        <v>160</v>
      </c>
      <c r="E872" s="237" t="s">
        <v>21</v>
      </c>
      <c r="F872" s="238" t="s">
        <v>1131</v>
      </c>
      <c r="G872" s="236"/>
      <c r="H872" s="239">
        <v>3.45</v>
      </c>
      <c r="I872" s="240"/>
      <c r="J872" s="236"/>
      <c r="K872" s="236"/>
      <c r="L872" s="241"/>
      <c r="M872" s="242"/>
      <c r="N872" s="243"/>
      <c r="O872" s="243"/>
      <c r="P872" s="243"/>
      <c r="Q872" s="243"/>
      <c r="R872" s="243"/>
      <c r="S872" s="243"/>
      <c r="T872" s="244"/>
      <c r="AT872" s="245" t="s">
        <v>160</v>
      </c>
      <c r="AU872" s="245" t="s">
        <v>81</v>
      </c>
      <c r="AV872" s="11" t="s">
        <v>81</v>
      </c>
      <c r="AW872" s="11" t="s">
        <v>35</v>
      </c>
      <c r="AX872" s="11" t="s">
        <v>71</v>
      </c>
      <c r="AY872" s="245" t="s">
        <v>149</v>
      </c>
    </row>
    <row r="873" spans="2:51" s="11" customFormat="1" ht="13.5">
      <c r="B873" s="235"/>
      <c r="C873" s="236"/>
      <c r="D873" s="232" t="s">
        <v>160</v>
      </c>
      <c r="E873" s="237" t="s">
        <v>21</v>
      </c>
      <c r="F873" s="238" t="s">
        <v>1132</v>
      </c>
      <c r="G873" s="236"/>
      <c r="H873" s="239">
        <v>1.163</v>
      </c>
      <c r="I873" s="240"/>
      <c r="J873" s="236"/>
      <c r="K873" s="236"/>
      <c r="L873" s="241"/>
      <c r="M873" s="242"/>
      <c r="N873" s="243"/>
      <c r="O873" s="243"/>
      <c r="P873" s="243"/>
      <c r="Q873" s="243"/>
      <c r="R873" s="243"/>
      <c r="S873" s="243"/>
      <c r="T873" s="244"/>
      <c r="AT873" s="245" t="s">
        <v>160</v>
      </c>
      <c r="AU873" s="245" t="s">
        <v>81</v>
      </c>
      <c r="AV873" s="11" t="s">
        <v>81</v>
      </c>
      <c r="AW873" s="11" t="s">
        <v>35</v>
      </c>
      <c r="AX873" s="11" t="s">
        <v>71</v>
      </c>
      <c r="AY873" s="245" t="s">
        <v>149</v>
      </c>
    </row>
    <row r="874" spans="2:51" s="11" customFormat="1" ht="13.5">
      <c r="B874" s="235"/>
      <c r="C874" s="236"/>
      <c r="D874" s="232" t="s">
        <v>160</v>
      </c>
      <c r="E874" s="237" t="s">
        <v>21</v>
      </c>
      <c r="F874" s="238" t="s">
        <v>1141</v>
      </c>
      <c r="G874" s="236"/>
      <c r="H874" s="239">
        <v>3.5</v>
      </c>
      <c r="I874" s="240"/>
      <c r="J874" s="236"/>
      <c r="K874" s="236"/>
      <c r="L874" s="241"/>
      <c r="M874" s="242"/>
      <c r="N874" s="243"/>
      <c r="O874" s="243"/>
      <c r="P874" s="243"/>
      <c r="Q874" s="243"/>
      <c r="R874" s="243"/>
      <c r="S874" s="243"/>
      <c r="T874" s="244"/>
      <c r="AT874" s="245" t="s">
        <v>160</v>
      </c>
      <c r="AU874" s="245" t="s">
        <v>81</v>
      </c>
      <c r="AV874" s="11" t="s">
        <v>81</v>
      </c>
      <c r="AW874" s="11" t="s">
        <v>35</v>
      </c>
      <c r="AX874" s="11" t="s">
        <v>71</v>
      </c>
      <c r="AY874" s="245" t="s">
        <v>149</v>
      </c>
    </row>
    <row r="875" spans="2:51" s="11" customFormat="1" ht="13.5">
      <c r="B875" s="235"/>
      <c r="C875" s="236"/>
      <c r="D875" s="232" t="s">
        <v>160</v>
      </c>
      <c r="E875" s="237" t="s">
        <v>21</v>
      </c>
      <c r="F875" s="238" t="s">
        <v>1142</v>
      </c>
      <c r="G875" s="236"/>
      <c r="H875" s="239">
        <v>4.688</v>
      </c>
      <c r="I875" s="240"/>
      <c r="J875" s="236"/>
      <c r="K875" s="236"/>
      <c r="L875" s="241"/>
      <c r="M875" s="242"/>
      <c r="N875" s="243"/>
      <c r="O875" s="243"/>
      <c r="P875" s="243"/>
      <c r="Q875" s="243"/>
      <c r="R875" s="243"/>
      <c r="S875" s="243"/>
      <c r="T875" s="244"/>
      <c r="AT875" s="245" t="s">
        <v>160</v>
      </c>
      <c r="AU875" s="245" t="s">
        <v>81</v>
      </c>
      <c r="AV875" s="11" t="s">
        <v>81</v>
      </c>
      <c r="AW875" s="11" t="s">
        <v>35</v>
      </c>
      <c r="AX875" s="11" t="s">
        <v>71</v>
      </c>
      <c r="AY875" s="245" t="s">
        <v>149</v>
      </c>
    </row>
    <row r="876" spans="2:51" s="11" customFormat="1" ht="13.5">
      <c r="B876" s="235"/>
      <c r="C876" s="236"/>
      <c r="D876" s="232" t="s">
        <v>160</v>
      </c>
      <c r="E876" s="237" t="s">
        <v>21</v>
      </c>
      <c r="F876" s="238" t="s">
        <v>1135</v>
      </c>
      <c r="G876" s="236"/>
      <c r="H876" s="239">
        <v>3.6</v>
      </c>
      <c r="I876" s="240"/>
      <c r="J876" s="236"/>
      <c r="K876" s="236"/>
      <c r="L876" s="241"/>
      <c r="M876" s="242"/>
      <c r="N876" s="243"/>
      <c r="O876" s="243"/>
      <c r="P876" s="243"/>
      <c r="Q876" s="243"/>
      <c r="R876" s="243"/>
      <c r="S876" s="243"/>
      <c r="T876" s="244"/>
      <c r="AT876" s="245" t="s">
        <v>160</v>
      </c>
      <c r="AU876" s="245" t="s">
        <v>81</v>
      </c>
      <c r="AV876" s="11" t="s">
        <v>81</v>
      </c>
      <c r="AW876" s="11" t="s">
        <v>35</v>
      </c>
      <c r="AX876" s="11" t="s">
        <v>71</v>
      </c>
      <c r="AY876" s="245" t="s">
        <v>149</v>
      </c>
    </row>
    <row r="877" spans="2:51" s="12" customFormat="1" ht="13.5">
      <c r="B877" s="246"/>
      <c r="C877" s="247"/>
      <c r="D877" s="232" t="s">
        <v>160</v>
      </c>
      <c r="E877" s="248" t="s">
        <v>21</v>
      </c>
      <c r="F877" s="249" t="s">
        <v>163</v>
      </c>
      <c r="G877" s="247"/>
      <c r="H877" s="250">
        <v>23.564</v>
      </c>
      <c r="I877" s="251"/>
      <c r="J877" s="247"/>
      <c r="K877" s="247"/>
      <c r="L877" s="252"/>
      <c r="M877" s="253"/>
      <c r="N877" s="254"/>
      <c r="O877" s="254"/>
      <c r="P877" s="254"/>
      <c r="Q877" s="254"/>
      <c r="R877" s="254"/>
      <c r="S877" s="254"/>
      <c r="T877" s="255"/>
      <c r="AT877" s="256" t="s">
        <v>160</v>
      </c>
      <c r="AU877" s="256" t="s">
        <v>81</v>
      </c>
      <c r="AV877" s="12" t="s">
        <v>156</v>
      </c>
      <c r="AW877" s="12" t="s">
        <v>35</v>
      </c>
      <c r="AX877" s="12" t="s">
        <v>79</v>
      </c>
      <c r="AY877" s="256" t="s">
        <v>149</v>
      </c>
    </row>
    <row r="878" spans="2:65" s="1" customFormat="1" ht="16.5" customHeight="1">
      <c r="B878" s="45"/>
      <c r="C878" s="220" t="s">
        <v>1143</v>
      </c>
      <c r="D878" s="220" t="s">
        <v>151</v>
      </c>
      <c r="E878" s="221" t="s">
        <v>1144</v>
      </c>
      <c r="F878" s="222" t="s">
        <v>1145</v>
      </c>
      <c r="G878" s="223" t="s">
        <v>154</v>
      </c>
      <c r="H878" s="224">
        <v>7.543</v>
      </c>
      <c r="I878" s="225"/>
      <c r="J878" s="226">
        <f>ROUND(I878*H878,2)</f>
        <v>0</v>
      </c>
      <c r="K878" s="222" t="s">
        <v>155</v>
      </c>
      <c r="L878" s="71"/>
      <c r="M878" s="227" t="s">
        <v>21</v>
      </c>
      <c r="N878" s="228" t="s">
        <v>42</v>
      </c>
      <c r="O878" s="46"/>
      <c r="P878" s="229">
        <f>O878*H878</f>
        <v>0</v>
      </c>
      <c r="Q878" s="229">
        <v>0</v>
      </c>
      <c r="R878" s="229">
        <f>Q878*H878</f>
        <v>0</v>
      </c>
      <c r="S878" s="229">
        <v>0</v>
      </c>
      <c r="T878" s="230">
        <f>S878*H878</f>
        <v>0</v>
      </c>
      <c r="AR878" s="23" t="s">
        <v>247</v>
      </c>
      <c r="AT878" s="23" t="s">
        <v>151</v>
      </c>
      <c r="AU878" s="23" t="s">
        <v>81</v>
      </c>
      <c r="AY878" s="23" t="s">
        <v>149</v>
      </c>
      <c r="BE878" s="231">
        <f>IF(N878="základní",J878,0)</f>
        <v>0</v>
      </c>
      <c r="BF878" s="231">
        <f>IF(N878="snížená",J878,0)</f>
        <v>0</v>
      </c>
      <c r="BG878" s="231">
        <f>IF(N878="zákl. přenesená",J878,0)</f>
        <v>0</v>
      </c>
      <c r="BH878" s="231">
        <f>IF(N878="sníž. přenesená",J878,0)</f>
        <v>0</v>
      </c>
      <c r="BI878" s="231">
        <f>IF(N878="nulová",J878,0)</f>
        <v>0</v>
      </c>
      <c r="BJ878" s="23" t="s">
        <v>79</v>
      </c>
      <c r="BK878" s="231">
        <f>ROUND(I878*H878,2)</f>
        <v>0</v>
      </c>
      <c r="BL878" s="23" t="s">
        <v>247</v>
      </c>
      <c r="BM878" s="23" t="s">
        <v>1146</v>
      </c>
    </row>
    <row r="879" spans="2:51" s="11" customFormat="1" ht="13.5">
      <c r="B879" s="235"/>
      <c r="C879" s="236"/>
      <c r="D879" s="232" t="s">
        <v>160</v>
      </c>
      <c r="E879" s="237" t="s">
        <v>21</v>
      </c>
      <c r="F879" s="238" t="s">
        <v>1147</v>
      </c>
      <c r="G879" s="236"/>
      <c r="H879" s="239">
        <v>3.825</v>
      </c>
      <c r="I879" s="240"/>
      <c r="J879" s="236"/>
      <c r="K879" s="236"/>
      <c r="L879" s="241"/>
      <c r="M879" s="242"/>
      <c r="N879" s="243"/>
      <c r="O879" s="243"/>
      <c r="P879" s="243"/>
      <c r="Q879" s="243"/>
      <c r="R879" s="243"/>
      <c r="S879" s="243"/>
      <c r="T879" s="244"/>
      <c r="AT879" s="245" t="s">
        <v>160</v>
      </c>
      <c r="AU879" s="245" t="s">
        <v>81</v>
      </c>
      <c r="AV879" s="11" t="s">
        <v>81</v>
      </c>
      <c r="AW879" s="11" t="s">
        <v>35</v>
      </c>
      <c r="AX879" s="11" t="s">
        <v>71</v>
      </c>
      <c r="AY879" s="245" t="s">
        <v>149</v>
      </c>
    </row>
    <row r="880" spans="2:51" s="11" customFormat="1" ht="13.5">
      <c r="B880" s="235"/>
      <c r="C880" s="236"/>
      <c r="D880" s="232" t="s">
        <v>160</v>
      </c>
      <c r="E880" s="237" t="s">
        <v>21</v>
      </c>
      <c r="F880" s="238" t="s">
        <v>1148</v>
      </c>
      <c r="G880" s="236"/>
      <c r="H880" s="239">
        <v>3.718</v>
      </c>
      <c r="I880" s="240"/>
      <c r="J880" s="236"/>
      <c r="K880" s="236"/>
      <c r="L880" s="241"/>
      <c r="M880" s="242"/>
      <c r="N880" s="243"/>
      <c r="O880" s="243"/>
      <c r="P880" s="243"/>
      <c r="Q880" s="243"/>
      <c r="R880" s="243"/>
      <c r="S880" s="243"/>
      <c r="T880" s="244"/>
      <c r="AT880" s="245" t="s">
        <v>160</v>
      </c>
      <c r="AU880" s="245" t="s">
        <v>81</v>
      </c>
      <c r="AV880" s="11" t="s">
        <v>81</v>
      </c>
      <c r="AW880" s="11" t="s">
        <v>35</v>
      </c>
      <c r="AX880" s="11" t="s">
        <v>71</v>
      </c>
      <c r="AY880" s="245" t="s">
        <v>149</v>
      </c>
    </row>
    <row r="881" spans="2:51" s="12" customFormat="1" ht="13.5">
      <c r="B881" s="246"/>
      <c r="C881" s="247"/>
      <c r="D881" s="232" t="s">
        <v>160</v>
      </c>
      <c r="E881" s="248" t="s">
        <v>21</v>
      </c>
      <c r="F881" s="249" t="s">
        <v>163</v>
      </c>
      <c r="G881" s="247"/>
      <c r="H881" s="250">
        <v>7.543</v>
      </c>
      <c r="I881" s="251"/>
      <c r="J881" s="247"/>
      <c r="K881" s="247"/>
      <c r="L881" s="252"/>
      <c r="M881" s="253"/>
      <c r="N881" s="254"/>
      <c r="O881" s="254"/>
      <c r="P881" s="254"/>
      <c r="Q881" s="254"/>
      <c r="R881" s="254"/>
      <c r="S881" s="254"/>
      <c r="T881" s="255"/>
      <c r="AT881" s="256" t="s">
        <v>160</v>
      </c>
      <c r="AU881" s="256" t="s">
        <v>81</v>
      </c>
      <c r="AV881" s="12" t="s">
        <v>156</v>
      </c>
      <c r="AW881" s="12" t="s">
        <v>35</v>
      </c>
      <c r="AX881" s="12" t="s">
        <v>79</v>
      </c>
      <c r="AY881" s="256" t="s">
        <v>149</v>
      </c>
    </row>
    <row r="882" spans="2:65" s="1" customFormat="1" ht="25.5" customHeight="1">
      <c r="B882" s="45"/>
      <c r="C882" s="220" t="s">
        <v>1149</v>
      </c>
      <c r="D882" s="220" t="s">
        <v>151</v>
      </c>
      <c r="E882" s="221" t="s">
        <v>1150</v>
      </c>
      <c r="F882" s="222" t="s">
        <v>1151</v>
      </c>
      <c r="G882" s="223" t="s">
        <v>154</v>
      </c>
      <c r="H882" s="224">
        <v>8.176</v>
      </c>
      <c r="I882" s="225"/>
      <c r="J882" s="226">
        <f>ROUND(I882*H882,2)</f>
        <v>0</v>
      </c>
      <c r="K882" s="222" t="s">
        <v>155</v>
      </c>
      <c r="L882" s="71"/>
      <c r="M882" s="227" t="s">
        <v>21</v>
      </c>
      <c r="N882" s="228" t="s">
        <v>42</v>
      </c>
      <c r="O882" s="46"/>
      <c r="P882" s="229">
        <f>O882*H882</f>
        <v>0</v>
      </c>
      <c r="Q882" s="229">
        <v>0.00041</v>
      </c>
      <c r="R882" s="229">
        <f>Q882*H882</f>
        <v>0.00335216</v>
      </c>
      <c r="S882" s="229">
        <v>0</v>
      </c>
      <c r="T882" s="230">
        <f>S882*H882</f>
        <v>0</v>
      </c>
      <c r="AR882" s="23" t="s">
        <v>247</v>
      </c>
      <c r="AT882" s="23" t="s">
        <v>151</v>
      </c>
      <c r="AU882" s="23" t="s">
        <v>81</v>
      </c>
      <c r="AY882" s="23" t="s">
        <v>149</v>
      </c>
      <c r="BE882" s="231">
        <f>IF(N882="základní",J882,0)</f>
        <v>0</v>
      </c>
      <c r="BF882" s="231">
        <f>IF(N882="snížená",J882,0)</f>
        <v>0</v>
      </c>
      <c r="BG882" s="231">
        <f>IF(N882="zákl. přenesená",J882,0)</f>
        <v>0</v>
      </c>
      <c r="BH882" s="231">
        <f>IF(N882="sníž. přenesená",J882,0)</f>
        <v>0</v>
      </c>
      <c r="BI882" s="231">
        <f>IF(N882="nulová",J882,0)</f>
        <v>0</v>
      </c>
      <c r="BJ882" s="23" t="s">
        <v>79</v>
      </c>
      <c r="BK882" s="231">
        <f>ROUND(I882*H882,2)</f>
        <v>0</v>
      </c>
      <c r="BL882" s="23" t="s">
        <v>247</v>
      </c>
      <c r="BM882" s="23" t="s">
        <v>1152</v>
      </c>
    </row>
    <row r="883" spans="2:51" s="11" customFormat="1" ht="13.5">
      <c r="B883" s="235"/>
      <c r="C883" s="236"/>
      <c r="D883" s="232" t="s">
        <v>160</v>
      </c>
      <c r="E883" s="237" t="s">
        <v>21</v>
      </c>
      <c r="F883" s="238" t="s">
        <v>1153</v>
      </c>
      <c r="G883" s="236"/>
      <c r="H883" s="239">
        <v>0.16</v>
      </c>
      <c r="I883" s="240"/>
      <c r="J883" s="236"/>
      <c r="K883" s="236"/>
      <c r="L883" s="241"/>
      <c r="M883" s="242"/>
      <c r="N883" s="243"/>
      <c r="O883" s="243"/>
      <c r="P883" s="243"/>
      <c r="Q883" s="243"/>
      <c r="R883" s="243"/>
      <c r="S883" s="243"/>
      <c r="T883" s="244"/>
      <c r="AT883" s="245" t="s">
        <v>160</v>
      </c>
      <c r="AU883" s="245" t="s">
        <v>81</v>
      </c>
      <c r="AV883" s="11" t="s">
        <v>81</v>
      </c>
      <c r="AW883" s="11" t="s">
        <v>35</v>
      </c>
      <c r="AX883" s="11" t="s">
        <v>71</v>
      </c>
      <c r="AY883" s="245" t="s">
        <v>149</v>
      </c>
    </row>
    <row r="884" spans="2:51" s="11" customFormat="1" ht="13.5">
      <c r="B884" s="235"/>
      <c r="C884" s="236"/>
      <c r="D884" s="232" t="s">
        <v>160</v>
      </c>
      <c r="E884" s="237" t="s">
        <v>21</v>
      </c>
      <c r="F884" s="238" t="s">
        <v>1154</v>
      </c>
      <c r="G884" s="236"/>
      <c r="H884" s="239">
        <v>8.016</v>
      </c>
      <c r="I884" s="240"/>
      <c r="J884" s="236"/>
      <c r="K884" s="236"/>
      <c r="L884" s="241"/>
      <c r="M884" s="242"/>
      <c r="N884" s="243"/>
      <c r="O884" s="243"/>
      <c r="P884" s="243"/>
      <c r="Q884" s="243"/>
      <c r="R884" s="243"/>
      <c r="S884" s="243"/>
      <c r="T884" s="244"/>
      <c r="AT884" s="245" t="s">
        <v>160</v>
      </c>
      <c r="AU884" s="245" t="s">
        <v>81</v>
      </c>
      <c r="AV884" s="11" t="s">
        <v>81</v>
      </c>
      <c r="AW884" s="11" t="s">
        <v>35</v>
      </c>
      <c r="AX884" s="11" t="s">
        <v>71</v>
      </c>
      <c r="AY884" s="245" t="s">
        <v>149</v>
      </c>
    </row>
    <row r="885" spans="2:51" s="12" customFormat="1" ht="13.5">
      <c r="B885" s="246"/>
      <c r="C885" s="247"/>
      <c r="D885" s="232" t="s">
        <v>160</v>
      </c>
      <c r="E885" s="248" t="s">
        <v>21</v>
      </c>
      <c r="F885" s="249" t="s">
        <v>163</v>
      </c>
      <c r="G885" s="247"/>
      <c r="H885" s="250">
        <v>8.176</v>
      </c>
      <c r="I885" s="251"/>
      <c r="J885" s="247"/>
      <c r="K885" s="247"/>
      <c r="L885" s="252"/>
      <c r="M885" s="253"/>
      <c r="N885" s="254"/>
      <c r="O885" s="254"/>
      <c r="P885" s="254"/>
      <c r="Q885" s="254"/>
      <c r="R885" s="254"/>
      <c r="S885" s="254"/>
      <c r="T885" s="255"/>
      <c r="AT885" s="256" t="s">
        <v>160</v>
      </c>
      <c r="AU885" s="256" t="s">
        <v>81</v>
      </c>
      <c r="AV885" s="12" t="s">
        <v>156</v>
      </c>
      <c r="AW885" s="12" t="s">
        <v>35</v>
      </c>
      <c r="AX885" s="12" t="s">
        <v>79</v>
      </c>
      <c r="AY885" s="256" t="s">
        <v>149</v>
      </c>
    </row>
    <row r="886" spans="2:65" s="1" customFormat="1" ht="16.5" customHeight="1">
      <c r="B886" s="45"/>
      <c r="C886" s="220" t="s">
        <v>1155</v>
      </c>
      <c r="D886" s="220" t="s">
        <v>151</v>
      </c>
      <c r="E886" s="221" t="s">
        <v>1156</v>
      </c>
      <c r="F886" s="222" t="s">
        <v>1157</v>
      </c>
      <c r="G886" s="223" t="s">
        <v>154</v>
      </c>
      <c r="H886" s="224">
        <v>2.96</v>
      </c>
      <c r="I886" s="225"/>
      <c r="J886" s="226">
        <f>ROUND(I886*H886,2)</f>
        <v>0</v>
      </c>
      <c r="K886" s="222" t="s">
        <v>155</v>
      </c>
      <c r="L886" s="71"/>
      <c r="M886" s="227" t="s">
        <v>21</v>
      </c>
      <c r="N886" s="228" t="s">
        <v>42</v>
      </c>
      <c r="O886" s="46"/>
      <c r="P886" s="229">
        <f>O886*H886</f>
        <v>0</v>
      </c>
      <c r="Q886" s="229">
        <v>0</v>
      </c>
      <c r="R886" s="229">
        <f>Q886*H886</f>
        <v>0</v>
      </c>
      <c r="S886" s="229">
        <v>0</v>
      </c>
      <c r="T886" s="230">
        <f>S886*H886</f>
        <v>0</v>
      </c>
      <c r="AR886" s="23" t="s">
        <v>247</v>
      </c>
      <c r="AT886" s="23" t="s">
        <v>151</v>
      </c>
      <c r="AU886" s="23" t="s">
        <v>81</v>
      </c>
      <c r="AY886" s="23" t="s">
        <v>149</v>
      </c>
      <c r="BE886" s="231">
        <f>IF(N886="základní",J886,0)</f>
        <v>0</v>
      </c>
      <c r="BF886" s="231">
        <f>IF(N886="snížená",J886,0)</f>
        <v>0</v>
      </c>
      <c r="BG886" s="231">
        <f>IF(N886="zákl. přenesená",J886,0)</f>
        <v>0</v>
      </c>
      <c r="BH886" s="231">
        <f>IF(N886="sníž. přenesená",J886,0)</f>
        <v>0</v>
      </c>
      <c r="BI886" s="231">
        <f>IF(N886="nulová",J886,0)</f>
        <v>0</v>
      </c>
      <c r="BJ886" s="23" t="s">
        <v>79</v>
      </c>
      <c r="BK886" s="231">
        <f>ROUND(I886*H886,2)</f>
        <v>0</v>
      </c>
      <c r="BL886" s="23" t="s">
        <v>247</v>
      </c>
      <c r="BM886" s="23" t="s">
        <v>1158</v>
      </c>
    </row>
    <row r="887" spans="2:65" s="1" customFormat="1" ht="16.5" customHeight="1">
      <c r="B887" s="45"/>
      <c r="C887" s="220" t="s">
        <v>1159</v>
      </c>
      <c r="D887" s="220" t="s">
        <v>151</v>
      </c>
      <c r="E887" s="221" t="s">
        <v>1160</v>
      </c>
      <c r="F887" s="222" t="s">
        <v>1161</v>
      </c>
      <c r="G887" s="223" t="s">
        <v>154</v>
      </c>
      <c r="H887" s="224">
        <v>2.96</v>
      </c>
      <c r="I887" s="225"/>
      <c r="J887" s="226">
        <f>ROUND(I887*H887,2)</f>
        <v>0</v>
      </c>
      <c r="K887" s="222" t="s">
        <v>155</v>
      </c>
      <c r="L887" s="71"/>
      <c r="M887" s="227" t="s">
        <v>21</v>
      </c>
      <c r="N887" s="228" t="s">
        <v>42</v>
      </c>
      <c r="O887" s="46"/>
      <c r="P887" s="229">
        <f>O887*H887</f>
        <v>0</v>
      </c>
      <c r="Q887" s="229">
        <v>0.00019</v>
      </c>
      <c r="R887" s="229">
        <f>Q887*H887</f>
        <v>0.0005624</v>
      </c>
      <c r="S887" s="229">
        <v>0</v>
      </c>
      <c r="T887" s="230">
        <f>S887*H887</f>
        <v>0</v>
      </c>
      <c r="AR887" s="23" t="s">
        <v>247</v>
      </c>
      <c r="AT887" s="23" t="s">
        <v>151</v>
      </c>
      <c r="AU887" s="23" t="s">
        <v>81</v>
      </c>
      <c r="AY887" s="23" t="s">
        <v>149</v>
      </c>
      <c r="BE887" s="231">
        <f>IF(N887="základní",J887,0)</f>
        <v>0</v>
      </c>
      <c r="BF887" s="231">
        <f>IF(N887="snížená",J887,0)</f>
        <v>0</v>
      </c>
      <c r="BG887" s="231">
        <f>IF(N887="zákl. přenesená",J887,0)</f>
        <v>0</v>
      </c>
      <c r="BH887" s="231">
        <f>IF(N887="sníž. přenesená",J887,0)</f>
        <v>0</v>
      </c>
      <c r="BI887" s="231">
        <f>IF(N887="nulová",J887,0)</f>
        <v>0</v>
      </c>
      <c r="BJ887" s="23" t="s">
        <v>79</v>
      </c>
      <c r="BK887" s="231">
        <f>ROUND(I887*H887,2)</f>
        <v>0</v>
      </c>
      <c r="BL887" s="23" t="s">
        <v>247</v>
      </c>
      <c r="BM887" s="23" t="s">
        <v>1162</v>
      </c>
    </row>
    <row r="888" spans="2:65" s="1" customFormat="1" ht="16.5" customHeight="1">
      <c r="B888" s="45"/>
      <c r="C888" s="220" t="s">
        <v>1163</v>
      </c>
      <c r="D888" s="220" t="s">
        <v>151</v>
      </c>
      <c r="E888" s="221" t="s">
        <v>1164</v>
      </c>
      <c r="F888" s="222" t="s">
        <v>1165</v>
      </c>
      <c r="G888" s="223" t="s">
        <v>154</v>
      </c>
      <c r="H888" s="224">
        <v>2.96</v>
      </c>
      <c r="I888" s="225"/>
      <c r="J888" s="226">
        <f>ROUND(I888*H888,2)</f>
        <v>0</v>
      </c>
      <c r="K888" s="222" t="s">
        <v>155</v>
      </c>
      <c r="L888" s="71"/>
      <c r="M888" s="227" t="s">
        <v>21</v>
      </c>
      <c r="N888" s="228" t="s">
        <v>42</v>
      </c>
      <c r="O888" s="46"/>
      <c r="P888" s="229">
        <f>O888*H888</f>
        <v>0</v>
      </c>
      <c r="Q888" s="229">
        <v>0.0005</v>
      </c>
      <c r="R888" s="229">
        <f>Q888*H888</f>
        <v>0.00148</v>
      </c>
      <c r="S888" s="229">
        <v>0</v>
      </c>
      <c r="T888" s="230">
        <f>S888*H888</f>
        <v>0</v>
      </c>
      <c r="AR888" s="23" t="s">
        <v>247</v>
      </c>
      <c r="AT888" s="23" t="s">
        <v>151</v>
      </c>
      <c r="AU888" s="23" t="s">
        <v>81</v>
      </c>
      <c r="AY888" s="23" t="s">
        <v>149</v>
      </c>
      <c r="BE888" s="231">
        <f>IF(N888="základní",J888,0)</f>
        <v>0</v>
      </c>
      <c r="BF888" s="231">
        <f>IF(N888="snížená",J888,0)</f>
        <v>0</v>
      </c>
      <c r="BG888" s="231">
        <f>IF(N888="zákl. přenesená",J888,0)</f>
        <v>0</v>
      </c>
      <c r="BH888" s="231">
        <f>IF(N888="sníž. přenesená",J888,0)</f>
        <v>0</v>
      </c>
      <c r="BI888" s="231">
        <f>IF(N888="nulová",J888,0)</f>
        <v>0</v>
      </c>
      <c r="BJ888" s="23" t="s">
        <v>79</v>
      </c>
      <c r="BK888" s="231">
        <f>ROUND(I888*H888,2)</f>
        <v>0</v>
      </c>
      <c r="BL888" s="23" t="s">
        <v>247</v>
      </c>
      <c r="BM888" s="23" t="s">
        <v>1166</v>
      </c>
    </row>
    <row r="889" spans="2:63" s="10" customFormat="1" ht="29.85" customHeight="1">
      <c r="B889" s="204"/>
      <c r="C889" s="205"/>
      <c r="D889" s="206" t="s">
        <v>70</v>
      </c>
      <c r="E889" s="218" t="s">
        <v>1167</v>
      </c>
      <c r="F889" s="218" t="s">
        <v>1168</v>
      </c>
      <c r="G889" s="205"/>
      <c r="H889" s="205"/>
      <c r="I889" s="208"/>
      <c r="J889" s="219">
        <f>BK889</f>
        <v>0</v>
      </c>
      <c r="K889" s="205"/>
      <c r="L889" s="210"/>
      <c r="M889" s="211"/>
      <c r="N889" s="212"/>
      <c r="O889" s="212"/>
      <c r="P889" s="213">
        <f>SUM(P890:P937)</f>
        <v>0</v>
      </c>
      <c r="Q889" s="212"/>
      <c r="R889" s="213">
        <f>SUM(R890:R937)</f>
        <v>0.45703272</v>
      </c>
      <c r="S889" s="212"/>
      <c r="T889" s="214">
        <f>SUM(T890:T937)</f>
        <v>0.1050559</v>
      </c>
      <c r="AR889" s="215" t="s">
        <v>81</v>
      </c>
      <c r="AT889" s="216" t="s">
        <v>70</v>
      </c>
      <c r="AU889" s="216" t="s">
        <v>79</v>
      </c>
      <c r="AY889" s="215" t="s">
        <v>149</v>
      </c>
      <c r="BK889" s="217">
        <f>SUM(BK890:BK937)</f>
        <v>0</v>
      </c>
    </row>
    <row r="890" spans="2:65" s="1" customFormat="1" ht="16.5" customHeight="1">
      <c r="B890" s="45"/>
      <c r="C890" s="220" t="s">
        <v>1169</v>
      </c>
      <c r="D890" s="220" t="s">
        <v>151</v>
      </c>
      <c r="E890" s="221" t="s">
        <v>1170</v>
      </c>
      <c r="F890" s="222" t="s">
        <v>1171</v>
      </c>
      <c r="G890" s="223" t="s">
        <v>154</v>
      </c>
      <c r="H890" s="224">
        <v>338.89</v>
      </c>
      <c r="I890" s="225"/>
      <c r="J890" s="226">
        <f>ROUND(I890*H890,2)</f>
        <v>0</v>
      </c>
      <c r="K890" s="222" t="s">
        <v>155</v>
      </c>
      <c r="L890" s="71"/>
      <c r="M890" s="227" t="s">
        <v>21</v>
      </c>
      <c r="N890" s="228" t="s">
        <v>42</v>
      </c>
      <c r="O890" s="46"/>
      <c r="P890" s="229">
        <f>O890*H890</f>
        <v>0</v>
      </c>
      <c r="Q890" s="229">
        <v>0.001</v>
      </c>
      <c r="R890" s="229">
        <f>Q890*H890</f>
        <v>0.33888999999999997</v>
      </c>
      <c r="S890" s="229">
        <v>0.00031</v>
      </c>
      <c r="T890" s="230">
        <f>S890*H890</f>
        <v>0.1050559</v>
      </c>
      <c r="AR890" s="23" t="s">
        <v>247</v>
      </c>
      <c r="AT890" s="23" t="s">
        <v>151</v>
      </c>
      <c r="AU890" s="23" t="s">
        <v>81</v>
      </c>
      <c r="AY890" s="23" t="s">
        <v>149</v>
      </c>
      <c r="BE890" s="231">
        <f>IF(N890="základní",J890,0)</f>
        <v>0</v>
      </c>
      <c r="BF890" s="231">
        <f>IF(N890="snížená",J890,0)</f>
        <v>0</v>
      </c>
      <c r="BG890" s="231">
        <f>IF(N890="zákl. přenesená",J890,0)</f>
        <v>0</v>
      </c>
      <c r="BH890" s="231">
        <f>IF(N890="sníž. přenesená",J890,0)</f>
        <v>0</v>
      </c>
      <c r="BI890" s="231">
        <f>IF(N890="nulová",J890,0)</f>
        <v>0</v>
      </c>
      <c r="BJ890" s="23" t="s">
        <v>79</v>
      </c>
      <c r="BK890" s="231">
        <f>ROUND(I890*H890,2)</f>
        <v>0</v>
      </c>
      <c r="BL890" s="23" t="s">
        <v>247</v>
      </c>
      <c r="BM890" s="23" t="s">
        <v>1172</v>
      </c>
    </row>
    <row r="891" spans="2:47" s="1" customFormat="1" ht="13.5">
      <c r="B891" s="45"/>
      <c r="C891" s="73"/>
      <c r="D891" s="232" t="s">
        <v>158</v>
      </c>
      <c r="E891" s="73"/>
      <c r="F891" s="233" t="s">
        <v>1173</v>
      </c>
      <c r="G891" s="73"/>
      <c r="H891" s="73"/>
      <c r="I891" s="190"/>
      <c r="J891" s="73"/>
      <c r="K891" s="73"/>
      <c r="L891" s="71"/>
      <c r="M891" s="234"/>
      <c r="N891" s="46"/>
      <c r="O891" s="46"/>
      <c r="P891" s="46"/>
      <c r="Q891" s="46"/>
      <c r="R891" s="46"/>
      <c r="S891" s="46"/>
      <c r="T891" s="94"/>
      <c r="AT891" s="23" t="s">
        <v>158</v>
      </c>
      <c r="AU891" s="23" t="s">
        <v>81</v>
      </c>
    </row>
    <row r="892" spans="2:51" s="11" customFormat="1" ht="13.5">
      <c r="B892" s="235"/>
      <c r="C892" s="236"/>
      <c r="D892" s="232" t="s">
        <v>160</v>
      </c>
      <c r="E892" s="237" t="s">
        <v>21</v>
      </c>
      <c r="F892" s="238" t="s">
        <v>334</v>
      </c>
      <c r="G892" s="236"/>
      <c r="H892" s="239">
        <v>5.2</v>
      </c>
      <c r="I892" s="240"/>
      <c r="J892" s="236"/>
      <c r="K892" s="236"/>
      <c r="L892" s="241"/>
      <c r="M892" s="242"/>
      <c r="N892" s="243"/>
      <c r="O892" s="243"/>
      <c r="P892" s="243"/>
      <c r="Q892" s="243"/>
      <c r="R892" s="243"/>
      <c r="S892" s="243"/>
      <c r="T892" s="244"/>
      <c r="AT892" s="245" t="s">
        <v>160</v>
      </c>
      <c r="AU892" s="245" t="s">
        <v>81</v>
      </c>
      <c r="AV892" s="11" t="s">
        <v>81</v>
      </c>
      <c r="AW892" s="11" t="s">
        <v>35</v>
      </c>
      <c r="AX892" s="11" t="s">
        <v>71</v>
      </c>
      <c r="AY892" s="245" t="s">
        <v>149</v>
      </c>
    </row>
    <row r="893" spans="2:51" s="11" customFormat="1" ht="13.5">
      <c r="B893" s="235"/>
      <c r="C893" s="236"/>
      <c r="D893" s="232" t="s">
        <v>160</v>
      </c>
      <c r="E893" s="237" t="s">
        <v>21</v>
      </c>
      <c r="F893" s="238" t="s">
        <v>1174</v>
      </c>
      <c r="G893" s="236"/>
      <c r="H893" s="239">
        <v>48.403</v>
      </c>
      <c r="I893" s="240"/>
      <c r="J893" s="236"/>
      <c r="K893" s="236"/>
      <c r="L893" s="241"/>
      <c r="M893" s="242"/>
      <c r="N893" s="243"/>
      <c r="O893" s="243"/>
      <c r="P893" s="243"/>
      <c r="Q893" s="243"/>
      <c r="R893" s="243"/>
      <c r="S893" s="243"/>
      <c r="T893" s="244"/>
      <c r="AT893" s="245" t="s">
        <v>160</v>
      </c>
      <c r="AU893" s="245" t="s">
        <v>81</v>
      </c>
      <c r="AV893" s="11" t="s">
        <v>81</v>
      </c>
      <c r="AW893" s="11" t="s">
        <v>35</v>
      </c>
      <c r="AX893" s="11" t="s">
        <v>71</v>
      </c>
      <c r="AY893" s="245" t="s">
        <v>149</v>
      </c>
    </row>
    <row r="894" spans="2:51" s="11" customFormat="1" ht="13.5">
      <c r="B894" s="235"/>
      <c r="C894" s="236"/>
      <c r="D894" s="232" t="s">
        <v>160</v>
      </c>
      <c r="E894" s="237" t="s">
        <v>21</v>
      </c>
      <c r="F894" s="238" t="s">
        <v>382</v>
      </c>
      <c r="G894" s="236"/>
      <c r="H894" s="239">
        <v>31.92</v>
      </c>
      <c r="I894" s="240"/>
      <c r="J894" s="236"/>
      <c r="K894" s="236"/>
      <c r="L894" s="241"/>
      <c r="M894" s="242"/>
      <c r="N894" s="243"/>
      <c r="O894" s="243"/>
      <c r="P894" s="243"/>
      <c r="Q894" s="243"/>
      <c r="R894" s="243"/>
      <c r="S894" s="243"/>
      <c r="T894" s="244"/>
      <c r="AT894" s="245" t="s">
        <v>160</v>
      </c>
      <c r="AU894" s="245" t="s">
        <v>81</v>
      </c>
      <c r="AV894" s="11" t="s">
        <v>81</v>
      </c>
      <c r="AW894" s="11" t="s">
        <v>35</v>
      </c>
      <c r="AX894" s="11" t="s">
        <v>71</v>
      </c>
      <c r="AY894" s="245" t="s">
        <v>149</v>
      </c>
    </row>
    <row r="895" spans="2:51" s="11" customFormat="1" ht="13.5">
      <c r="B895" s="235"/>
      <c r="C895" s="236"/>
      <c r="D895" s="232" t="s">
        <v>160</v>
      </c>
      <c r="E895" s="237" t="s">
        <v>21</v>
      </c>
      <c r="F895" s="238" t="s">
        <v>381</v>
      </c>
      <c r="G895" s="236"/>
      <c r="H895" s="239">
        <v>27.336</v>
      </c>
      <c r="I895" s="240"/>
      <c r="J895" s="236"/>
      <c r="K895" s="236"/>
      <c r="L895" s="241"/>
      <c r="M895" s="242"/>
      <c r="N895" s="243"/>
      <c r="O895" s="243"/>
      <c r="P895" s="243"/>
      <c r="Q895" s="243"/>
      <c r="R895" s="243"/>
      <c r="S895" s="243"/>
      <c r="T895" s="244"/>
      <c r="AT895" s="245" t="s">
        <v>160</v>
      </c>
      <c r="AU895" s="245" t="s">
        <v>81</v>
      </c>
      <c r="AV895" s="11" t="s">
        <v>81</v>
      </c>
      <c r="AW895" s="11" t="s">
        <v>35</v>
      </c>
      <c r="AX895" s="11" t="s">
        <v>71</v>
      </c>
      <c r="AY895" s="245" t="s">
        <v>149</v>
      </c>
    </row>
    <row r="896" spans="2:51" s="11" customFormat="1" ht="13.5">
      <c r="B896" s="235"/>
      <c r="C896" s="236"/>
      <c r="D896" s="232" t="s">
        <v>160</v>
      </c>
      <c r="E896" s="237" t="s">
        <v>21</v>
      </c>
      <c r="F896" s="238" t="s">
        <v>354</v>
      </c>
      <c r="G896" s="236"/>
      <c r="H896" s="239">
        <v>15.87</v>
      </c>
      <c r="I896" s="240"/>
      <c r="J896" s="236"/>
      <c r="K896" s="236"/>
      <c r="L896" s="241"/>
      <c r="M896" s="242"/>
      <c r="N896" s="243"/>
      <c r="O896" s="243"/>
      <c r="P896" s="243"/>
      <c r="Q896" s="243"/>
      <c r="R896" s="243"/>
      <c r="S896" s="243"/>
      <c r="T896" s="244"/>
      <c r="AT896" s="245" t="s">
        <v>160</v>
      </c>
      <c r="AU896" s="245" t="s">
        <v>81</v>
      </c>
      <c r="AV896" s="11" t="s">
        <v>81</v>
      </c>
      <c r="AW896" s="11" t="s">
        <v>35</v>
      </c>
      <c r="AX896" s="11" t="s">
        <v>71</v>
      </c>
      <c r="AY896" s="245" t="s">
        <v>149</v>
      </c>
    </row>
    <row r="897" spans="2:51" s="11" customFormat="1" ht="13.5">
      <c r="B897" s="235"/>
      <c r="C897" s="236"/>
      <c r="D897" s="232" t="s">
        <v>160</v>
      </c>
      <c r="E897" s="237" t="s">
        <v>21</v>
      </c>
      <c r="F897" s="238" t="s">
        <v>1175</v>
      </c>
      <c r="G897" s="236"/>
      <c r="H897" s="239">
        <v>0.216</v>
      </c>
      <c r="I897" s="240"/>
      <c r="J897" s="236"/>
      <c r="K897" s="236"/>
      <c r="L897" s="241"/>
      <c r="M897" s="242"/>
      <c r="N897" s="243"/>
      <c r="O897" s="243"/>
      <c r="P897" s="243"/>
      <c r="Q897" s="243"/>
      <c r="R897" s="243"/>
      <c r="S897" s="243"/>
      <c r="T897" s="244"/>
      <c r="AT897" s="245" t="s">
        <v>160</v>
      </c>
      <c r="AU897" s="245" t="s">
        <v>81</v>
      </c>
      <c r="AV897" s="11" t="s">
        <v>81</v>
      </c>
      <c r="AW897" s="11" t="s">
        <v>35</v>
      </c>
      <c r="AX897" s="11" t="s">
        <v>71</v>
      </c>
      <c r="AY897" s="245" t="s">
        <v>149</v>
      </c>
    </row>
    <row r="898" spans="2:51" s="11" customFormat="1" ht="13.5">
      <c r="B898" s="235"/>
      <c r="C898" s="236"/>
      <c r="D898" s="232" t="s">
        <v>160</v>
      </c>
      <c r="E898" s="237" t="s">
        <v>21</v>
      </c>
      <c r="F898" s="238" t="s">
        <v>356</v>
      </c>
      <c r="G898" s="236"/>
      <c r="H898" s="239">
        <v>14.159</v>
      </c>
      <c r="I898" s="240"/>
      <c r="J898" s="236"/>
      <c r="K898" s="236"/>
      <c r="L898" s="241"/>
      <c r="M898" s="242"/>
      <c r="N898" s="243"/>
      <c r="O898" s="243"/>
      <c r="P898" s="243"/>
      <c r="Q898" s="243"/>
      <c r="R898" s="243"/>
      <c r="S898" s="243"/>
      <c r="T898" s="244"/>
      <c r="AT898" s="245" t="s">
        <v>160</v>
      </c>
      <c r="AU898" s="245" t="s">
        <v>81</v>
      </c>
      <c r="AV898" s="11" t="s">
        <v>81</v>
      </c>
      <c r="AW898" s="11" t="s">
        <v>35</v>
      </c>
      <c r="AX898" s="11" t="s">
        <v>71</v>
      </c>
      <c r="AY898" s="245" t="s">
        <v>149</v>
      </c>
    </row>
    <row r="899" spans="2:51" s="11" customFormat="1" ht="13.5">
      <c r="B899" s="235"/>
      <c r="C899" s="236"/>
      <c r="D899" s="232" t="s">
        <v>160</v>
      </c>
      <c r="E899" s="237" t="s">
        <v>21</v>
      </c>
      <c r="F899" s="238" t="s">
        <v>357</v>
      </c>
      <c r="G899" s="236"/>
      <c r="H899" s="239">
        <v>6.847</v>
      </c>
      <c r="I899" s="240"/>
      <c r="J899" s="236"/>
      <c r="K899" s="236"/>
      <c r="L899" s="241"/>
      <c r="M899" s="242"/>
      <c r="N899" s="243"/>
      <c r="O899" s="243"/>
      <c r="P899" s="243"/>
      <c r="Q899" s="243"/>
      <c r="R899" s="243"/>
      <c r="S899" s="243"/>
      <c r="T899" s="244"/>
      <c r="AT899" s="245" t="s">
        <v>160</v>
      </c>
      <c r="AU899" s="245" t="s">
        <v>81</v>
      </c>
      <c r="AV899" s="11" t="s">
        <v>81</v>
      </c>
      <c r="AW899" s="11" t="s">
        <v>35</v>
      </c>
      <c r="AX899" s="11" t="s">
        <v>71</v>
      </c>
      <c r="AY899" s="245" t="s">
        <v>149</v>
      </c>
    </row>
    <row r="900" spans="2:51" s="11" customFormat="1" ht="13.5">
      <c r="B900" s="235"/>
      <c r="C900" s="236"/>
      <c r="D900" s="232" t="s">
        <v>160</v>
      </c>
      <c r="E900" s="237" t="s">
        <v>21</v>
      </c>
      <c r="F900" s="238" t="s">
        <v>339</v>
      </c>
      <c r="G900" s="236"/>
      <c r="H900" s="239">
        <v>4.05</v>
      </c>
      <c r="I900" s="240"/>
      <c r="J900" s="236"/>
      <c r="K900" s="236"/>
      <c r="L900" s="241"/>
      <c r="M900" s="242"/>
      <c r="N900" s="243"/>
      <c r="O900" s="243"/>
      <c r="P900" s="243"/>
      <c r="Q900" s="243"/>
      <c r="R900" s="243"/>
      <c r="S900" s="243"/>
      <c r="T900" s="244"/>
      <c r="AT900" s="245" t="s">
        <v>160</v>
      </c>
      <c r="AU900" s="245" t="s">
        <v>81</v>
      </c>
      <c r="AV900" s="11" t="s">
        <v>81</v>
      </c>
      <c r="AW900" s="11" t="s">
        <v>35</v>
      </c>
      <c r="AX900" s="11" t="s">
        <v>71</v>
      </c>
      <c r="AY900" s="245" t="s">
        <v>149</v>
      </c>
    </row>
    <row r="901" spans="2:51" s="11" customFormat="1" ht="13.5">
      <c r="B901" s="235"/>
      <c r="C901" s="236"/>
      <c r="D901" s="232" t="s">
        <v>160</v>
      </c>
      <c r="E901" s="237" t="s">
        <v>21</v>
      </c>
      <c r="F901" s="238" t="s">
        <v>340</v>
      </c>
      <c r="G901" s="236"/>
      <c r="H901" s="239">
        <v>6.99</v>
      </c>
      <c r="I901" s="240"/>
      <c r="J901" s="236"/>
      <c r="K901" s="236"/>
      <c r="L901" s="241"/>
      <c r="M901" s="242"/>
      <c r="N901" s="243"/>
      <c r="O901" s="243"/>
      <c r="P901" s="243"/>
      <c r="Q901" s="243"/>
      <c r="R901" s="243"/>
      <c r="S901" s="243"/>
      <c r="T901" s="244"/>
      <c r="AT901" s="245" t="s">
        <v>160</v>
      </c>
      <c r="AU901" s="245" t="s">
        <v>81</v>
      </c>
      <c r="AV901" s="11" t="s">
        <v>81</v>
      </c>
      <c r="AW901" s="11" t="s">
        <v>35</v>
      </c>
      <c r="AX901" s="11" t="s">
        <v>71</v>
      </c>
      <c r="AY901" s="245" t="s">
        <v>149</v>
      </c>
    </row>
    <row r="902" spans="2:51" s="11" customFormat="1" ht="13.5">
      <c r="B902" s="235"/>
      <c r="C902" s="236"/>
      <c r="D902" s="232" t="s">
        <v>160</v>
      </c>
      <c r="E902" s="237" t="s">
        <v>21</v>
      </c>
      <c r="F902" s="238" t="s">
        <v>1176</v>
      </c>
      <c r="G902" s="236"/>
      <c r="H902" s="239">
        <v>52.658</v>
      </c>
      <c r="I902" s="240"/>
      <c r="J902" s="236"/>
      <c r="K902" s="236"/>
      <c r="L902" s="241"/>
      <c r="M902" s="242"/>
      <c r="N902" s="243"/>
      <c r="O902" s="243"/>
      <c r="P902" s="243"/>
      <c r="Q902" s="243"/>
      <c r="R902" s="243"/>
      <c r="S902" s="243"/>
      <c r="T902" s="244"/>
      <c r="AT902" s="245" t="s">
        <v>160</v>
      </c>
      <c r="AU902" s="245" t="s">
        <v>81</v>
      </c>
      <c r="AV902" s="11" t="s">
        <v>81</v>
      </c>
      <c r="AW902" s="11" t="s">
        <v>35</v>
      </c>
      <c r="AX902" s="11" t="s">
        <v>71</v>
      </c>
      <c r="AY902" s="245" t="s">
        <v>149</v>
      </c>
    </row>
    <row r="903" spans="2:51" s="11" customFormat="1" ht="13.5">
      <c r="B903" s="235"/>
      <c r="C903" s="236"/>
      <c r="D903" s="232" t="s">
        <v>160</v>
      </c>
      <c r="E903" s="237" t="s">
        <v>21</v>
      </c>
      <c r="F903" s="238" t="s">
        <v>385</v>
      </c>
      <c r="G903" s="236"/>
      <c r="H903" s="239">
        <v>14.47</v>
      </c>
      <c r="I903" s="240"/>
      <c r="J903" s="236"/>
      <c r="K903" s="236"/>
      <c r="L903" s="241"/>
      <c r="M903" s="242"/>
      <c r="N903" s="243"/>
      <c r="O903" s="243"/>
      <c r="P903" s="243"/>
      <c r="Q903" s="243"/>
      <c r="R903" s="243"/>
      <c r="S903" s="243"/>
      <c r="T903" s="244"/>
      <c r="AT903" s="245" t="s">
        <v>160</v>
      </c>
      <c r="AU903" s="245" t="s">
        <v>81</v>
      </c>
      <c r="AV903" s="11" t="s">
        <v>81</v>
      </c>
      <c r="AW903" s="11" t="s">
        <v>35</v>
      </c>
      <c r="AX903" s="11" t="s">
        <v>71</v>
      </c>
      <c r="AY903" s="245" t="s">
        <v>149</v>
      </c>
    </row>
    <row r="904" spans="2:51" s="11" customFormat="1" ht="13.5">
      <c r="B904" s="235"/>
      <c r="C904" s="236"/>
      <c r="D904" s="232" t="s">
        <v>160</v>
      </c>
      <c r="E904" s="237" t="s">
        <v>21</v>
      </c>
      <c r="F904" s="238" t="s">
        <v>341</v>
      </c>
      <c r="G904" s="236"/>
      <c r="H904" s="239">
        <v>4.89</v>
      </c>
      <c r="I904" s="240"/>
      <c r="J904" s="236"/>
      <c r="K904" s="236"/>
      <c r="L904" s="241"/>
      <c r="M904" s="242"/>
      <c r="N904" s="243"/>
      <c r="O904" s="243"/>
      <c r="P904" s="243"/>
      <c r="Q904" s="243"/>
      <c r="R904" s="243"/>
      <c r="S904" s="243"/>
      <c r="T904" s="244"/>
      <c r="AT904" s="245" t="s">
        <v>160</v>
      </c>
      <c r="AU904" s="245" t="s">
        <v>81</v>
      </c>
      <c r="AV904" s="11" t="s">
        <v>81</v>
      </c>
      <c r="AW904" s="11" t="s">
        <v>35</v>
      </c>
      <c r="AX904" s="11" t="s">
        <v>71</v>
      </c>
      <c r="AY904" s="245" t="s">
        <v>149</v>
      </c>
    </row>
    <row r="905" spans="2:51" s="11" customFormat="1" ht="13.5">
      <c r="B905" s="235"/>
      <c r="C905" s="236"/>
      <c r="D905" s="232" t="s">
        <v>160</v>
      </c>
      <c r="E905" s="237" t="s">
        <v>21</v>
      </c>
      <c r="F905" s="238" t="s">
        <v>342</v>
      </c>
      <c r="G905" s="236"/>
      <c r="H905" s="239">
        <v>5.35</v>
      </c>
      <c r="I905" s="240"/>
      <c r="J905" s="236"/>
      <c r="K905" s="236"/>
      <c r="L905" s="241"/>
      <c r="M905" s="242"/>
      <c r="N905" s="243"/>
      <c r="O905" s="243"/>
      <c r="P905" s="243"/>
      <c r="Q905" s="243"/>
      <c r="R905" s="243"/>
      <c r="S905" s="243"/>
      <c r="T905" s="244"/>
      <c r="AT905" s="245" t="s">
        <v>160</v>
      </c>
      <c r="AU905" s="245" t="s">
        <v>81</v>
      </c>
      <c r="AV905" s="11" t="s">
        <v>81</v>
      </c>
      <c r="AW905" s="11" t="s">
        <v>35</v>
      </c>
      <c r="AX905" s="11" t="s">
        <v>71</v>
      </c>
      <c r="AY905" s="245" t="s">
        <v>149</v>
      </c>
    </row>
    <row r="906" spans="2:51" s="11" customFormat="1" ht="13.5">
      <c r="B906" s="235"/>
      <c r="C906" s="236"/>
      <c r="D906" s="232" t="s">
        <v>160</v>
      </c>
      <c r="E906" s="237" t="s">
        <v>21</v>
      </c>
      <c r="F906" s="238" t="s">
        <v>386</v>
      </c>
      <c r="G906" s="236"/>
      <c r="H906" s="239">
        <v>23.58</v>
      </c>
      <c r="I906" s="240"/>
      <c r="J906" s="236"/>
      <c r="K906" s="236"/>
      <c r="L906" s="241"/>
      <c r="M906" s="242"/>
      <c r="N906" s="243"/>
      <c r="O906" s="243"/>
      <c r="P906" s="243"/>
      <c r="Q906" s="243"/>
      <c r="R906" s="243"/>
      <c r="S906" s="243"/>
      <c r="T906" s="244"/>
      <c r="AT906" s="245" t="s">
        <v>160</v>
      </c>
      <c r="AU906" s="245" t="s">
        <v>81</v>
      </c>
      <c r="AV906" s="11" t="s">
        <v>81</v>
      </c>
      <c r="AW906" s="11" t="s">
        <v>35</v>
      </c>
      <c r="AX906" s="11" t="s">
        <v>71</v>
      </c>
      <c r="AY906" s="245" t="s">
        <v>149</v>
      </c>
    </row>
    <row r="907" spans="2:51" s="11" customFormat="1" ht="13.5">
      <c r="B907" s="235"/>
      <c r="C907" s="236"/>
      <c r="D907" s="232" t="s">
        <v>160</v>
      </c>
      <c r="E907" s="237" t="s">
        <v>21</v>
      </c>
      <c r="F907" s="238" t="s">
        <v>388</v>
      </c>
      <c r="G907" s="236"/>
      <c r="H907" s="239">
        <v>21.846</v>
      </c>
      <c r="I907" s="240"/>
      <c r="J907" s="236"/>
      <c r="K907" s="236"/>
      <c r="L907" s="241"/>
      <c r="M907" s="242"/>
      <c r="N907" s="243"/>
      <c r="O907" s="243"/>
      <c r="P907" s="243"/>
      <c r="Q907" s="243"/>
      <c r="R907" s="243"/>
      <c r="S907" s="243"/>
      <c r="T907" s="244"/>
      <c r="AT907" s="245" t="s">
        <v>160</v>
      </c>
      <c r="AU907" s="245" t="s">
        <v>81</v>
      </c>
      <c r="AV907" s="11" t="s">
        <v>81</v>
      </c>
      <c r="AW907" s="11" t="s">
        <v>35</v>
      </c>
      <c r="AX907" s="11" t="s">
        <v>71</v>
      </c>
      <c r="AY907" s="245" t="s">
        <v>149</v>
      </c>
    </row>
    <row r="908" spans="2:51" s="11" customFormat="1" ht="13.5">
      <c r="B908" s="235"/>
      <c r="C908" s="236"/>
      <c r="D908" s="232" t="s">
        <v>160</v>
      </c>
      <c r="E908" s="237" t="s">
        <v>21</v>
      </c>
      <c r="F908" s="238" t="s">
        <v>1177</v>
      </c>
      <c r="G908" s="236"/>
      <c r="H908" s="239">
        <v>0.66</v>
      </c>
      <c r="I908" s="240"/>
      <c r="J908" s="236"/>
      <c r="K908" s="236"/>
      <c r="L908" s="241"/>
      <c r="M908" s="242"/>
      <c r="N908" s="243"/>
      <c r="O908" s="243"/>
      <c r="P908" s="243"/>
      <c r="Q908" s="243"/>
      <c r="R908" s="243"/>
      <c r="S908" s="243"/>
      <c r="T908" s="244"/>
      <c r="AT908" s="245" t="s">
        <v>160</v>
      </c>
      <c r="AU908" s="245" t="s">
        <v>81</v>
      </c>
      <c r="AV908" s="11" t="s">
        <v>81</v>
      </c>
      <c r="AW908" s="11" t="s">
        <v>35</v>
      </c>
      <c r="AX908" s="11" t="s">
        <v>71</v>
      </c>
      <c r="AY908" s="245" t="s">
        <v>149</v>
      </c>
    </row>
    <row r="909" spans="2:51" s="11" customFormat="1" ht="13.5">
      <c r="B909" s="235"/>
      <c r="C909" s="236"/>
      <c r="D909" s="232" t="s">
        <v>160</v>
      </c>
      <c r="E909" s="237" t="s">
        <v>21</v>
      </c>
      <c r="F909" s="238" t="s">
        <v>387</v>
      </c>
      <c r="G909" s="236"/>
      <c r="H909" s="239">
        <v>34.325</v>
      </c>
      <c r="I909" s="240"/>
      <c r="J909" s="236"/>
      <c r="K909" s="236"/>
      <c r="L909" s="241"/>
      <c r="M909" s="242"/>
      <c r="N909" s="243"/>
      <c r="O909" s="243"/>
      <c r="P909" s="243"/>
      <c r="Q909" s="243"/>
      <c r="R909" s="243"/>
      <c r="S909" s="243"/>
      <c r="T909" s="244"/>
      <c r="AT909" s="245" t="s">
        <v>160</v>
      </c>
      <c r="AU909" s="245" t="s">
        <v>81</v>
      </c>
      <c r="AV909" s="11" t="s">
        <v>81</v>
      </c>
      <c r="AW909" s="11" t="s">
        <v>35</v>
      </c>
      <c r="AX909" s="11" t="s">
        <v>71</v>
      </c>
      <c r="AY909" s="245" t="s">
        <v>149</v>
      </c>
    </row>
    <row r="910" spans="2:51" s="11" customFormat="1" ht="13.5">
      <c r="B910" s="235"/>
      <c r="C910" s="236"/>
      <c r="D910" s="232" t="s">
        <v>160</v>
      </c>
      <c r="E910" s="237" t="s">
        <v>21</v>
      </c>
      <c r="F910" s="238" t="s">
        <v>343</v>
      </c>
      <c r="G910" s="236"/>
      <c r="H910" s="239">
        <v>20.12</v>
      </c>
      <c r="I910" s="240"/>
      <c r="J910" s="236"/>
      <c r="K910" s="236"/>
      <c r="L910" s="241"/>
      <c r="M910" s="242"/>
      <c r="N910" s="243"/>
      <c r="O910" s="243"/>
      <c r="P910" s="243"/>
      <c r="Q910" s="243"/>
      <c r="R910" s="243"/>
      <c r="S910" s="243"/>
      <c r="T910" s="244"/>
      <c r="AT910" s="245" t="s">
        <v>160</v>
      </c>
      <c r="AU910" s="245" t="s">
        <v>81</v>
      </c>
      <c r="AV910" s="11" t="s">
        <v>81</v>
      </c>
      <c r="AW910" s="11" t="s">
        <v>35</v>
      </c>
      <c r="AX910" s="11" t="s">
        <v>71</v>
      </c>
      <c r="AY910" s="245" t="s">
        <v>149</v>
      </c>
    </row>
    <row r="911" spans="2:51" s="12" customFormat="1" ht="13.5">
      <c r="B911" s="246"/>
      <c r="C911" s="247"/>
      <c r="D911" s="232" t="s">
        <v>160</v>
      </c>
      <c r="E911" s="248" t="s">
        <v>21</v>
      </c>
      <c r="F911" s="249" t="s">
        <v>163</v>
      </c>
      <c r="G911" s="247"/>
      <c r="H911" s="250">
        <v>338.89</v>
      </c>
      <c r="I911" s="251"/>
      <c r="J911" s="247"/>
      <c r="K911" s="247"/>
      <c r="L911" s="252"/>
      <c r="M911" s="253"/>
      <c r="N911" s="254"/>
      <c r="O911" s="254"/>
      <c r="P911" s="254"/>
      <c r="Q911" s="254"/>
      <c r="R911" s="254"/>
      <c r="S911" s="254"/>
      <c r="T911" s="255"/>
      <c r="AT911" s="256" t="s">
        <v>160</v>
      </c>
      <c r="AU911" s="256" t="s">
        <v>81</v>
      </c>
      <c r="AV911" s="12" t="s">
        <v>156</v>
      </c>
      <c r="AW911" s="12" t="s">
        <v>35</v>
      </c>
      <c r="AX911" s="12" t="s">
        <v>79</v>
      </c>
      <c r="AY911" s="256" t="s">
        <v>149</v>
      </c>
    </row>
    <row r="912" spans="2:65" s="1" customFormat="1" ht="16.5" customHeight="1">
      <c r="B912" s="45"/>
      <c r="C912" s="220" t="s">
        <v>1178</v>
      </c>
      <c r="D912" s="220" t="s">
        <v>151</v>
      </c>
      <c r="E912" s="221" t="s">
        <v>1179</v>
      </c>
      <c r="F912" s="222" t="s">
        <v>1180</v>
      </c>
      <c r="G912" s="223" t="s">
        <v>154</v>
      </c>
      <c r="H912" s="224">
        <v>338.89</v>
      </c>
      <c r="I912" s="225"/>
      <c r="J912" s="226">
        <f>ROUND(I912*H912,2)</f>
        <v>0</v>
      </c>
      <c r="K912" s="222" t="s">
        <v>155</v>
      </c>
      <c r="L912" s="71"/>
      <c r="M912" s="227" t="s">
        <v>21</v>
      </c>
      <c r="N912" s="228" t="s">
        <v>42</v>
      </c>
      <c r="O912" s="46"/>
      <c r="P912" s="229">
        <f>O912*H912</f>
        <v>0</v>
      </c>
      <c r="Q912" s="229">
        <v>0</v>
      </c>
      <c r="R912" s="229">
        <f>Q912*H912</f>
        <v>0</v>
      </c>
      <c r="S912" s="229">
        <v>0</v>
      </c>
      <c r="T912" s="230">
        <f>S912*H912</f>
        <v>0</v>
      </c>
      <c r="AR912" s="23" t="s">
        <v>247</v>
      </c>
      <c r="AT912" s="23" t="s">
        <v>151</v>
      </c>
      <c r="AU912" s="23" t="s">
        <v>81</v>
      </c>
      <c r="AY912" s="23" t="s">
        <v>149</v>
      </c>
      <c r="BE912" s="231">
        <f>IF(N912="základní",J912,0)</f>
        <v>0</v>
      </c>
      <c r="BF912" s="231">
        <f>IF(N912="snížená",J912,0)</f>
        <v>0</v>
      </c>
      <c r="BG912" s="231">
        <f>IF(N912="zákl. přenesená",J912,0)</f>
        <v>0</v>
      </c>
      <c r="BH912" s="231">
        <f>IF(N912="sníž. přenesená",J912,0)</f>
        <v>0</v>
      </c>
      <c r="BI912" s="231">
        <f>IF(N912="nulová",J912,0)</f>
        <v>0</v>
      </c>
      <c r="BJ912" s="23" t="s">
        <v>79</v>
      </c>
      <c r="BK912" s="231">
        <f>ROUND(I912*H912,2)</f>
        <v>0</v>
      </c>
      <c r="BL912" s="23" t="s">
        <v>247</v>
      </c>
      <c r="BM912" s="23" t="s">
        <v>1181</v>
      </c>
    </row>
    <row r="913" spans="2:65" s="1" customFormat="1" ht="25.5" customHeight="1">
      <c r="B913" s="45"/>
      <c r="C913" s="220" t="s">
        <v>1182</v>
      </c>
      <c r="D913" s="220" t="s">
        <v>151</v>
      </c>
      <c r="E913" s="221" t="s">
        <v>1183</v>
      </c>
      <c r="F913" s="222" t="s">
        <v>1184</v>
      </c>
      <c r="G913" s="223" t="s">
        <v>154</v>
      </c>
      <c r="H913" s="224">
        <v>369.196</v>
      </c>
      <c r="I913" s="225"/>
      <c r="J913" s="226">
        <f>ROUND(I913*H913,2)</f>
        <v>0</v>
      </c>
      <c r="K913" s="222" t="s">
        <v>155</v>
      </c>
      <c r="L913" s="71"/>
      <c r="M913" s="227" t="s">
        <v>21</v>
      </c>
      <c r="N913" s="228" t="s">
        <v>42</v>
      </c>
      <c r="O913" s="46"/>
      <c r="P913" s="229">
        <f>O913*H913</f>
        <v>0</v>
      </c>
      <c r="Q913" s="229">
        <v>0.00032</v>
      </c>
      <c r="R913" s="229">
        <f>Q913*H913</f>
        <v>0.11814272000000002</v>
      </c>
      <c r="S913" s="229">
        <v>0</v>
      </c>
      <c r="T913" s="230">
        <f>S913*H913</f>
        <v>0</v>
      </c>
      <c r="AR913" s="23" t="s">
        <v>247</v>
      </c>
      <c r="AT913" s="23" t="s">
        <v>151</v>
      </c>
      <c r="AU913" s="23" t="s">
        <v>81</v>
      </c>
      <c r="AY913" s="23" t="s">
        <v>149</v>
      </c>
      <c r="BE913" s="231">
        <f>IF(N913="základní",J913,0)</f>
        <v>0</v>
      </c>
      <c r="BF913" s="231">
        <f>IF(N913="snížená",J913,0)</f>
        <v>0</v>
      </c>
      <c r="BG913" s="231">
        <f>IF(N913="zákl. přenesená",J913,0)</f>
        <v>0</v>
      </c>
      <c r="BH913" s="231">
        <f>IF(N913="sníž. přenesená",J913,0)</f>
        <v>0</v>
      </c>
      <c r="BI913" s="231">
        <f>IF(N913="nulová",J913,0)</f>
        <v>0</v>
      </c>
      <c r="BJ913" s="23" t="s">
        <v>79</v>
      </c>
      <c r="BK913" s="231">
        <f>ROUND(I913*H913,2)</f>
        <v>0</v>
      </c>
      <c r="BL913" s="23" t="s">
        <v>247</v>
      </c>
      <c r="BM913" s="23" t="s">
        <v>1185</v>
      </c>
    </row>
    <row r="914" spans="2:51" s="11" customFormat="1" ht="13.5">
      <c r="B914" s="235"/>
      <c r="C914" s="236"/>
      <c r="D914" s="232" t="s">
        <v>160</v>
      </c>
      <c r="E914" s="237" t="s">
        <v>21</v>
      </c>
      <c r="F914" s="238" t="s">
        <v>334</v>
      </c>
      <c r="G914" s="236"/>
      <c r="H914" s="239">
        <v>5.2</v>
      </c>
      <c r="I914" s="240"/>
      <c r="J914" s="236"/>
      <c r="K914" s="236"/>
      <c r="L914" s="241"/>
      <c r="M914" s="242"/>
      <c r="N914" s="243"/>
      <c r="O914" s="243"/>
      <c r="P914" s="243"/>
      <c r="Q914" s="243"/>
      <c r="R914" s="243"/>
      <c r="S914" s="243"/>
      <c r="T914" s="244"/>
      <c r="AT914" s="245" t="s">
        <v>160</v>
      </c>
      <c r="AU914" s="245" t="s">
        <v>81</v>
      </c>
      <c r="AV914" s="11" t="s">
        <v>81</v>
      </c>
      <c r="AW914" s="11" t="s">
        <v>35</v>
      </c>
      <c r="AX914" s="11" t="s">
        <v>71</v>
      </c>
      <c r="AY914" s="245" t="s">
        <v>149</v>
      </c>
    </row>
    <row r="915" spans="2:51" s="11" customFormat="1" ht="13.5">
      <c r="B915" s="235"/>
      <c r="C915" s="236"/>
      <c r="D915" s="232" t="s">
        <v>160</v>
      </c>
      <c r="E915" s="237" t="s">
        <v>21</v>
      </c>
      <c r="F915" s="238" t="s">
        <v>378</v>
      </c>
      <c r="G915" s="236"/>
      <c r="H915" s="239">
        <v>10.08</v>
      </c>
      <c r="I915" s="240"/>
      <c r="J915" s="236"/>
      <c r="K915" s="236"/>
      <c r="L915" s="241"/>
      <c r="M915" s="242"/>
      <c r="N915" s="243"/>
      <c r="O915" s="243"/>
      <c r="P915" s="243"/>
      <c r="Q915" s="243"/>
      <c r="R915" s="243"/>
      <c r="S915" s="243"/>
      <c r="T915" s="244"/>
      <c r="AT915" s="245" t="s">
        <v>160</v>
      </c>
      <c r="AU915" s="245" t="s">
        <v>81</v>
      </c>
      <c r="AV915" s="11" t="s">
        <v>81</v>
      </c>
      <c r="AW915" s="11" t="s">
        <v>35</v>
      </c>
      <c r="AX915" s="11" t="s">
        <v>71</v>
      </c>
      <c r="AY915" s="245" t="s">
        <v>149</v>
      </c>
    </row>
    <row r="916" spans="2:51" s="11" customFormat="1" ht="13.5">
      <c r="B916" s="235"/>
      <c r="C916" s="236"/>
      <c r="D916" s="232" t="s">
        <v>160</v>
      </c>
      <c r="E916" s="237" t="s">
        <v>21</v>
      </c>
      <c r="F916" s="238" t="s">
        <v>379</v>
      </c>
      <c r="G916" s="236"/>
      <c r="H916" s="239">
        <v>13.65</v>
      </c>
      <c r="I916" s="240"/>
      <c r="J916" s="236"/>
      <c r="K916" s="236"/>
      <c r="L916" s="241"/>
      <c r="M916" s="242"/>
      <c r="N916" s="243"/>
      <c r="O916" s="243"/>
      <c r="P916" s="243"/>
      <c r="Q916" s="243"/>
      <c r="R916" s="243"/>
      <c r="S916" s="243"/>
      <c r="T916" s="244"/>
      <c r="AT916" s="245" t="s">
        <v>160</v>
      </c>
      <c r="AU916" s="245" t="s">
        <v>81</v>
      </c>
      <c r="AV916" s="11" t="s">
        <v>81</v>
      </c>
      <c r="AW916" s="11" t="s">
        <v>35</v>
      </c>
      <c r="AX916" s="11" t="s">
        <v>71</v>
      </c>
      <c r="AY916" s="245" t="s">
        <v>149</v>
      </c>
    </row>
    <row r="917" spans="2:51" s="11" customFormat="1" ht="13.5">
      <c r="B917" s="235"/>
      <c r="C917" s="236"/>
      <c r="D917" s="232" t="s">
        <v>160</v>
      </c>
      <c r="E917" s="237" t="s">
        <v>21</v>
      </c>
      <c r="F917" s="238" t="s">
        <v>335</v>
      </c>
      <c r="G917" s="236"/>
      <c r="H917" s="239">
        <v>13.16</v>
      </c>
      <c r="I917" s="240"/>
      <c r="J917" s="236"/>
      <c r="K917" s="236"/>
      <c r="L917" s="241"/>
      <c r="M917" s="242"/>
      <c r="N917" s="243"/>
      <c r="O917" s="243"/>
      <c r="P917" s="243"/>
      <c r="Q917" s="243"/>
      <c r="R917" s="243"/>
      <c r="S917" s="243"/>
      <c r="T917" s="244"/>
      <c r="AT917" s="245" t="s">
        <v>160</v>
      </c>
      <c r="AU917" s="245" t="s">
        <v>81</v>
      </c>
      <c r="AV917" s="11" t="s">
        <v>81</v>
      </c>
      <c r="AW917" s="11" t="s">
        <v>35</v>
      </c>
      <c r="AX917" s="11" t="s">
        <v>71</v>
      </c>
      <c r="AY917" s="245" t="s">
        <v>149</v>
      </c>
    </row>
    <row r="918" spans="2:51" s="11" customFormat="1" ht="13.5">
      <c r="B918" s="235"/>
      <c r="C918" s="236"/>
      <c r="D918" s="232" t="s">
        <v>160</v>
      </c>
      <c r="E918" s="237" t="s">
        <v>21</v>
      </c>
      <c r="F918" s="238" t="s">
        <v>336</v>
      </c>
      <c r="G918" s="236"/>
      <c r="H918" s="239">
        <v>13.2</v>
      </c>
      <c r="I918" s="240"/>
      <c r="J918" s="236"/>
      <c r="K918" s="236"/>
      <c r="L918" s="241"/>
      <c r="M918" s="242"/>
      <c r="N918" s="243"/>
      <c r="O918" s="243"/>
      <c r="P918" s="243"/>
      <c r="Q918" s="243"/>
      <c r="R918" s="243"/>
      <c r="S918" s="243"/>
      <c r="T918" s="244"/>
      <c r="AT918" s="245" t="s">
        <v>160</v>
      </c>
      <c r="AU918" s="245" t="s">
        <v>81</v>
      </c>
      <c r="AV918" s="11" t="s">
        <v>81</v>
      </c>
      <c r="AW918" s="11" t="s">
        <v>35</v>
      </c>
      <c r="AX918" s="11" t="s">
        <v>71</v>
      </c>
      <c r="AY918" s="245" t="s">
        <v>149</v>
      </c>
    </row>
    <row r="919" spans="2:51" s="11" customFormat="1" ht="13.5">
      <c r="B919" s="235"/>
      <c r="C919" s="236"/>
      <c r="D919" s="232" t="s">
        <v>160</v>
      </c>
      <c r="E919" s="237" t="s">
        <v>21</v>
      </c>
      <c r="F919" s="238" t="s">
        <v>380</v>
      </c>
      <c r="G919" s="236"/>
      <c r="H919" s="239">
        <v>27.959</v>
      </c>
      <c r="I919" s="240"/>
      <c r="J919" s="236"/>
      <c r="K919" s="236"/>
      <c r="L919" s="241"/>
      <c r="M919" s="242"/>
      <c r="N919" s="243"/>
      <c r="O919" s="243"/>
      <c r="P919" s="243"/>
      <c r="Q919" s="243"/>
      <c r="R919" s="243"/>
      <c r="S919" s="243"/>
      <c r="T919" s="244"/>
      <c r="AT919" s="245" t="s">
        <v>160</v>
      </c>
      <c r="AU919" s="245" t="s">
        <v>81</v>
      </c>
      <c r="AV919" s="11" t="s">
        <v>81</v>
      </c>
      <c r="AW919" s="11" t="s">
        <v>35</v>
      </c>
      <c r="AX919" s="11" t="s">
        <v>71</v>
      </c>
      <c r="AY919" s="245" t="s">
        <v>149</v>
      </c>
    </row>
    <row r="920" spans="2:51" s="11" customFormat="1" ht="13.5">
      <c r="B920" s="235"/>
      <c r="C920" s="236"/>
      <c r="D920" s="232" t="s">
        <v>160</v>
      </c>
      <c r="E920" s="237" t="s">
        <v>21</v>
      </c>
      <c r="F920" s="238" t="s">
        <v>381</v>
      </c>
      <c r="G920" s="236"/>
      <c r="H920" s="239">
        <v>27.336</v>
      </c>
      <c r="I920" s="240"/>
      <c r="J920" s="236"/>
      <c r="K920" s="236"/>
      <c r="L920" s="241"/>
      <c r="M920" s="242"/>
      <c r="N920" s="243"/>
      <c r="O920" s="243"/>
      <c r="P920" s="243"/>
      <c r="Q920" s="243"/>
      <c r="R920" s="243"/>
      <c r="S920" s="243"/>
      <c r="T920" s="244"/>
      <c r="AT920" s="245" t="s">
        <v>160</v>
      </c>
      <c r="AU920" s="245" t="s">
        <v>81</v>
      </c>
      <c r="AV920" s="11" t="s">
        <v>81</v>
      </c>
      <c r="AW920" s="11" t="s">
        <v>35</v>
      </c>
      <c r="AX920" s="11" t="s">
        <v>71</v>
      </c>
      <c r="AY920" s="245" t="s">
        <v>149</v>
      </c>
    </row>
    <row r="921" spans="2:51" s="11" customFormat="1" ht="13.5">
      <c r="B921" s="235"/>
      <c r="C921" s="236"/>
      <c r="D921" s="232" t="s">
        <v>160</v>
      </c>
      <c r="E921" s="237" t="s">
        <v>21</v>
      </c>
      <c r="F921" s="238" t="s">
        <v>382</v>
      </c>
      <c r="G921" s="236"/>
      <c r="H921" s="239">
        <v>31.92</v>
      </c>
      <c r="I921" s="240"/>
      <c r="J921" s="236"/>
      <c r="K921" s="236"/>
      <c r="L921" s="241"/>
      <c r="M921" s="242"/>
      <c r="N921" s="243"/>
      <c r="O921" s="243"/>
      <c r="P921" s="243"/>
      <c r="Q921" s="243"/>
      <c r="R921" s="243"/>
      <c r="S921" s="243"/>
      <c r="T921" s="244"/>
      <c r="AT921" s="245" t="s">
        <v>160</v>
      </c>
      <c r="AU921" s="245" t="s">
        <v>81</v>
      </c>
      <c r="AV921" s="11" t="s">
        <v>81</v>
      </c>
      <c r="AW921" s="11" t="s">
        <v>35</v>
      </c>
      <c r="AX921" s="11" t="s">
        <v>71</v>
      </c>
      <c r="AY921" s="245" t="s">
        <v>149</v>
      </c>
    </row>
    <row r="922" spans="2:51" s="11" customFormat="1" ht="13.5">
      <c r="B922" s="235"/>
      <c r="C922" s="236"/>
      <c r="D922" s="232" t="s">
        <v>160</v>
      </c>
      <c r="E922" s="237" t="s">
        <v>21</v>
      </c>
      <c r="F922" s="238" t="s">
        <v>354</v>
      </c>
      <c r="G922" s="236"/>
      <c r="H922" s="239">
        <v>15.87</v>
      </c>
      <c r="I922" s="240"/>
      <c r="J922" s="236"/>
      <c r="K922" s="236"/>
      <c r="L922" s="241"/>
      <c r="M922" s="242"/>
      <c r="N922" s="243"/>
      <c r="O922" s="243"/>
      <c r="P922" s="243"/>
      <c r="Q922" s="243"/>
      <c r="R922" s="243"/>
      <c r="S922" s="243"/>
      <c r="T922" s="244"/>
      <c r="AT922" s="245" t="s">
        <v>160</v>
      </c>
      <c r="AU922" s="245" t="s">
        <v>81</v>
      </c>
      <c r="AV922" s="11" t="s">
        <v>81</v>
      </c>
      <c r="AW922" s="11" t="s">
        <v>35</v>
      </c>
      <c r="AX922" s="11" t="s">
        <v>71</v>
      </c>
      <c r="AY922" s="245" t="s">
        <v>149</v>
      </c>
    </row>
    <row r="923" spans="2:51" s="11" customFormat="1" ht="13.5">
      <c r="B923" s="235"/>
      <c r="C923" s="236"/>
      <c r="D923" s="232" t="s">
        <v>160</v>
      </c>
      <c r="E923" s="237" t="s">
        <v>21</v>
      </c>
      <c r="F923" s="238" t="s">
        <v>1175</v>
      </c>
      <c r="G923" s="236"/>
      <c r="H923" s="239">
        <v>0.216</v>
      </c>
      <c r="I923" s="240"/>
      <c r="J923" s="236"/>
      <c r="K923" s="236"/>
      <c r="L923" s="241"/>
      <c r="M923" s="242"/>
      <c r="N923" s="243"/>
      <c r="O923" s="243"/>
      <c r="P923" s="243"/>
      <c r="Q923" s="243"/>
      <c r="R923" s="243"/>
      <c r="S923" s="243"/>
      <c r="T923" s="244"/>
      <c r="AT923" s="245" t="s">
        <v>160</v>
      </c>
      <c r="AU923" s="245" t="s">
        <v>81</v>
      </c>
      <c r="AV923" s="11" t="s">
        <v>81</v>
      </c>
      <c r="AW923" s="11" t="s">
        <v>35</v>
      </c>
      <c r="AX923" s="11" t="s">
        <v>71</v>
      </c>
      <c r="AY923" s="245" t="s">
        <v>149</v>
      </c>
    </row>
    <row r="924" spans="2:51" s="11" customFormat="1" ht="13.5">
      <c r="B924" s="235"/>
      <c r="C924" s="236"/>
      <c r="D924" s="232" t="s">
        <v>160</v>
      </c>
      <c r="E924" s="237" t="s">
        <v>21</v>
      </c>
      <c r="F924" s="238" t="s">
        <v>356</v>
      </c>
      <c r="G924" s="236"/>
      <c r="H924" s="239">
        <v>14.159</v>
      </c>
      <c r="I924" s="240"/>
      <c r="J924" s="236"/>
      <c r="K924" s="236"/>
      <c r="L924" s="241"/>
      <c r="M924" s="242"/>
      <c r="N924" s="243"/>
      <c r="O924" s="243"/>
      <c r="P924" s="243"/>
      <c r="Q924" s="243"/>
      <c r="R924" s="243"/>
      <c r="S924" s="243"/>
      <c r="T924" s="244"/>
      <c r="AT924" s="245" t="s">
        <v>160</v>
      </c>
      <c r="AU924" s="245" t="s">
        <v>81</v>
      </c>
      <c r="AV924" s="11" t="s">
        <v>81</v>
      </c>
      <c r="AW924" s="11" t="s">
        <v>35</v>
      </c>
      <c r="AX924" s="11" t="s">
        <v>71</v>
      </c>
      <c r="AY924" s="245" t="s">
        <v>149</v>
      </c>
    </row>
    <row r="925" spans="2:51" s="11" customFormat="1" ht="13.5">
      <c r="B925" s="235"/>
      <c r="C925" s="236"/>
      <c r="D925" s="232" t="s">
        <v>160</v>
      </c>
      <c r="E925" s="237" t="s">
        <v>21</v>
      </c>
      <c r="F925" s="238" t="s">
        <v>357</v>
      </c>
      <c r="G925" s="236"/>
      <c r="H925" s="239">
        <v>6.847</v>
      </c>
      <c r="I925" s="240"/>
      <c r="J925" s="236"/>
      <c r="K925" s="236"/>
      <c r="L925" s="241"/>
      <c r="M925" s="242"/>
      <c r="N925" s="243"/>
      <c r="O925" s="243"/>
      <c r="P925" s="243"/>
      <c r="Q925" s="243"/>
      <c r="R925" s="243"/>
      <c r="S925" s="243"/>
      <c r="T925" s="244"/>
      <c r="AT925" s="245" t="s">
        <v>160</v>
      </c>
      <c r="AU925" s="245" t="s">
        <v>81</v>
      </c>
      <c r="AV925" s="11" t="s">
        <v>81</v>
      </c>
      <c r="AW925" s="11" t="s">
        <v>35</v>
      </c>
      <c r="AX925" s="11" t="s">
        <v>71</v>
      </c>
      <c r="AY925" s="245" t="s">
        <v>149</v>
      </c>
    </row>
    <row r="926" spans="2:51" s="11" customFormat="1" ht="13.5">
      <c r="B926" s="235"/>
      <c r="C926" s="236"/>
      <c r="D926" s="232" t="s">
        <v>160</v>
      </c>
      <c r="E926" s="237" t="s">
        <v>21</v>
      </c>
      <c r="F926" s="238" t="s">
        <v>339</v>
      </c>
      <c r="G926" s="236"/>
      <c r="H926" s="239">
        <v>4.05</v>
      </c>
      <c r="I926" s="240"/>
      <c r="J926" s="236"/>
      <c r="K926" s="236"/>
      <c r="L926" s="241"/>
      <c r="M926" s="242"/>
      <c r="N926" s="243"/>
      <c r="O926" s="243"/>
      <c r="P926" s="243"/>
      <c r="Q926" s="243"/>
      <c r="R926" s="243"/>
      <c r="S926" s="243"/>
      <c r="T926" s="244"/>
      <c r="AT926" s="245" t="s">
        <v>160</v>
      </c>
      <c r="AU926" s="245" t="s">
        <v>81</v>
      </c>
      <c r="AV926" s="11" t="s">
        <v>81</v>
      </c>
      <c r="AW926" s="11" t="s">
        <v>35</v>
      </c>
      <c r="AX926" s="11" t="s">
        <v>71</v>
      </c>
      <c r="AY926" s="245" t="s">
        <v>149</v>
      </c>
    </row>
    <row r="927" spans="2:51" s="11" customFormat="1" ht="13.5">
      <c r="B927" s="235"/>
      <c r="C927" s="236"/>
      <c r="D927" s="232" t="s">
        <v>160</v>
      </c>
      <c r="E927" s="237" t="s">
        <v>21</v>
      </c>
      <c r="F927" s="238" t="s">
        <v>340</v>
      </c>
      <c r="G927" s="236"/>
      <c r="H927" s="239">
        <v>6.99</v>
      </c>
      <c r="I927" s="240"/>
      <c r="J927" s="236"/>
      <c r="K927" s="236"/>
      <c r="L927" s="241"/>
      <c r="M927" s="242"/>
      <c r="N927" s="243"/>
      <c r="O927" s="243"/>
      <c r="P927" s="243"/>
      <c r="Q927" s="243"/>
      <c r="R927" s="243"/>
      <c r="S927" s="243"/>
      <c r="T927" s="244"/>
      <c r="AT927" s="245" t="s">
        <v>160</v>
      </c>
      <c r="AU927" s="245" t="s">
        <v>81</v>
      </c>
      <c r="AV927" s="11" t="s">
        <v>81</v>
      </c>
      <c r="AW927" s="11" t="s">
        <v>35</v>
      </c>
      <c r="AX927" s="11" t="s">
        <v>71</v>
      </c>
      <c r="AY927" s="245" t="s">
        <v>149</v>
      </c>
    </row>
    <row r="928" spans="2:51" s="11" customFormat="1" ht="13.5">
      <c r="B928" s="235"/>
      <c r="C928" s="236"/>
      <c r="D928" s="232" t="s">
        <v>160</v>
      </c>
      <c r="E928" s="237" t="s">
        <v>21</v>
      </c>
      <c r="F928" s="238" t="s">
        <v>1176</v>
      </c>
      <c r="G928" s="236"/>
      <c r="H928" s="239">
        <v>52.658</v>
      </c>
      <c r="I928" s="240"/>
      <c r="J928" s="236"/>
      <c r="K928" s="236"/>
      <c r="L928" s="241"/>
      <c r="M928" s="242"/>
      <c r="N928" s="243"/>
      <c r="O928" s="243"/>
      <c r="P928" s="243"/>
      <c r="Q928" s="243"/>
      <c r="R928" s="243"/>
      <c r="S928" s="243"/>
      <c r="T928" s="244"/>
      <c r="AT928" s="245" t="s">
        <v>160</v>
      </c>
      <c r="AU928" s="245" t="s">
        <v>81</v>
      </c>
      <c r="AV928" s="11" t="s">
        <v>81</v>
      </c>
      <c r="AW928" s="11" t="s">
        <v>35</v>
      </c>
      <c r="AX928" s="11" t="s">
        <v>71</v>
      </c>
      <c r="AY928" s="245" t="s">
        <v>149</v>
      </c>
    </row>
    <row r="929" spans="2:51" s="11" customFormat="1" ht="13.5">
      <c r="B929" s="235"/>
      <c r="C929" s="236"/>
      <c r="D929" s="232" t="s">
        <v>160</v>
      </c>
      <c r="E929" s="237" t="s">
        <v>21</v>
      </c>
      <c r="F929" s="238" t="s">
        <v>385</v>
      </c>
      <c r="G929" s="236"/>
      <c r="H929" s="239">
        <v>14.47</v>
      </c>
      <c r="I929" s="240"/>
      <c r="J929" s="236"/>
      <c r="K929" s="236"/>
      <c r="L929" s="241"/>
      <c r="M929" s="242"/>
      <c r="N929" s="243"/>
      <c r="O929" s="243"/>
      <c r="P929" s="243"/>
      <c r="Q929" s="243"/>
      <c r="R929" s="243"/>
      <c r="S929" s="243"/>
      <c r="T929" s="244"/>
      <c r="AT929" s="245" t="s">
        <v>160</v>
      </c>
      <c r="AU929" s="245" t="s">
        <v>81</v>
      </c>
      <c r="AV929" s="11" t="s">
        <v>81</v>
      </c>
      <c r="AW929" s="11" t="s">
        <v>35</v>
      </c>
      <c r="AX929" s="11" t="s">
        <v>71</v>
      </c>
      <c r="AY929" s="245" t="s">
        <v>149</v>
      </c>
    </row>
    <row r="930" spans="2:51" s="11" customFormat="1" ht="13.5">
      <c r="B930" s="235"/>
      <c r="C930" s="236"/>
      <c r="D930" s="232" t="s">
        <v>160</v>
      </c>
      <c r="E930" s="237" t="s">
        <v>21</v>
      </c>
      <c r="F930" s="238" t="s">
        <v>341</v>
      </c>
      <c r="G930" s="236"/>
      <c r="H930" s="239">
        <v>4.89</v>
      </c>
      <c r="I930" s="240"/>
      <c r="J930" s="236"/>
      <c r="K930" s="236"/>
      <c r="L930" s="241"/>
      <c r="M930" s="242"/>
      <c r="N930" s="243"/>
      <c r="O930" s="243"/>
      <c r="P930" s="243"/>
      <c r="Q930" s="243"/>
      <c r="R930" s="243"/>
      <c r="S930" s="243"/>
      <c r="T930" s="244"/>
      <c r="AT930" s="245" t="s">
        <v>160</v>
      </c>
      <c r="AU930" s="245" t="s">
        <v>81</v>
      </c>
      <c r="AV930" s="11" t="s">
        <v>81</v>
      </c>
      <c r="AW930" s="11" t="s">
        <v>35</v>
      </c>
      <c r="AX930" s="11" t="s">
        <v>71</v>
      </c>
      <c r="AY930" s="245" t="s">
        <v>149</v>
      </c>
    </row>
    <row r="931" spans="2:51" s="11" customFormat="1" ht="13.5">
      <c r="B931" s="235"/>
      <c r="C931" s="236"/>
      <c r="D931" s="232" t="s">
        <v>160</v>
      </c>
      <c r="E931" s="237" t="s">
        <v>21</v>
      </c>
      <c r="F931" s="238" t="s">
        <v>342</v>
      </c>
      <c r="G931" s="236"/>
      <c r="H931" s="239">
        <v>5.35</v>
      </c>
      <c r="I931" s="240"/>
      <c r="J931" s="236"/>
      <c r="K931" s="236"/>
      <c r="L931" s="241"/>
      <c r="M931" s="242"/>
      <c r="N931" s="243"/>
      <c r="O931" s="243"/>
      <c r="P931" s="243"/>
      <c r="Q931" s="243"/>
      <c r="R931" s="243"/>
      <c r="S931" s="243"/>
      <c r="T931" s="244"/>
      <c r="AT931" s="245" t="s">
        <v>160</v>
      </c>
      <c r="AU931" s="245" t="s">
        <v>81</v>
      </c>
      <c r="AV931" s="11" t="s">
        <v>81</v>
      </c>
      <c r="AW931" s="11" t="s">
        <v>35</v>
      </c>
      <c r="AX931" s="11" t="s">
        <v>71</v>
      </c>
      <c r="AY931" s="245" t="s">
        <v>149</v>
      </c>
    </row>
    <row r="932" spans="2:51" s="11" customFormat="1" ht="13.5">
      <c r="B932" s="235"/>
      <c r="C932" s="236"/>
      <c r="D932" s="232" t="s">
        <v>160</v>
      </c>
      <c r="E932" s="237" t="s">
        <v>21</v>
      </c>
      <c r="F932" s="238" t="s">
        <v>386</v>
      </c>
      <c r="G932" s="236"/>
      <c r="H932" s="239">
        <v>23.58</v>
      </c>
      <c r="I932" s="240"/>
      <c r="J932" s="236"/>
      <c r="K932" s="236"/>
      <c r="L932" s="241"/>
      <c r="M932" s="242"/>
      <c r="N932" s="243"/>
      <c r="O932" s="243"/>
      <c r="P932" s="243"/>
      <c r="Q932" s="243"/>
      <c r="R932" s="243"/>
      <c r="S932" s="243"/>
      <c r="T932" s="244"/>
      <c r="AT932" s="245" t="s">
        <v>160</v>
      </c>
      <c r="AU932" s="245" t="s">
        <v>81</v>
      </c>
      <c r="AV932" s="11" t="s">
        <v>81</v>
      </c>
      <c r="AW932" s="11" t="s">
        <v>35</v>
      </c>
      <c r="AX932" s="11" t="s">
        <v>71</v>
      </c>
      <c r="AY932" s="245" t="s">
        <v>149</v>
      </c>
    </row>
    <row r="933" spans="2:51" s="11" customFormat="1" ht="13.5">
      <c r="B933" s="235"/>
      <c r="C933" s="236"/>
      <c r="D933" s="232" t="s">
        <v>160</v>
      </c>
      <c r="E933" s="237" t="s">
        <v>21</v>
      </c>
      <c r="F933" s="238" t="s">
        <v>387</v>
      </c>
      <c r="G933" s="236"/>
      <c r="H933" s="239">
        <v>34.325</v>
      </c>
      <c r="I933" s="240"/>
      <c r="J933" s="236"/>
      <c r="K933" s="236"/>
      <c r="L933" s="241"/>
      <c r="M933" s="242"/>
      <c r="N933" s="243"/>
      <c r="O933" s="243"/>
      <c r="P933" s="243"/>
      <c r="Q933" s="243"/>
      <c r="R933" s="243"/>
      <c r="S933" s="243"/>
      <c r="T933" s="244"/>
      <c r="AT933" s="245" t="s">
        <v>160</v>
      </c>
      <c r="AU933" s="245" t="s">
        <v>81</v>
      </c>
      <c r="AV933" s="11" t="s">
        <v>81</v>
      </c>
      <c r="AW933" s="11" t="s">
        <v>35</v>
      </c>
      <c r="AX933" s="11" t="s">
        <v>71</v>
      </c>
      <c r="AY933" s="245" t="s">
        <v>149</v>
      </c>
    </row>
    <row r="934" spans="2:51" s="11" customFormat="1" ht="13.5">
      <c r="B934" s="235"/>
      <c r="C934" s="236"/>
      <c r="D934" s="232" t="s">
        <v>160</v>
      </c>
      <c r="E934" s="237" t="s">
        <v>21</v>
      </c>
      <c r="F934" s="238" t="s">
        <v>388</v>
      </c>
      <c r="G934" s="236"/>
      <c r="H934" s="239">
        <v>21.846</v>
      </c>
      <c r="I934" s="240"/>
      <c r="J934" s="236"/>
      <c r="K934" s="236"/>
      <c r="L934" s="241"/>
      <c r="M934" s="242"/>
      <c r="N934" s="243"/>
      <c r="O934" s="243"/>
      <c r="P934" s="243"/>
      <c r="Q934" s="243"/>
      <c r="R934" s="243"/>
      <c r="S934" s="243"/>
      <c r="T934" s="244"/>
      <c r="AT934" s="245" t="s">
        <v>160</v>
      </c>
      <c r="AU934" s="245" t="s">
        <v>81</v>
      </c>
      <c r="AV934" s="11" t="s">
        <v>81</v>
      </c>
      <c r="AW934" s="11" t="s">
        <v>35</v>
      </c>
      <c r="AX934" s="11" t="s">
        <v>71</v>
      </c>
      <c r="AY934" s="245" t="s">
        <v>149</v>
      </c>
    </row>
    <row r="935" spans="2:51" s="11" customFormat="1" ht="13.5">
      <c r="B935" s="235"/>
      <c r="C935" s="236"/>
      <c r="D935" s="232" t="s">
        <v>160</v>
      </c>
      <c r="E935" s="237" t="s">
        <v>21</v>
      </c>
      <c r="F935" s="238" t="s">
        <v>389</v>
      </c>
      <c r="G935" s="236"/>
      <c r="H935" s="239">
        <v>1.32</v>
      </c>
      <c r="I935" s="240"/>
      <c r="J935" s="236"/>
      <c r="K935" s="236"/>
      <c r="L935" s="241"/>
      <c r="M935" s="242"/>
      <c r="N935" s="243"/>
      <c r="O935" s="243"/>
      <c r="P935" s="243"/>
      <c r="Q935" s="243"/>
      <c r="R935" s="243"/>
      <c r="S935" s="243"/>
      <c r="T935" s="244"/>
      <c r="AT935" s="245" t="s">
        <v>160</v>
      </c>
      <c r="AU935" s="245" t="s">
        <v>81</v>
      </c>
      <c r="AV935" s="11" t="s">
        <v>81</v>
      </c>
      <c r="AW935" s="11" t="s">
        <v>35</v>
      </c>
      <c r="AX935" s="11" t="s">
        <v>71</v>
      </c>
      <c r="AY935" s="245" t="s">
        <v>149</v>
      </c>
    </row>
    <row r="936" spans="2:51" s="11" customFormat="1" ht="13.5">
      <c r="B936" s="235"/>
      <c r="C936" s="236"/>
      <c r="D936" s="232" t="s">
        <v>160</v>
      </c>
      <c r="E936" s="237" t="s">
        <v>21</v>
      </c>
      <c r="F936" s="238" t="s">
        <v>343</v>
      </c>
      <c r="G936" s="236"/>
      <c r="H936" s="239">
        <v>20.12</v>
      </c>
      <c r="I936" s="240"/>
      <c r="J936" s="236"/>
      <c r="K936" s="236"/>
      <c r="L936" s="241"/>
      <c r="M936" s="242"/>
      <c r="N936" s="243"/>
      <c r="O936" s="243"/>
      <c r="P936" s="243"/>
      <c r="Q936" s="243"/>
      <c r="R936" s="243"/>
      <c r="S936" s="243"/>
      <c r="T936" s="244"/>
      <c r="AT936" s="245" t="s">
        <v>160</v>
      </c>
      <c r="AU936" s="245" t="s">
        <v>81</v>
      </c>
      <c r="AV936" s="11" t="s">
        <v>81</v>
      </c>
      <c r="AW936" s="11" t="s">
        <v>35</v>
      </c>
      <c r="AX936" s="11" t="s">
        <v>71</v>
      </c>
      <c r="AY936" s="245" t="s">
        <v>149</v>
      </c>
    </row>
    <row r="937" spans="2:51" s="12" customFormat="1" ht="13.5">
      <c r="B937" s="246"/>
      <c r="C937" s="247"/>
      <c r="D937" s="232" t="s">
        <v>160</v>
      </c>
      <c r="E937" s="248" t="s">
        <v>21</v>
      </c>
      <c r="F937" s="249" t="s">
        <v>163</v>
      </c>
      <c r="G937" s="247"/>
      <c r="H937" s="250">
        <v>369.196</v>
      </c>
      <c r="I937" s="251"/>
      <c r="J937" s="247"/>
      <c r="K937" s="247"/>
      <c r="L937" s="252"/>
      <c r="M937" s="253"/>
      <c r="N937" s="254"/>
      <c r="O937" s="254"/>
      <c r="P937" s="254"/>
      <c r="Q937" s="254"/>
      <c r="R937" s="254"/>
      <c r="S937" s="254"/>
      <c r="T937" s="255"/>
      <c r="AT937" s="256" t="s">
        <v>160</v>
      </c>
      <c r="AU937" s="256" t="s">
        <v>81</v>
      </c>
      <c r="AV937" s="12" t="s">
        <v>156</v>
      </c>
      <c r="AW937" s="12" t="s">
        <v>35</v>
      </c>
      <c r="AX937" s="12" t="s">
        <v>79</v>
      </c>
      <c r="AY937" s="256" t="s">
        <v>149</v>
      </c>
    </row>
    <row r="938" spans="2:63" s="10" customFormat="1" ht="37.4" customHeight="1">
      <c r="B938" s="204"/>
      <c r="C938" s="205"/>
      <c r="D938" s="206" t="s">
        <v>70</v>
      </c>
      <c r="E938" s="207" t="s">
        <v>224</v>
      </c>
      <c r="F938" s="207" t="s">
        <v>1186</v>
      </c>
      <c r="G938" s="205"/>
      <c r="H938" s="205"/>
      <c r="I938" s="208"/>
      <c r="J938" s="209">
        <f>BK938</f>
        <v>0</v>
      </c>
      <c r="K938" s="205"/>
      <c r="L938" s="210"/>
      <c r="M938" s="211"/>
      <c r="N938" s="212"/>
      <c r="O938" s="212"/>
      <c r="P938" s="213">
        <f>P939</f>
        <v>0</v>
      </c>
      <c r="Q938" s="212"/>
      <c r="R938" s="213">
        <f>R939</f>
        <v>0</v>
      </c>
      <c r="S938" s="212"/>
      <c r="T938" s="214">
        <f>T939</f>
        <v>0</v>
      </c>
      <c r="AR938" s="215" t="s">
        <v>169</v>
      </c>
      <c r="AT938" s="216" t="s">
        <v>70</v>
      </c>
      <c r="AU938" s="216" t="s">
        <v>71</v>
      </c>
      <c r="AY938" s="215" t="s">
        <v>149</v>
      </c>
      <c r="BK938" s="217">
        <f>BK939</f>
        <v>0</v>
      </c>
    </row>
    <row r="939" spans="2:63" s="10" customFormat="1" ht="19.9" customHeight="1">
      <c r="B939" s="204"/>
      <c r="C939" s="205"/>
      <c r="D939" s="206" t="s">
        <v>70</v>
      </c>
      <c r="E939" s="218" t="s">
        <v>1187</v>
      </c>
      <c r="F939" s="218" t="s">
        <v>1188</v>
      </c>
      <c r="G939" s="205"/>
      <c r="H939" s="205"/>
      <c r="I939" s="208"/>
      <c r="J939" s="219">
        <f>BK939</f>
        <v>0</v>
      </c>
      <c r="K939" s="205"/>
      <c r="L939" s="210"/>
      <c r="M939" s="211"/>
      <c r="N939" s="212"/>
      <c r="O939" s="212"/>
      <c r="P939" s="213">
        <f>SUM(P940:P941)</f>
        <v>0</v>
      </c>
      <c r="Q939" s="212"/>
      <c r="R939" s="213">
        <f>SUM(R940:R941)</f>
        <v>0</v>
      </c>
      <c r="S939" s="212"/>
      <c r="T939" s="214">
        <f>SUM(T940:T941)</f>
        <v>0</v>
      </c>
      <c r="AR939" s="215" t="s">
        <v>169</v>
      </c>
      <c r="AT939" s="216" t="s">
        <v>70</v>
      </c>
      <c r="AU939" s="216" t="s">
        <v>79</v>
      </c>
      <c r="AY939" s="215" t="s">
        <v>149</v>
      </c>
      <c r="BK939" s="217">
        <f>SUM(BK940:BK941)</f>
        <v>0</v>
      </c>
    </row>
    <row r="940" spans="2:65" s="1" customFormat="1" ht="16.5" customHeight="1">
      <c r="B940" s="45"/>
      <c r="C940" s="220" t="s">
        <v>1189</v>
      </c>
      <c r="D940" s="220" t="s">
        <v>151</v>
      </c>
      <c r="E940" s="221" t="s">
        <v>1190</v>
      </c>
      <c r="F940" s="222" t="s">
        <v>1191</v>
      </c>
      <c r="G940" s="223" t="s">
        <v>1192</v>
      </c>
      <c r="H940" s="224">
        <v>16</v>
      </c>
      <c r="I940" s="225"/>
      <c r="J940" s="226">
        <f>ROUND(I940*H940,2)</f>
        <v>0</v>
      </c>
      <c r="K940" s="222" t="s">
        <v>21</v>
      </c>
      <c r="L940" s="71"/>
      <c r="M940" s="227" t="s">
        <v>21</v>
      </c>
      <c r="N940" s="228" t="s">
        <v>42</v>
      </c>
      <c r="O940" s="46"/>
      <c r="P940" s="229">
        <f>O940*H940</f>
        <v>0</v>
      </c>
      <c r="Q940" s="229">
        <v>0</v>
      </c>
      <c r="R940" s="229">
        <f>Q940*H940</f>
        <v>0</v>
      </c>
      <c r="S940" s="229">
        <v>0</v>
      </c>
      <c r="T940" s="230">
        <f>S940*H940</f>
        <v>0</v>
      </c>
      <c r="AR940" s="23" t="s">
        <v>577</v>
      </c>
      <c r="AT940" s="23" t="s">
        <v>151</v>
      </c>
      <c r="AU940" s="23" t="s">
        <v>81</v>
      </c>
      <c r="AY940" s="23" t="s">
        <v>149</v>
      </c>
      <c r="BE940" s="231">
        <f>IF(N940="základní",J940,0)</f>
        <v>0</v>
      </c>
      <c r="BF940" s="231">
        <f>IF(N940="snížená",J940,0)</f>
        <v>0</v>
      </c>
      <c r="BG940" s="231">
        <f>IF(N940="zákl. přenesená",J940,0)</f>
        <v>0</v>
      </c>
      <c r="BH940" s="231">
        <f>IF(N940="sníž. přenesená",J940,0)</f>
        <v>0</v>
      </c>
      <c r="BI940" s="231">
        <f>IF(N940="nulová",J940,0)</f>
        <v>0</v>
      </c>
      <c r="BJ940" s="23" t="s">
        <v>79</v>
      </c>
      <c r="BK940" s="231">
        <f>ROUND(I940*H940,2)</f>
        <v>0</v>
      </c>
      <c r="BL940" s="23" t="s">
        <v>577</v>
      </c>
      <c r="BM940" s="23" t="s">
        <v>1193</v>
      </c>
    </row>
    <row r="941" spans="2:65" s="1" customFormat="1" ht="16.5" customHeight="1">
      <c r="B941" s="45"/>
      <c r="C941" s="220" t="s">
        <v>1194</v>
      </c>
      <c r="D941" s="220" t="s">
        <v>151</v>
      </c>
      <c r="E941" s="221" t="s">
        <v>1195</v>
      </c>
      <c r="F941" s="222" t="s">
        <v>1196</v>
      </c>
      <c r="G941" s="223" t="s">
        <v>1192</v>
      </c>
      <c r="H941" s="224">
        <v>20</v>
      </c>
      <c r="I941" s="225"/>
      <c r="J941" s="226">
        <f>ROUND(I941*H941,2)</f>
        <v>0</v>
      </c>
      <c r="K941" s="222" t="s">
        <v>21</v>
      </c>
      <c r="L941" s="71"/>
      <c r="M941" s="227" t="s">
        <v>21</v>
      </c>
      <c r="N941" s="228" t="s">
        <v>42</v>
      </c>
      <c r="O941" s="46"/>
      <c r="P941" s="229">
        <f>O941*H941</f>
        <v>0</v>
      </c>
      <c r="Q941" s="229">
        <v>0</v>
      </c>
      <c r="R941" s="229">
        <f>Q941*H941</f>
        <v>0</v>
      </c>
      <c r="S941" s="229">
        <v>0</v>
      </c>
      <c r="T941" s="230">
        <f>S941*H941</f>
        <v>0</v>
      </c>
      <c r="AR941" s="23" t="s">
        <v>577</v>
      </c>
      <c r="AT941" s="23" t="s">
        <v>151</v>
      </c>
      <c r="AU941" s="23" t="s">
        <v>81</v>
      </c>
      <c r="AY941" s="23" t="s">
        <v>149</v>
      </c>
      <c r="BE941" s="231">
        <f>IF(N941="základní",J941,0)</f>
        <v>0</v>
      </c>
      <c r="BF941" s="231">
        <f>IF(N941="snížená",J941,0)</f>
        <v>0</v>
      </c>
      <c r="BG941" s="231">
        <f>IF(N941="zákl. přenesená",J941,0)</f>
        <v>0</v>
      </c>
      <c r="BH941" s="231">
        <f>IF(N941="sníž. přenesená",J941,0)</f>
        <v>0</v>
      </c>
      <c r="BI941" s="231">
        <f>IF(N941="nulová",J941,0)</f>
        <v>0</v>
      </c>
      <c r="BJ941" s="23" t="s">
        <v>79</v>
      </c>
      <c r="BK941" s="231">
        <f>ROUND(I941*H941,2)</f>
        <v>0</v>
      </c>
      <c r="BL941" s="23" t="s">
        <v>577</v>
      </c>
      <c r="BM941" s="23" t="s">
        <v>1197</v>
      </c>
    </row>
    <row r="942" spans="2:63" s="10" customFormat="1" ht="37.4" customHeight="1">
      <c r="B942" s="204"/>
      <c r="C942" s="205"/>
      <c r="D942" s="206" t="s">
        <v>70</v>
      </c>
      <c r="E942" s="207" t="s">
        <v>1198</v>
      </c>
      <c r="F942" s="207" t="s">
        <v>1199</v>
      </c>
      <c r="G942" s="205"/>
      <c r="H942" s="205"/>
      <c r="I942" s="208"/>
      <c r="J942" s="209">
        <f>BK942</f>
        <v>0</v>
      </c>
      <c r="K942" s="205"/>
      <c r="L942" s="210"/>
      <c r="M942" s="211"/>
      <c r="N942" s="212"/>
      <c r="O942" s="212"/>
      <c r="P942" s="213">
        <f>SUM(P943:P948)</f>
        <v>0</v>
      </c>
      <c r="Q942" s="212"/>
      <c r="R942" s="213">
        <f>SUM(R943:R948)</f>
        <v>0</v>
      </c>
      <c r="S942" s="212"/>
      <c r="T942" s="214">
        <f>SUM(T943:T948)</f>
        <v>0</v>
      </c>
      <c r="AR942" s="215" t="s">
        <v>156</v>
      </c>
      <c r="AT942" s="216" t="s">
        <v>70</v>
      </c>
      <c r="AU942" s="216" t="s">
        <v>71</v>
      </c>
      <c r="AY942" s="215" t="s">
        <v>149</v>
      </c>
      <c r="BK942" s="217">
        <f>SUM(BK943:BK948)</f>
        <v>0</v>
      </c>
    </row>
    <row r="943" spans="2:65" s="1" customFormat="1" ht="16.5" customHeight="1">
      <c r="B943" s="45"/>
      <c r="C943" s="220" t="s">
        <v>1200</v>
      </c>
      <c r="D943" s="220" t="s">
        <v>151</v>
      </c>
      <c r="E943" s="221" t="s">
        <v>1201</v>
      </c>
      <c r="F943" s="222" t="s">
        <v>1202</v>
      </c>
      <c r="G943" s="223" t="s">
        <v>1192</v>
      </c>
      <c r="H943" s="224">
        <v>322</v>
      </c>
      <c r="I943" s="225"/>
      <c r="J943" s="226">
        <f>ROUND(I943*H943,2)</f>
        <v>0</v>
      </c>
      <c r="K943" s="222" t="s">
        <v>155</v>
      </c>
      <c r="L943" s="71"/>
      <c r="M943" s="227" t="s">
        <v>21</v>
      </c>
      <c r="N943" s="228" t="s">
        <v>42</v>
      </c>
      <c r="O943" s="46"/>
      <c r="P943" s="229">
        <f>O943*H943</f>
        <v>0</v>
      </c>
      <c r="Q943" s="229">
        <v>0</v>
      </c>
      <c r="R943" s="229">
        <f>Q943*H943</f>
        <v>0</v>
      </c>
      <c r="S943" s="229">
        <v>0</v>
      </c>
      <c r="T943" s="230">
        <f>S943*H943</f>
        <v>0</v>
      </c>
      <c r="AR943" s="23" t="s">
        <v>1203</v>
      </c>
      <c r="AT943" s="23" t="s">
        <v>151</v>
      </c>
      <c r="AU943" s="23" t="s">
        <v>79</v>
      </c>
      <c r="AY943" s="23" t="s">
        <v>149</v>
      </c>
      <c r="BE943" s="231">
        <f>IF(N943="základní",J943,0)</f>
        <v>0</v>
      </c>
      <c r="BF943" s="231">
        <f>IF(N943="snížená",J943,0)</f>
        <v>0</v>
      </c>
      <c r="BG943" s="231">
        <f>IF(N943="zákl. přenesená",J943,0)</f>
        <v>0</v>
      </c>
      <c r="BH943" s="231">
        <f>IF(N943="sníž. přenesená",J943,0)</f>
        <v>0</v>
      </c>
      <c r="BI943" s="231">
        <f>IF(N943="nulová",J943,0)</f>
        <v>0</v>
      </c>
      <c r="BJ943" s="23" t="s">
        <v>79</v>
      </c>
      <c r="BK943" s="231">
        <f>ROUND(I943*H943,2)</f>
        <v>0</v>
      </c>
      <c r="BL943" s="23" t="s">
        <v>1203</v>
      </c>
      <c r="BM943" s="23" t="s">
        <v>1204</v>
      </c>
    </row>
    <row r="944" spans="2:51" s="11" customFormat="1" ht="13.5">
      <c r="B944" s="235"/>
      <c r="C944" s="236"/>
      <c r="D944" s="232" t="s">
        <v>160</v>
      </c>
      <c r="E944" s="237" t="s">
        <v>21</v>
      </c>
      <c r="F944" s="238" t="s">
        <v>1205</v>
      </c>
      <c r="G944" s="236"/>
      <c r="H944" s="239">
        <v>2</v>
      </c>
      <c r="I944" s="240"/>
      <c r="J944" s="236"/>
      <c r="K944" s="236"/>
      <c r="L944" s="241"/>
      <c r="M944" s="242"/>
      <c r="N944" s="243"/>
      <c r="O944" s="243"/>
      <c r="P944" s="243"/>
      <c r="Q944" s="243"/>
      <c r="R944" s="243"/>
      <c r="S944" s="243"/>
      <c r="T944" s="244"/>
      <c r="AT944" s="245" t="s">
        <v>160</v>
      </c>
      <c r="AU944" s="245" t="s">
        <v>79</v>
      </c>
      <c r="AV944" s="11" t="s">
        <v>81</v>
      </c>
      <c r="AW944" s="11" t="s">
        <v>35</v>
      </c>
      <c r="AX944" s="11" t="s">
        <v>71</v>
      </c>
      <c r="AY944" s="245" t="s">
        <v>149</v>
      </c>
    </row>
    <row r="945" spans="2:51" s="11" customFormat="1" ht="13.5">
      <c r="B945" s="235"/>
      <c r="C945" s="236"/>
      <c r="D945" s="232" t="s">
        <v>160</v>
      </c>
      <c r="E945" s="237" t="s">
        <v>21</v>
      </c>
      <c r="F945" s="238" t="s">
        <v>1206</v>
      </c>
      <c r="G945" s="236"/>
      <c r="H945" s="239">
        <v>320</v>
      </c>
      <c r="I945" s="240"/>
      <c r="J945" s="236"/>
      <c r="K945" s="236"/>
      <c r="L945" s="241"/>
      <c r="M945" s="242"/>
      <c r="N945" s="243"/>
      <c r="O945" s="243"/>
      <c r="P945" s="243"/>
      <c r="Q945" s="243"/>
      <c r="R945" s="243"/>
      <c r="S945" s="243"/>
      <c r="T945" s="244"/>
      <c r="AT945" s="245" t="s">
        <v>160</v>
      </c>
      <c r="AU945" s="245" t="s">
        <v>79</v>
      </c>
      <c r="AV945" s="11" t="s">
        <v>81</v>
      </c>
      <c r="AW945" s="11" t="s">
        <v>35</v>
      </c>
      <c r="AX945" s="11" t="s">
        <v>71</v>
      </c>
      <c r="AY945" s="245" t="s">
        <v>149</v>
      </c>
    </row>
    <row r="946" spans="2:51" s="12" customFormat="1" ht="13.5">
      <c r="B946" s="246"/>
      <c r="C946" s="247"/>
      <c r="D946" s="232" t="s">
        <v>160</v>
      </c>
      <c r="E946" s="248" t="s">
        <v>21</v>
      </c>
      <c r="F946" s="249" t="s">
        <v>163</v>
      </c>
      <c r="G946" s="247"/>
      <c r="H946" s="250">
        <v>322</v>
      </c>
      <c r="I946" s="251"/>
      <c r="J946" s="247"/>
      <c r="K946" s="247"/>
      <c r="L946" s="252"/>
      <c r="M946" s="253"/>
      <c r="N946" s="254"/>
      <c r="O946" s="254"/>
      <c r="P946" s="254"/>
      <c r="Q946" s="254"/>
      <c r="R946" s="254"/>
      <c r="S946" s="254"/>
      <c r="T946" s="255"/>
      <c r="AT946" s="256" t="s">
        <v>160</v>
      </c>
      <c r="AU946" s="256" t="s">
        <v>79</v>
      </c>
      <c r="AV946" s="12" t="s">
        <v>156</v>
      </c>
      <c r="AW946" s="12" t="s">
        <v>35</v>
      </c>
      <c r="AX946" s="12" t="s">
        <v>79</v>
      </c>
      <c r="AY946" s="256" t="s">
        <v>149</v>
      </c>
    </row>
    <row r="947" spans="2:65" s="1" customFormat="1" ht="16.5" customHeight="1">
      <c r="B947" s="45"/>
      <c r="C947" s="220" t="s">
        <v>1207</v>
      </c>
      <c r="D947" s="220" t="s">
        <v>151</v>
      </c>
      <c r="E947" s="221" t="s">
        <v>1208</v>
      </c>
      <c r="F947" s="222" t="s">
        <v>1209</v>
      </c>
      <c r="G947" s="223" t="s">
        <v>1210</v>
      </c>
      <c r="H947" s="224">
        <v>60</v>
      </c>
      <c r="I947" s="225"/>
      <c r="J947" s="226">
        <f>ROUND(I947*H947,2)</f>
        <v>0</v>
      </c>
      <c r="K947" s="222" t="s">
        <v>21</v>
      </c>
      <c r="L947" s="71"/>
      <c r="M947" s="227" t="s">
        <v>21</v>
      </c>
      <c r="N947" s="228" t="s">
        <v>42</v>
      </c>
      <c r="O947" s="46"/>
      <c r="P947" s="229">
        <f>O947*H947</f>
        <v>0</v>
      </c>
      <c r="Q947" s="229">
        <v>0</v>
      </c>
      <c r="R947" s="229">
        <f>Q947*H947</f>
        <v>0</v>
      </c>
      <c r="S947" s="229">
        <v>0</v>
      </c>
      <c r="T947" s="230">
        <f>S947*H947</f>
        <v>0</v>
      </c>
      <c r="AR947" s="23" t="s">
        <v>1203</v>
      </c>
      <c r="AT947" s="23" t="s">
        <v>151</v>
      </c>
      <c r="AU947" s="23" t="s">
        <v>79</v>
      </c>
      <c r="AY947" s="23" t="s">
        <v>149</v>
      </c>
      <c r="BE947" s="231">
        <f>IF(N947="základní",J947,0)</f>
        <v>0</v>
      </c>
      <c r="BF947" s="231">
        <f>IF(N947="snížená",J947,0)</f>
        <v>0</v>
      </c>
      <c r="BG947" s="231">
        <f>IF(N947="zákl. přenesená",J947,0)</f>
        <v>0</v>
      </c>
      <c r="BH947" s="231">
        <f>IF(N947="sníž. přenesená",J947,0)</f>
        <v>0</v>
      </c>
      <c r="BI947" s="231">
        <f>IF(N947="nulová",J947,0)</f>
        <v>0</v>
      </c>
      <c r="BJ947" s="23" t="s">
        <v>79</v>
      </c>
      <c r="BK947" s="231">
        <f>ROUND(I947*H947,2)</f>
        <v>0</v>
      </c>
      <c r="BL947" s="23" t="s">
        <v>1203</v>
      </c>
      <c r="BM947" s="23" t="s">
        <v>1211</v>
      </c>
    </row>
    <row r="948" spans="2:51" s="11" customFormat="1" ht="13.5">
      <c r="B948" s="235"/>
      <c r="C948" s="236"/>
      <c r="D948" s="232" t="s">
        <v>160</v>
      </c>
      <c r="E948" s="237" t="s">
        <v>21</v>
      </c>
      <c r="F948" s="238" t="s">
        <v>1212</v>
      </c>
      <c r="G948" s="236"/>
      <c r="H948" s="239">
        <v>60</v>
      </c>
      <c r="I948" s="240"/>
      <c r="J948" s="236"/>
      <c r="K948" s="236"/>
      <c r="L948" s="241"/>
      <c r="M948" s="242"/>
      <c r="N948" s="243"/>
      <c r="O948" s="243"/>
      <c r="P948" s="243"/>
      <c r="Q948" s="243"/>
      <c r="R948" s="243"/>
      <c r="S948" s="243"/>
      <c r="T948" s="244"/>
      <c r="AT948" s="245" t="s">
        <v>160</v>
      </c>
      <c r="AU948" s="245" t="s">
        <v>79</v>
      </c>
      <c r="AV948" s="11" t="s">
        <v>81</v>
      </c>
      <c r="AW948" s="11" t="s">
        <v>35</v>
      </c>
      <c r="AX948" s="11" t="s">
        <v>79</v>
      </c>
      <c r="AY948" s="245" t="s">
        <v>149</v>
      </c>
    </row>
    <row r="949" spans="2:63" s="10" customFormat="1" ht="37.4" customHeight="1">
      <c r="B949" s="204"/>
      <c r="C949" s="205"/>
      <c r="D949" s="206" t="s">
        <v>70</v>
      </c>
      <c r="E949" s="207" t="s">
        <v>1213</v>
      </c>
      <c r="F949" s="207" t="s">
        <v>1214</v>
      </c>
      <c r="G949" s="205"/>
      <c r="H949" s="205"/>
      <c r="I949" s="208"/>
      <c r="J949" s="209">
        <f>BK949</f>
        <v>0</v>
      </c>
      <c r="K949" s="205"/>
      <c r="L949" s="210"/>
      <c r="M949" s="211"/>
      <c r="N949" s="212"/>
      <c r="O949" s="212"/>
      <c r="P949" s="213">
        <f>P950+P954+P957</f>
        <v>0</v>
      </c>
      <c r="Q949" s="212"/>
      <c r="R949" s="213">
        <f>R950+R954+R957</f>
        <v>0</v>
      </c>
      <c r="S949" s="212"/>
      <c r="T949" s="214">
        <f>T950+T954+T957</f>
        <v>0</v>
      </c>
      <c r="AR949" s="215" t="s">
        <v>184</v>
      </c>
      <c r="AT949" s="216" t="s">
        <v>70</v>
      </c>
      <c r="AU949" s="216" t="s">
        <v>71</v>
      </c>
      <c r="AY949" s="215" t="s">
        <v>149</v>
      </c>
      <c r="BK949" s="217">
        <f>BK950+BK954+BK957</f>
        <v>0</v>
      </c>
    </row>
    <row r="950" spans="2:63" s="10" customFormat="1" ht="19.9" customHeight="1">
      <c r="B950" s="204"/>
      <c r="C950" s="205"/>
      <c r="D950" s="206" t="s">
        <v>70</v>
      </c>
      <c r="E950" s="218" t="s">
        <v>1215</v>
      </c>
      <c r="F950" s="218" t="s">
        <v>1216</v>
      </c>
      <c r="G950" s="205"/>
      <c r="H950" s="205"/>
      <c r="I950" s="208"/>
      <c r="J950" s="219">
        <f>BK950</f>
        <v>0</v>
      </c>
      <c r="K950" s="205"/>
      <c r="L950" s="210"/>
      <c r="M950" s="211"/>
      <c r="N950" s="212"/>
      <c r="O950" s="212"/>
      <c r="P950" s="213">
        <f>SUM(P951:P953)</f>
        <v>0</v>
      </c>
      <c r="Q950" s="212"/>
      <c r="R950" s="213">
        <f>SUM(R951:R953)</f>
        <v>0</v>
      </c>
      <c r="S950" s="212"/>
      <c r="T950" s="214">
        <f>SUM(T951:T953)</f>
        <v>0</v>
      </c>
      <c r="AR950" s="215" t="s">
        <v>184</v>
      </c>
      <c r="AT950" s="216" t="s">
        <v>70</v>
      </c>
      <c r="AU950" s="216" t="s">
        <v>79</v>
      </c>
      <c r="AY950" s="215" t="s">
        <v>149</v>
      </c>
      <c r="BK950" s="217">
        <f>SUM(BK951:BK953)</f>
        <v>0</v>
      </c>
    </row>
    <row r="951" spans="2:65" s="1" customFormat="1" ht="16.5" customHeight="1">
      <c r="B951" s="45"/>
      <c r="C951" s="220" t="s">
        <v>1217</v>
      </c>
      <c r="D951" s="220" t="s">
        <v>151</v>
      </c>
      <c r="E951" s="221" t="s">
        <v>1218</v>
      </c>
      <c r="F951" s="222" t="s">
        <v>1219</v>
      </c>
      <c r="G951" s="223" t="s">
        <v>1220</v>
      </c>
      <c r="H951" s="224">
        <v>1</v>
      </c>
      <c r="I951" s="225"/>
      <c r="J951" s="226">
        <f>ROUND(I951*H951,2)</f>
        <v>0</v>
      </c>
      <c r="K951" s="222" t="s">
        <v>155</v>
      </c>
      <c r="L951" s="71"/>
      <c r="M951" s="227" t="s">
        <v>21</v>
      </c>
      <c r="N951" s="228" t="s">
        <v>42</v>
      </c>
      <c r="O951" s="46"/>
      <c r="P951" s="229">
        <f>O951*H951</f>
        <v>0</v>
      </c>
      <c r="Q951" s="229">
        <v>0</v>
      </c>
      <c r="R951" s="229">
        <f>Q951*H951</f>
        <v>0</v>
      </c>
      <c r="S951" s="229">
        <v>0</v>
      </c>
      <c r="T951" s="230">
        <f>S951*H951</f>
        <v>0</v>
      </c>
      <c r="AR951" s="23" t="s">
        <v>1221</v>
      </c>
      <c r="AT951" s="23" t="s">
        <v>151</v>
      </c>
      <c r="AU951" s="23" t="s">
        <v>81</v>
      </c>
      <c r="AY951" s="23" t="s">
        <v>149</v>
      </c>
      <c r="BE951" s="231">
        <f>IF(N951="základní",J951,0)</f>
        <v>0</v>
      </c>
      <c r="BF951" s="231">
        <f>IF(N951="snížená",J951,0)</f>
        <v>0</v>
      </c>
      <c r="BG951" s="231">
        <f>IF(N951="zákl. přenesená",J951,0)</f>
        <v>0</v>
      </c>
      <c r="BH951" s="231">
        <f>IF(N951="sníž. přenesená",J951,0)</f>
        <v>0</v>
      </c>
      <c r="BI951" s="231">
        <f>IF(N951="nulová",J951,0)</f>
        <v>0</v>
      </c>
      <c r="BJ951" s="23" t="s">
        <v>79</v>
      </c>
      <c r="BK951" s="231">
        <f>ROUND(I951*H951,2)</f>
        <v>0</v>
      </c>
      <c r="BL951" s="23" t="s">
        <v>1221</v>
      </c>
      <c r="BM951" s="23" t="s">
        <v>1222</v>
      </c>
    </row>
    <row r="952" spans="2:65" s="1" customFormat="1" ht="16.5" customHeight="1">
      <c r="B952" s="45"/>
      <c r="C952" s="220" t="s">
        <v>1223</v>
      </c>
      <c r="D952" s="220" t="s">
        <v>151</v>
      </c>
      <c r="E952" s="221" t="s">
        <v>1224</v>
      </c>
      <c r="F952" s="222" t="s">
        <v>1225</v>
      </c>
      <c r="G952" s="223" t="s">
        <v>1220</v>
      </c>
      <c r="H952" s="224">
        <v>1</v>
      </c>
      <c r="I952" s="225"/>
      <c r="J952" s="226">
        <f>ROUND(I952*H952,2)</f>
        <v>0</v>
      </c>
      <c r="K952" s="222" t="s">
        <v>155</v>
      </c>
      <c r="L952" s="71"/>
      <c r="M952" s="227" t="s">
        <v>21</v>
      </c>
      <c r="N952" s="228" t="s">
        <v>42</v>
      </c>
      <c r="O952" s="46"/>
      <c r="P952" s="229">
        <f>O952*H952</f>
        <v>0</v>
      </c>
      <c r="Q952" s="229">
        <v>0</v>
      </c>
      <c r="R952" s="229">
        <f>Q952*H952</f>
        <v>0</v>
      </c>
      <c r="S952" s="229">
        <v>0</v>
      </c>
      <c r="T952" s="230">
        <f>S952*H952</f>
        <v>0</v>
      </c>
      <c r="AR952" s="23" t="s">
        <v>1221</v>
      </c>
      <c r="AT952" s="23" t="s">
        <v>151</v>
      </c>
      <c r="AU952" s="23" t="s">
        <v>81</v>
      </c>
      <c r="AY952" s="23" t="s">
        <v>149</v>
      </c>
      <c r="BE952" s="231">
        <f>IF(N952="základní",J952,0)</f>
        <v>0</v>
      </c>
      <c r="BF952" s="231">
        <f>IF(N952="snížená",J952,0)</f>
        <v>0</v>
      </c>
      <c r="BG952" s="231">
        <f>IF(N952="zákl. přenesená",J952,0)</f>
        <v>0</v>
      </c>
      <c r="BH952" s="231">
        <f>IF(N952="sníž. přenesená",J952,0)</f>
        <v>0</v>
      </c>
      <c r="BI952" s="231">
        <f>IF(N952="nulová",J952,0)</f>
        <v>0</v>
      </c>
      <c r="BJ952" s="23" t="s">
        <v>79</v>
      </c>
      <c r="BK952" s="231">
        <f>ROUND(I952*H952,2)</f>
        <v>0</v>
      </c>
      <c r="BL952" s="23" t="s">
        <v>1221</v>
      </c>
      <c r="BM952" s="23" t="s">
        <v>1226</v>
      </c>
    </row>
    <row r="953" spans="2:65" s="1" customFormat="1" ht="16.5" customHeight="1">
      <c r="B953" s="45"/>
      <c r="C953" s="220" t="s">
        <v>1227</v>
      </c>
      <c r="D953" s="220" t="s">
        <v>151</v>
      </c>
      <c r="E953" s="221" t="s">
        <v>1228</v>
      </c>
      <c r="F953" s="222" t="s">
        <v>1229</v>
      </c>
      <c r="G953" s="223" t="s">
        <v>1220</v>
      </c>
      <c r="H953" s="224">
        <v>1</v>
      </c>
      <c r="I953" s="225"/>
      <c r="J953" s="226">
        <f>ROUND(I953*H953,2)</f>
        <v>0</v>
      </c>
      <c r="K953" s="222" t="s">
        <v>155</v>
      </c>
      <c r="L953" s="71"/>
      <c r="M953" s="227" t="s">
        <v>21</v>
      </c>
      <c r="N953" s="228" t="s">
        <v>42</v>
      </c>
      <c r="O953" s="46"/>
      <c r="P953" s="229">
        <f>O953*H953</f>
        <v>0</v>
      </c>
      <c r="Q953" s="229">
        <v>0</v>
      </c>
      <c r="R953" s="229">
        <f>Q953*H953</f>
        <v>0</v>
      </c>
      <c r="S953" s="229">
        <v>0</v>
      </c>
      <c r="T953" s="230">
        <f>S953*H953</f>
        <v>0</v>
      </c>
      <c r="AR953" s="23" t="s">
        <v>1221</v>
      </c>
      <c r="AT953" s="23" t="s">
        <v>151</v>
      </c>
      <c r="AU953" s="23" t="s">
        <v>81</v>
      </c>
      <c r="AY953" s="23" t="s">
        <v>149</v>
      </c>
      <c r="BE953" s="231">
        <f>IF(N953="základní",J953,0)</f>
        <v>0</v>
      </c>
      <c r="BF953" s="231">
        <f>IF(N953="snížená",J953,0)</f>
        <v>0</v>
      </c>
      <c r="BG953" s="231">
        <f>IF(N953="zákl. přenesená",J953,0)</f>
        <v>0</v>
      </c>
      <c r="BH953" s="231">
        <f>IF(N953="sníž. přenesená",J953,0)</f>
        <v>0</v>
      </c>
      <c r="BI953" s="231">
        <f>IF(N953="nulová",J953,0)</f>
        <v>0</v>
      </c>
      <c r="BJ953" s="23" t="s">
        <v>79</v>
      </c>
      <c r="BK953" s="231">
        <f>ROUND(I953*H953,2)</f>
        <v>0</v>
      </c>
      <c r="BL953" s="23" t="s">
        <v>1221</v>
      </c>
      <c r="BM953" s="23" t="s">
        <v>1230</v>
      </c>
    </row>
    <row r="954" spans="2:63" s="10" customFormat="1" ht="29.85" customHeight="1">
      <c r="B954" s="204"/>
      <c r="C954" s="205"/>
      <c r="D954" s="206" t="s">
        <v>70</v>
      </c>
      <c r="E954" s="218" t="s">
        <v>1231</v>
      </c>
      <c r="F954" s="218" t="s">
        <v>1232</v>
      </c>
      <c r="G954" s="205"/>
      <c r="H954" s="205"/>
      <c r="I954" s="208"/>
      <c r="J954" s="219">
        <f>BK954</f>
        <v>0</v>
      </c>
      <c r="K954" s="205"/>
      <c r="L954" s="210"/>
      <c r="M954" s="211"/>
      <c r="N954" s="212"/>
      <c r="O954" s="212"/>
      <c r="P954" s="213">
        <f>SUM(P955:P956)</f>
        <v>0</v>
      </c>
      <c r="Q954" s="212"/>
      <c r="R954" s="213">
        <f>SUM(R955:R956)</f>
        <v>0</v>
      </c>
      <c r="S954" s="212"/>
      <c r="T954" s="214">
        <f>SUM(T955:T956)</f>
        <v>0</v>
      </c>
      <c r="AR954" s="215" t="s">
        <v>184</v>
      </c>
      <c r="AT954" s="216" t="s">
        <v>70</v>
      </c>
      <c r="AU954" s="216" t="s">
        <v>79</v>
      </c>
      <c r="AY954" s="215" t="s">
        <v>149</v>
      </c>
      <c r="BK954" s="217">
        <f>SUM(BK955:BK956)</f>
        <v>0</v>
      </c>
    </row>
    <row r="955" spans="2:65" s="1" customFormat="1" ht="16.5" customHeight="1">
      <c r="B955" s="45"/>
      <c r="C955" s="220" t="s">
        <v>1233</v>
      </c>
      <c r="D955" s="220" t="s">
        <v>151</v>
      </c>
      <c r="E955" s="221" t="s">
        <v>1234</v>
      </c>
      <c r="F955" s="222" t="s">
        <v>1235</v>
      </c>
      <c r="G955" s="223" t="s">
        <v>1220</v>
      </c>
      <c r="H955" s="224">
        <v>1</v>
      </c>
      <c r="I955" s="225"/>
      <c r="J955" s="226">
        <f>ROUND(I955*H955,2)</f>
        <v>0</v>
      </c>
      <c r="K955" s="222" t="s">
        <v>155</v>
      </c>
      <c r="L955" s="71"/>
      <c r="M955" s="227" t="s">
        <v>21</v>
      </c>
      <c r="N955" s="228" t="s">
        <v>42</v>
      </c>
      <c r="O955" s="46"/>
      <c r="P955" s="229">
        <f>O955*H955</f>
        <v>0</v>
      </c>
      <c r="Q955" s="229">
        <v>0</v>
      </c>
      <c r="R955" s="229">
        <f>Q955*H955</f>
        <v>0</v>
      </c>
      <c r="S955" s="229">
        <v>0</v>
      </c>
      <c r="T955" s="230">
        <f>S955*H955</f>
        <v>0</v>
      </c>
      <c r="AR955" s="23" t="s">
        <v>1221</v>
      </c>
      <c r="AT955" s="23" t="s">
        <v>151</v>
      </c>
      <c r="AU955" s="23" t="s">
        <v>81</v>
      </c>
      <c r="AY955" s="23" t="s">
        <v>149</v>
      </c>
      <c r="BE955" s="231">
        <f>IF(N955="základní",J955,0)</f>
        <v>0</v>
      </c>
      <c r="BF955" s="231">
        <f>IF(N955="snížená",J955,0)</f>
        <v>0</v>
      </c>
      <c r="BG955" s="231">
        <f>IF(N955="zákl. přenesená",J955,0)</f>
        <v>0</v>
      </c>
      <c r="BH955" s="231">
        <f>IF(N955="sníž. přenesená",J955,0)</f>
        <v>0</v>
      </c>
      <c r="BI955" s="231">
        <f>IF(N955="nulová",J955,0)</f>
        <v>0</v>
      </c>
      <c r="BJ955" s="23" t="s">
        <v>79</v>
      </c>
      <c r="BK955" s="231">
        <f>ROUND(I955*H955,2)</f>
        <v>0</v>
      </c>
      <c r="BL955" s="23" t="s">
        <v>1221</v>
      </c>
      <c r="BM955" s="23" t="s">
        <v>1236</v>
      </c>
    </row>
    <row r="956" spans="2:65" s="1" customFormat="1" ht="16.5" customHeight="1">
      <c r="B956" s="45"/>
      <c r="C956" s="220" t="s">
        <v>1237</v>
      </c>
      <c r="D956" s="220" t="s">
        <v>151</v>
      </c>
      <c r="E956" s="221" t="s">
        <v>1238</v>
      </c>
      <c r="F956" s="222" t="s">
        <v>1239</v>
      </c>
      <c r="G956" s="223" t="s">
        <v>1220</v>
      </c>
      <c r="H956" s="224">
        <v>1</v>
      </c>
      <c r="I956" s="225"/>
      <c r="J956" s="226">
        <f>ROUND(I956*H956,2)</f>
        <v>0</v>
      </c>
      <c r="K956" s="222" t="s">
        <v>155</v>
      </c>
      <c r="L956" s="71"/>
      <c r="M956" s="227" t="s">
        <v>21</v>
      </c>
      <c r="N956" s="228" t="s">
        <v>42</v>
      </c>
      <c r="O956" s="46"/>
      <c r="P956" s="229">
        <f>O956*H956</f>
        <v>0</v>
      </c>
      <c r="Q956" s="229">
        <v>0</v>
      </c>
      <c r="R956" s="229">
        <f>Q956*H956</f>
        <v>0</v>
      </c>
      <c r="S956" s="229">
        <v>0</v>
      </c>
      <c r="T956" s="230">
        <f>S956*H956</f>
        <v>0</v>
      </c>
      <c r="AR956" s="23" t="s">
        <v>1221</v>
      </c>
      <c r="AT956" s="23" t="s">
        <v>151</v>
      </c>
      <c r="AU956" s="23" t="s">
        <v>81</v>
      </c>
      <c r="AY956" s="23" t="s">
        <v>149</v>
      </c>
      <c r="BE956" s="231">
        <f>IF(N956="základní",J956,0)</f>
        <v>0</v>
      </c>
      <c r="BF956" s="231">
        <f>IF(N956="snížená",J956,0)</f>
        <v>0</v>
      </c>
      <c r="BG956" s="231">
        <f>IF(N956="zákl. přenesená",J956,0)</f>
        <v>0</v>
      </c>
      <c r="BH956" s="231">
        <f>IF(N956="sníž. přenesená",J956,0)</f>
        <v>0</v>
      </c>
      <c r="BI956" s="231">
        <f>IF(N956="nulová",J956,0)</f>
        <v>0</v>
      </c>
      <c r="BJ956" s="23" t="s">
        <v>79</v>
      </c>
      <c r="BK956" s="231">
        <f>ROUND(I956*H956,2)</f>
        <v>0</v>
      </c>
      <c r="BL956" s="23" t="s">
        <v>1221</v>
      </c>
      <c r="BM956" s="23" t="s">
        <v>1240</v>
      </c>
    </row>
    <row r="957" spans="2:63" s="10" customFormat="1" ht="29.85" customHeight="1">
      <c r="B957" s="204"/>
      <c r="C957" s="205"/>
      <c r="D957" s="206" t="s">
        <v>70</v>
      </c>
      <c r="E957" s="218" t="s">
        <v>1241</v>
      </c>
      <c r="F957" s="218" t="s">
        <v>1242</v>
      </c>
      <c r="G957" s="205"/>
      <c r="H957" s="205"/>
      <c r="I957" s="208"/>
      <c r="J957" s="219">
        <f>BK957</f>
        <v>0</v>
      </c>
      <c r="K957" s="205"/>
      <c r="L957" s="210"/>
      <c r="M957" s="211"/>
      <c r="N957" s="212"/>
      <c r="O957" s="212"/>
      <c r="P957" s="213">
        <f>SUM(P958:P959)</f>
        <v>0</v>
      </c>
      <c r="Q957" s="212"/>
      <c r="R957" s="213">
        <f>SUM(R958:R959)</f>
        <v>0</v>
      </c>
      <c r="S957" s="212"/>
      <c r="T957" s="214">
        <f>SUM(T958:T959)</f>
        <v>0</v>
      </c>
      <c r="AR957" s="215" t="s">
        <v>184</v>
      </c>
      <c r="AT957" s="216" t="s">
        <v>70</v>
      </c>
      <c r="AU957" s="216" t="s">
        <v>79</v>
      </c>
      <c r="AY957" s="215" t="s">
        <v>149</v>
      </c>
      <c r="BK957" s="217">
        <f>SUM(BK958:BK959)</f>
        <v>0</v>
      </c>
    </row>
    <row r="958" spans="2:65" s="1" customFormat="1" ht="16.5" customHeight="1">
      <c r="B958" s="45"/>
      <c r="C958" s="220" t="s">
        <v>1243</v>
      </c>
      <c r="D958" s="220" t="s">
        <v>151</v>
      </c>
      <c r="E958" s="221" t="s">
        <v>1244</v>
      </c>
      <c r="F958" s="222" t="s">
        <v>1245</v>
      </c>
      <c r="G958" s="223" t="s">
        <v>1220</v>
      </c>
      <c r="H958" s="224">
        <v>1</v>
      </c>
      <c r="I958" s="225"/>
      <c r="J958" s="226">
        <f>ROUND(I958*H958,2)</f>
        <v>0</v>
      </c>
      <c r="K958" s="222" t="s">
        <v>21</v>
      </c>
      <c r="L958" s="71"/>
      <c r="M958" s="227" t="s">
        <v>21</v>
      </c>
      <c r="N958" s="228" t="s">
        <v>42</v>
      </c>
      <c r="O958" s="46"/>
      <c r="P958" s="229">
        <f>O958*H958</f>
        <v>0</v>
      </c>
      <c r="Q958" s="229">
        <v>0</v>
      </c>
      <c r="R958" s="229">
        <f>Q958*H958</f>
        <v>0</v>
      </c>
      <c r="S958" s="229">
        <v>0</v>
      </c>
      <c r="T958" s="230">
        <f>S958*H958</f>
        <v>0</v>
      </c>
      <c r="AR958" s="23" t="s">
        <v>1221</v>
      </c>
      <c r="AT958" s="23" t="s">
        <v>151</v>
      </c>
      <c r="AU958" s="23" t="s">
        <v>81</v>
      </c>
      <c r="AY958" s="23" t="s">
        <v>149</v>
      </c>
      <c r="BE958" s="231">
        <f>IF(N958="základní",J958,0)</f>
        <v>0</v>
      </c>
      <c r="BF958" s="231">
        <f>IF(N958="snížená",J958,0)</f>
        <v>0</v>
      </c>
      <c r="BG958" s="231">
        <f>IF(N958="zákl. přenesená",J958,0)</f>
        <v>0</v>
      </c>
      <c r="BH958" s="231">
        <f>IF(N958="sníž. přenesená",J958,0)</f>
        <v>0</v>
      </c>
      <c r="BI958" s="231">
        <f>IF(N958="nulová",J958,0)</f>
        <v>0</v>
      </c>
      <c r="BJ958" s="23" t="s">
        <v>79</v>
      </c>
      <c r="BK958" s="231">
        <f>ROUND(I958*H958,2)</f>
        <v>0</v>
      </c>
      <c r="BL958" s="23" t="s">
        <v>1221</v>
      </c>
      <c r="BM958" s="23" t="s">
        <v>1246</v>
      </c>
    </row>
    <row r="959" spans="2:65" s="1" customFormat="1" ht="16.5" customHeight="1">
      <c r="B959" s="45"/>
      <c r="C959" s="220" t="s">
        <v>1247</v>
      </c>
      <c r="D959" s="220" t="s">
        <v>151</v>
      </c>
      <c r="E959" s="221" t="s">
        <v>1248</v>
      </c>
      <c r="F959" s="222" t="s">
        <v>1249</v>
      </c>
      <c r="G959" s="223" t="s">
        <v>1220</v>
      </c>
      <c r="H959" s="224">
        <v>1</v>
      </c>
      <c r="I959" s="225"/>
      <c r="J959" s="226">
        <f>ROUND(I959*H959,2)</f>
        <v>0</v>
      </c>
      <c r="K959" s="222" t="s">
        <v>155</v>
      </c>
      <c r="L959" s="71"/>
      <c r="M959" s="227" t="s">
        <v>21</v>
      </c>
      <c r="N959" s="277" t="s">
        <v>42</v>
      </c>
      <c r="O959" s="278"/>
      <c r="P959" s="279">
        <f>O959*H959</f>
        <v>0</v>
      </c>
      <c r="Q959" s="279">
        <v>0</v>
      </c>
      <c r="R959" s="279">
        <f>Q959*H959</f>
        <v>0</v>
      </c>
      <c r="S959" s="279">
        <v>0</v>
      </c>
      <c r="T959" s="280">
        <f>S959*H959</f>
        <v>0</v>
      </c>
      <c r="AR959" s="23" t="s">
        <v>1221</v>
      </c>
      <c r="AT959" s="23" t="s">
        <v>151</v>
      </c>
      <c r="AU959" s="23" t="s">
        <v>81</v>
      </c>
      <c r="AY959" s="23" t="s">
        <v>149</v>
      </c>
      <c r="BE959" s="231">
        <f>IF(N959="základní",J959,0)</f>
        <v>0</v>
      </c>
      <c r="BF959" s="231">
        <f>IF(N959="snížená",J959,0)</f>
        <v>0</v>
      </c>
      <c r="BG959" s="231">
        <f>IF(N959="zákl. přenesená",J959,0)</f>
        <v>0</v>
      </c>
      <c r="BH959" s="231">
        <f>IF(N959="sníž. přenesená",J959,0)</f>
        <v>0</v>
      </c>
      <c r="BI959" s="231">
        <f>IF(N959="nulová",J959,0)</f>
        <v>0</v>
      </c>
      <c r="BJ959" s="23" t="s">
        <v>79</v>
      </c>
      <c r="BK959" s="231">
        <f>ROUND(I959*H959,2)</f>
        <v>0</v>
      </c>
      <c r="BL959" s="23" t="s">
        <v>1221</v>
      </c>
      <c r="BM959" s="23" t="s">
        <v>1250</v>
      </c>
    </row>
    <row r="960" spans="2:12" s="1" customFormat="1" ht="6.95" customHeight="1">
      <c r="B960" s="66"/>
      <c r="C960" s="67"/>
      <c r="D960" s="67"/>
      <c r="E960" s="67"/>
      <c r="F960" s="67"/>
      <c r="G960" s="67"/>
      <c r="H960" s="67"/>
      <c r="I960" s="165"/>
      <c r="J960" s="67"/>
      <c r="K960" s="67"/>
      <c r="L960" s="71"/>
    </row>
  </sheetData>
  <sheetProtection password="CC35" sheet="1" objects="1" scenarios="1" formatColumns="0" formatRows="0" autoFilter="0"/>
  <autoFilter ref="C101:K959"/>
  <mergeCells count="10">
    <mergeCell ref="E7:H7"/>
    <mergeCell ref="E9:H9"/>
    <mergeCell ref="E24:H24"/>
    <mergeCell ref="E45:H45"/>
    <mergeCell ref="E47:H47"/>
    <mergeCell ref="J51:J52"/>
    <mergeCell ref="E92:H92"/>
    <mergeCell ref="E94:H94"/>
    <mergeCell ref="G1:H1"/>
    <mergeCell ref="L2:V2"/>
  </mergeCells>
  <hyperlinks>
    <hyperlink ref="F1:G1" location="C2" display="1) Krycí list soupisu"/>
    <hyperlink ref="G1:H1" location="C54" display="2) Rekapitulace"/>
    <hyperlink ref="J1" location="C10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8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94</v>
      </c>
      <c r="G1" s="138" t="s">
        <v>95</v>
      </c>
      <c r="H1" s="138"/>
      <c r="I1" s="139"/>
      <c r="J1" s="138" t="s">
        <v>96</v>
      </c>
      <c r="K1" s="137" t="s">
        <v>97</v>
      </c>
      <c r="L1" s="138" t="s">
        <v>98</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84</v>
      </c>
    </row>
    <row r="3" spans="2:46" ht="6.95" customHeight="1">
      <c r="B3" s="24"/>
      <c r="C3" s="25"/>
      <c r="D3" s="25"/>
      <c r="E3" s="25"/>
      <c r="F3" s="25"/>
      <c r="G3" s="25"/>
      <c r="H3" s="25"/>
      <c r="I3" s="140"/>
      <c r="J3" s="25"/>
      <c r="K3" s="26"/>
      <c r="AT3" s="23" t="s">
        <v>81</v>
      </c>
    </row>
    <row r="4" spans="2:46" ht="36.95" customHeight="1">
      <c r="B4" s="27"/>
      <c r="C4" s="28"/>
      <c r="D4" s="29" t="s">
        <v>99</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I.etapa-Stavební úpravy vnitřních prostor MŠ Ladova Litvínov a úprava stávající komunikace k altánku</v>
      </c>
      <c r="F7" s="39"/>
      <c r="G7" s="39"/>
      <c r="H7" s="39"/>
      <c r="I7" s="141"/>
      <c r="J7" s="28"/>
      <c r="K7" s="30"/>
    </row>
    <row r="8" spans="2:11" s="1" customFormat="1" ht="13.5">
      <c r="B8" s="45"/>
      <c r="C8" s="46"/>
      <c r="D8" s="39" t="s">
        <v>100</v>
      </c>
      <c r="E8" s="46"/>
      <c r="F8" s="46"/>
      <c r="G8" s="46"/>
      <c r="H8" s="46"/>
      <c r="I8" s="143"/>
      <c r="J8" s="46"/>
      <c r="K8" s="50"/>
    </row>
    <row r="9" spans="2:11" s="1" customFormat="1" ht="36.95" customHeight="1">
      <c r="B9" s="45"/>
      <c r="C9" s="46"/>
      <c r="D9" s="46"/>
      <c r="E9" s="144" t="s">
        <v>1251</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24. 4. 2018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21</v>
      </c>
      <c r="K14" s="50"/>
    </row>
    <row r="15" spans="2:11" s="1" customFormat="1" ht="18" customHeight="1">
      <c r="B15" s="45"/>
      <c r="C15" s="46"/>
      <c r="D15" s="46"/>
      <c r="E15" s="34" t="s">
        <v>29</v>
      </c>
      <c r="F15" s="46"/>
      <c r="G15" s="46"/>
      <c r="H15" s="46"/>
      <c r="I15" s="145" t="s">
        <v>30</v>
      </c>
      <c r="J15" s="34" t="s">
        <v>21</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31</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30</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33</v>
      </c>
      <c r="E20" s="46"/>
      <c r="F20" s="46"/>
      <c r="G20" s="46"/>
      <c r="H20" s="46"/>
      <c r="I20" s="145" t="s">
        <v>28</v>
      </c>
      <c r="J20" s="34" t="s">
        <v>21</v>
      </c>
      <c r="K20" s="50"/>
    </row>
    <row r="21" spans="2:11" s="1" customFormat="1" ht="18" customHeight="1">
      <c r="B21" s="45"/>
      <c r="C21" s="46"/>
      <c r="D21" s="46"/>
      <c r="E21" s="34" t="s">
        <v>34</v>
      </c>
      <c r="F21" s="46"/>
      <c r="G21" s="46"/>
      <c r="H21" s="46"/>
      <c r="I21" s="145" t="s">
        <v>30</v>
      </c>
      <c r="J21" s="34" t="s">
        <v>21</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36</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37</v>
      </c>
      <c r="E27" s="46"/>
      <c r="F27" s="46"/>
      <c r="G27" s="46"/>
      <c r="H27" s="46"/>
      <c r="I27" s="143"/>
      <c r="J27" s="154">
        <f>ROUND(J78,2)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39</v>
      </c>
      <c r="G29" s="46"/>
      <c r="H29" s="46"/>
      <c r="I29" s="155" t="s">
        <v>38</v>
      </c>
      <c r="J29" s="51" t="s">
        <v>40</v>
      </c>
      <c r="K29" s="50"/>
    </row>
    <row r="30" spans="2:11" s="1" customFormat="1" ht="14.4" customHeight="1">
      <c r="B30" s="45"/>
      <c r="C30" s="46"/>
      <c r="D30" s="54" t="s">
        <v>41</v>
      </c>
      <c r="E30" s="54" t="s">
        <v>42</v>
      </c>
      <c r="F30" s="156">
        <f>ROUND(SUM(BE78:BE81),2)</f>
        <v>0</v>
      </c>
      <c r="G30" s="46"/>
      <c r="H30" s="46"/>
      <c r="I30" s="157">
        <v>0.21</v>
      </c>
      <c r="J30" s="156">
        <f>ROUND(ROUND((SUM(BE78:BE81)),2)*I30,2)</f>
        <v>0</v>
      </c>
      <c r="K30" s="50"/>
    </row>
    <row r="31" spans="2:11" s="1" customFormat="1" ht="14.4" customHeight="1">
      <c r="B31" s="45"/>
      <c r="C31" s="46"/>
      <c r="D31" s="46"/>
      <c r="E31" s="54" t="s">
        <v>43</v>
      </c>
      <c r="F31" s="156">
        <f>ROUND(SUM(BF78:BF81),2)</f>
        <v>0</v>
      </c>
      <c r="G31" s="46"/>
      <c r="H31" s="46"/>
      <c r="I31" s="157">
        <v>0.15</v>
      </c>
      <c r="J31" s="156">
        <f>ROUND(ROUND((SUM(BF78:BF81)),2)*I31,2)</f>
        <v>0</v>
      </c>
      <c r="K31" s="50"/>
    </row>
    <row r="32" spans="2:11" s="1" customFormat="1" ht="14.4" customHeight="1" hidden="1">
      <c r="B32" s="45"/>
      <c r="C32" s="46"/>
      <c r="D32" s="46"/>
      <c r="E32" s="54" t="s">
        <v>44</v>
      </c>
      <c r="F32" s="156">
        <f>ROUND(SUM(BG78:BG81),2)</f>
        <v>0</v>
      </c>
      <c r="G32" s="46"/>
      <c r="H32" s="46"/>
      <c r="I32" s="157">
        <v>0.21</v>
      </c>
      <c r="J32" s="156">
        <v>0</v>
      </c>
      <c r="K32" s="50"/>
    </row>
    <row r="33" spans="2:11" s="1" customFormat="1" ht="14.4" customHeight="1" hidden="1">
      <c r="B33" s="45"/>
      <c r="C33" s="46"/>
      <c r="D33" s="46"/>
      <c r="E33" s="54" t="s">
        <v>45</v>
      </c>
      <c r="F33" s="156">
        <f>ROUND(SUM(BH78:BH81),2)</f>
        <v>0</v>
      </c>
      <c r="G33" s="46"/>
      <c r="H33" s="46"/>
      <c r="I33" s="157">
        <v>0.15</v>
      </c>
      <c r="J33" s="156">
        <v>0</v>
      </c>
      <c r="K33" s="50"/>
    </row>
    <row r="34" spans="2:11" s="1" customFormat="1" ht="14.4" customHeight="1" hidden="1">
      <c r="B34" s="45"/>
      <c r="C34" s="46"/>
      <c r="D34" s="46"/>
      <c r="E34" s="54" t="s">
        <v>46</v>
      </c>
      <c r="F34" s="156">
        <f>ROUND(SUM(BI78:BI81),2)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47</v>
      </c>
      <c r="E36" s="97"/>
      <c r="F36" s="97"/>
      <c r="G36" s="160" t="s">
        <v>48</v>
      </c>
      <c r="H36" s="161" t="s">
        <v>49</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102</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I.etapa-Stavební úpravy vnitřních prostor MŠ Ladova Litvínov a úprava stávající komunikace k altánku</v>
      </c>
      <c r="F45" s="39"/>
      <c r="G45" s="39"/>
      <c r="H45" s="39"/>
      <c r="I45" s="143"/>
      <c r="J45" s="46"/>
      <c r="K45" s="50"/>
    </row>
    <row r="46" spans="2:11" s="1" customFormat="1" ht="14.4" customHeight="1">
      <c r="B46" s="45"/>
      <c r="C46" s="39" t="s">
        <v>100</v>
      </c>
      <c r="D46" s="46"/>
      <c r="E46" s="46"/>
      <c r="F46" s="46"/>
      <c r="G46" s="46"/>
      <c r="H46" s="46"/>
      <c r="I46" s="143"/>
      <c r="J46" s="46"/>
      <c r="K46" s="50"/>
    </row>
    <row r="47" spans="2:11" s="1" customFormat="1" ht="17.25" customHeight="1">
      <c r="B47" s="45"/>
      <c r="C47" s="46"/>
      <c r="D47" s="46"/>
      <c r="E47" s="144" t="str">
        <f>E9</f>
        <v>SO 02 - ZTI</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 xml:space="preserve"> </v>
      </c>
      <c r="G49" s="46"/>
      <c r="H49" s="46"/>
      <c r="I49" s="145" t="s">
        <v>25</v>
      </c>
      <c r="J49" s="146" t="str">
        <f>IF(J12="","",J12)</f>
        <v>24. 4. 2018</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Město Litvínov</v>
      </c>
      <c r="G51" s="46"/>
      <c r="H51" s="46"/>
      <c r="I51" s="145" t="s">
        <v>33</v>
      </c>
      <c r="J51" s="43" t="str">
        <f>E21</f>
        <v>Ing. Antonín Wachtel</v>
      </c>
      <c r="K51" s="50"/>
    </row>
    <row r="52" spans="2:11" s="1" customFormat="1" ht="14.4" customHeight="1">
      <c r="B52" s="45"/>
      <c r="C52" s="39" t="s">
        <v>31</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103</v>
      </c>
      <c r="D54" s="158"/>
      <c r="E54" s="158"/>
      <c r="F54" s="158"/>
      <c r="G54" s="158"/>
      <c r="H54" s="158"/>
      <c r="I54" s="172"/>
      <c r="J54" s="173" t="s">
        <v>104</v>
      </c>
      <c r="K54" s="174"/>
    </row>
    <row r="55" spans="2:11" s="1" customFormat="1" ht="10.3" customHeight="1">
      <c r="B55" s="45"/>
      <c r="C55" s="46"/>
      <c r="D55" s="46"/>
      <c r="E55" s="46"/>
      <c r="F55" s="46"/>
      <c r="G55" s="46"/>
      <c r="H55" s="46"/>
      <c r="I55" s="143"/>
      <c r="J55" s="46"/>
      <c r="K55" s="50"/>
    </row>
    <row r="56" spans="2:47" s="1" customFormat="1" ht="29.25" customHeight="1">
      <c r="B56" s="45"/>
      <c r="C56" s="175" t="s">
        <v>105</v>
      </c>
      <c r="D56" s="46"/>
      <c r="E56" s="46"/>
      <c r="F56" s="46"/>
      <c r="G56" s="46"/>
      <c r="H56" s="46"/>
      <c r="I56" s="143"/>
      <c r="J56" s="154">
        <f>J78</f>
        <v>0</v>
      </c>
      <c r="K56" s="50"/>
      <c r="AU56" s="23" t="s">
        <v>106</v>
      </c>
    </row>
    <row r="57" spans="2:11" s="7" customFormat="1" ht="24.95" customHeight="1">
      <c r="B57" s="176"/>
      <c r="C57" s="177"/>
      <c r="D57" s="178" t="s">
        <v>116</v>
      </c>
      <c r="E57" s="179"/>
      <c r="F57" s="179"/>
      <c r="G57" s="179"/>
      <c r="H57" s="179"/>
      <c r="I57" s="180"/>
      <c r="J57" s="181">
        <f>J79</f>
        <v>0</v>
      </c>
      <c r="K57" s="182"/>
    </row>
    <row r="58" spans="2:11" s="8" customFormat="1" ht="19.9" customHeight="1">
      <c r="B58" s="183"/>
      <c r="C58" s="184"/>
      <c r="D58" s="185" t="s">
        <v>1252</v>
      </c>
      <c r="E58" s="186"/>
      <c r="F58" s="186"/>
      <c r="G58" s="186"/>
      <c r="H58" s="186"/>
      <c r="I58" s="187"/>
      <c r="J58" s="188">
        <f>J80</f>
        <v>0</v>
      </c>
      <c r="K58" s="189"/>
    </row>
    <row r="59" spans="2:11" s="1" customFormat="1" ht="21.8" customHeight="1">
      <c r="B59" s="45"/>
      <c r="C59" s="46"/>
      <c r="D59" s="46"/>
      <c r="E59" s="46"/>
      <c r="F59" s="46"/>
      <c r="G59" s="46"/>
      <c r="H59" s="46"/>
      <c r="I59" s="143"/>
      <c r="J59" s="46"/>
      <c r="K59" s="50"/>
    </row>
    <row r="60" spans="2:11" s="1" customFormat="1" ht="6.95" customHeight="1">
      <c r="B60" s="66"/>
      <c r="C60" s="67"/>
      <c r="D60" s="67"/>
      <c r="E60" s="67"/>
      <c r="F60" s="67"/>
      <c r="G60" s="67"/>
      <c r="H60" s="67"/>
      <c r="I60" s="165"/>
      <c r="J60" s="67"/>
      <c r="K60" s="68"/>
    </row>
    <row r="64" spans="2:12" s="1" customFormat="1" ht="6.95" customHeight="1">
      <c r="B64" s="69"/>
      <c r="C64" s="70"/>
      <c r="D64" s="70"/>
      <c r="E64" s="70"/>
      <c r="F64" s="70"/>
      <c r="G64" s="70"/>
      <c r="H64" s="70"/>
      <c r="I64" s="168"/>
      <c r="J64" s="70"/>
      <c r="K64" s="70"/>
      <c r="L64" s="71"/>
    </row>
    <row r="65" spans="2:12" s="1" customFormat="1" ht="36.95" customHeight="1">
      <c r="B65" s="45"/>
      <c r="C65" s="72" t="s">
        <v>133</v>
      </c>
      <c r="D65" s="73"/>
      <c r="E65" s="73"/>
      <c r="F65" s="73"/>
      <c r="G65" s="73"/>
      <c r="H65" s="73"/>
      <c r="I65" s="190"/>
      <c r="J65" s="73"/>
      <c r="K65" s="73"/>
      <c r="L65" s="71"/>
    </row>
    <row r="66" spans="2:12" s="1" customFormat="1" ht="6.95" customHeight="1">
      <c r="B66" s="45"/>
      <c r="C66" s="73"/>
      <c r="D66" s="73"/>
      <c r="E66" s="73"/>
      <c r="F66" s="73"/>
      <c r="G66" s="73"/>
      <c r="H66" s="73"/>
      <c r="I66" s="190"/>
      <c r="J66" s="73"/>
      <c r="K66" s="73"/>
      <c r="L66" s="71"/>
    </row>
    <row r="67" spans="2:12" s="1" customFormat="1" ht="14.4" customHeight="1">
      <c r="B67" s="45"/>
      <c r="C67" s="75" t="s">
        <v>18</v>
      </c>
      <c r="D67" s="73"/>
      <c r="E67" s="73"/>
      <c r="F67" s="73"/>
      <c r="G67" s="73"/>
      <c r="H67" s="73"/>
      <c r="I67" s="190"/>
      <c r="J67" s="73"/>
      <c r="K67" s="73"/>
      <c r="L67" s="71"/>
    </row>
    <row r="68" spans="2:12" s="1" customFormat="1" ht="16.5" customHeight="1">
      <c r="B68" s="45"/>
      <c r="C68" s="73"/>
      <c r="D68" s="73"/>
      <c r="E68" s="191" t="str">
        <f>E7</f>
        <v>I.etapa-Stavební úpravy vnitřních prostor MŠ Ladova Litvínov a úprava stávající komunikace k altánku</v>
      </c>
      <c r="F68" s="75"/>
      <c r="G68" s="75"/>
      <c r="H68" s="75"/>
      <c r="I68" s="190"/>
      <c r="J68" s="73"/>
      <c r="K68" s="73"/>
      <c r="L68" s="71"/>
    </row>
    <row r="69" spans="2:12" s="1" customFormat="1" ht="14.4" customHeight="1">
      <c r="B69" s="45"/>
      <c r="C69" s="75" t="s">
        <v>100</v>
      </c>
      <c r="D69" s="73"/>
      <c r="E69" s="73"/>
      <c r="F69" s="73"/>
      <c r="G69" s="73"/>
      <c r="H69" s="73"/>
      <c r="I69" s="190"/>
      <c r="J69" s="73"/>
      <c r="K69" s="73"/>
      <c r="L69" s="71"/>
    </row>
    <row r="70" spans="2:12" s="1" customFormat="1" ht="17.25" customHeight="1">
      <c r="B70" s="45"/>
      <c r="C70" s="73"/>
      <c r="D70" s="73"/>
      <c r="E70" s="81" t="str">
        <f>E9</f>
        <v>SO 02 - ZTI</v>
      </c>
      <c r="F70" s="73"/>
      <c r="G70" s="73"/>
      <c r="H70" s="73"/>
      <c r="I70" s="190"/>
      <c r="J70" s="73"/>
      <c r="K70" s="73"/>
      <c r="L70" s="71"/>
    </row>
    <row r="71" spans="2:12" s="1" customFormat="1" ht="6.95" customHeight="1">
      <c r="B71" s="45"/>
      <c r="C71" s="73"/>
      <c r="D71" s="73"/>
      <c r="E71" s="73"/>
      <c r="F71" s="73"/>
      <c r="G71" s="73"/>
      <c r="H71" s="73"/>
      <c r="I71" s="190"/>
      <c r="J71" s="73"/>
      <c r="K71" s="73"/>
      <c r="L71" s="71"/>
    </row>
    <row r="72" spans="2:12" s="1" customFormat="1" ht="18" customHeight="1">
      <c r="B72" s="45"/>
      <c r="C72" s="75" t="s">
        <v>23</v>
      </c>
      <c r="D72" s="73"/>
      <c r="E72" s="73"/>
      <c r="F72" s="192" t="str">
        <f>F12</f>
        <v xml:space="preserve"> </v>
      </c>
      <c r="G72" s="73"/>
      <c r="H72" s="73"/>
      <c r="I72" s="193" t="s">
        <v>25</v>
      </c>
      <c r="J72" s="84" t="str">
        <f>IF(J12="","",J12)</f>
        <v>24. 4. 2018</v>
      </c>
      <c r="K72" s="73"/>
      <c r="L72" s="71"/>
    </row>
    <row r="73" spans="2:12" s="1" customFormat="1" ht="6.95" customHeight="1">
      <c r="B73" s="45"/>
      <c r="C73" s="73"/>
      <c r="D73" s="73"/>
      <c r="E73" s="73"/>
      <c r="F73" s="73"/>
      <c r="G73" s="73"/>
      <c r="H73" s="73"/>
      <c r="I73" s="190"/>
      <c r="J73" s="73"/>
      <c r="K73" s="73"/>
      <c r="L73" s="71"/>
    </row>
    <row r="74" spans="2:12" s="1" customFormat="1" ht="13.5">
      <c r="B74" s="45"/>
      <c r="C74" s="75" t="s">
        <v>27</v>
      </c>
      <c r="D74" s="73"/>
      <c r="E74" s="73"/>
      <c r="F74" s="192" t="str">
        <f>E15</f>
        <v>Město Litvínov</v>
      </c>
      <c r="G74" s="73"/>
      <c r="H74" s="73"/>
      <c r="I74" s="193" t="s">
        <v>33</v>
      </c>
      <c r="J74" s="192" t="str">
        <f>E21</f>
        <v>Ing. Antonín Wachtel</v>
      </c>
      <c r="K74" s="73"/>
      <c r="L74" s="71"/>
    </row>
    <row r="75" spans="2:12" s="1" customFormat="1" ht="14.4" customHeight="1">
      <c r="B75" s="45"/>
      <c r="C75" s="75" t="s">
        <v>31</v>
      </c>
      <c r="D75" s="73"/>
      <c r="E75" s="73"/>
      <c r="F75" s="192" t="str">
        <f>IF(E18="","",E18)</f>
        <v/>
      </c>
      <c r="G75" s="73"/>
      <c r="H75" s="73"/>
      <c r="I75" s="190"/>
      <c r="J75" s="73"/>
      <c r="K75" s="73"/>
      <c r="L75" s="71"/>
    </row>
    <row r="76" spans="2:12" s="1" customFormat="1" ht="10.3" customHeight="1">
      <c r="B76" s="45"/>
      <c r="C76" s="73"/>
      <c r="D76" s="73"/>
      <c r="E76" s="73"/>
      <c r="F76" s="73"/>
      <c r="G76" s="73"/>
      <c r="H76" s="73"/>
      <c r="I76" s="190"/>
      <c r="J76" s="73"/>
      <c r="K76" s="73"/>
      <c r="L76" s="71"/>
    </row>
    <row r="77" spans="2:20" s="9" customFormat="1" ht="29.25" customHeight="1">
      <c r="B77" s="194"/>
      <c r="C77" s="195" t="s">
        <v>134</v>
      </c>
      <c r="D77" s="196" t="s">
        <v>56</v>
      </c>
      <c r="E77" s="196" t="s">
        <v>52</v>
      </c>
      <c r="F77" s="196" t="s">
        <v>135</v>
      </c>
      <c r="G77" s="196" t="s">
        <v>136</v>
      </c>
      <c r="H77" s="196" t="s">
        <v>137</v>
      </c>
      <c r="I77" s="197" t="s">
        <v>138</v>
      </c>
      <c r="J77" s="196" t="s">
        <v>104</v>
      </c>
      <c r="K77" s="198" t="s">
        <v>139</v>
      </c>
      <c r="L77" s="199"/>
      <c r="M77" s="101" t="s">
        <v>140</v>
      </c>
      <c r="N77" s="102" t="s">
        <v>41</v>
      </c>
      <c r="O77" s="102" t="s">
        <v>141</v>
      </c>
      <c r="P77" s="102" t="s">
        <v>142</v>
      </c>
      <c r="Q77" s="102" t="s">
        <v>143</v>
      </c>
      <c r="R77" s="102" t="s">
        <v>144</v>
      </c>
      <c r="S77" s="102" t="s">
        <v>145</v>
      </c>
      <c r="T77" s="103" t="s">
        <v>146</v>
      </c>
    </row>
    <row r="78" spans="2:63" s="1" customFormat="1" ht="29.25" customHeight="1">
      <c r="B78" s="45"/>
      <c r="C78" s="107" t="s">
        <v>105</v>
      </c>
      <c r="D78" s="73"/>
      <c r="E78" s="73"/>
      <c r="F78" s="73"/>
      <c r="G78" s="73"/>
      <c r="H78" s="73"/>
      <c r="I78" s="190"/>
      <c r="J78" s="200">
        <f>BK78</f>
        <v>0</v>
      </c>
      <c r="K78" s="73"/>
      <c r="L78" s="71"/>
      <c r="M78" s="104"/>
      <c r="N78" s="105"/>
      <c r="O78" s="105"/>
      <c r="P78" s="201">
        <f>P79</f>
        <v>0</v>
      </c>
      <c r="Q78" s="105"/>
      <c r="R78" s="201">
        <f>R79</f>
        <v>0</v>
      </c>
      <c r="S78" s="105"/>
      <c r="T78" s="202">
        <f>T79</f>
        <v>0</v>
      </c>
      <c r="AT78" s="23" t="s">
        <v>70</v>
      </c>
      <c r="AU78" s="23" t="s">
        <v>106</v>
      </c>
      <c r="BK78" s="203">
        <f>BK79</f>
        <v>0</v>
      </c>
    </row>
    <row r="79" spans="2:63" s="10" customFormat="1" ht="37.4" customHeight="1">
      <c r="B79" s="204"/>
      <c r="C79" s="205"/>
      <c r="D79" s="206" t="s">
        <v>70</v>
      </c>
      <c r="E79" s="207" t="s">
        <v>573</v>
      </c>
      <c r="F79" s="207" t="s">
        <v>574</v>
      </c>
      <c r="G79" s="205"/>
      <c r="H79" s="205"/>
      <c r="I79" s="208"/>
      <c r="J79" s="209">
        <f>BK79</f>
        <v>0</v>
      </c>
      <c r="K79" s="205"/>
      <c r="L79" s="210"/>
      <c r="M79" s="211"/>
      <c r="N79" s="212"/>
      <c r="O79" s="212"/>
      <c r="P79" s="213">
        <f>P80</f>
        <v>0</v>
      </c>
      <c r="Q79" s="212"/>
      <c r="R79" s="213">
        <f>R80</f>
        <v>0</v>
      </c>
      <c r="S79" s="212"/>
      <c r="T79" s="214">
        <f>T80</f>
        <v>0</v>
      </c>
      <c r="AR79" s="215" t="s">
        <v>81</v>
      </c>
      <c r="AT79" s="216" t="s">
        <v>70</v>
      </c>
      <c r="AU79" s="216" t="s">
        <v>71</v>
      </c>
      <c r="AY79" s="215" t="s">
        <v>149</v>
      </c>
      <c r="BK79" s="217">
        <f>BK80</f>
        <v>0</v>
      </c>
    </row>
    <row r="80" spans="2:63" s="10" customFormat="1" ht="19.9" customHeight="1">
      <c r="B80" s="204"/>
      <c r="C80" s="205"/>
      <c r="D80" s="206" t="s">
        <v>70</v>
      </c>
      <c r="E80" s="218" t="s">
        <v>1253</v>
      </c>
      <c r="F80" s="218" t="s">
        <v>1254</v>
      </c>
      <c r="G80" s="205"/>
      <c r="H80" s="205"/>
      <c r="I80" s="208"/>
      <c r="J80" s="219">
        <f>BK80</f>
        <v>0</v>
      </c>
      <c r="K80" s="205"/>
      <c r="L80" s="210"/>
      <c r="M80" s="211"/>
      <c r="N80" s="212"/>
      <c r="O80" s="212"/>
      <c r="P80" s="213">
        <f>P81</f>
        <v>0</v>
      </c>
      <c r="Q80" s="212"/>
      <c r="R80" s="213">
        <f>R81</f>
        <v>0</v>
      </c>
      <c r="S80" s="212"/>
      <c r="T80" s="214">
        <f>T81</f>
        <v>0</v>
      </c>
      <c r="AR80" s="215" t="s">
        <v>81</v>
      </c>
      <c r="AT80" s="216" t="s">
        <v>70</v>
      </c>
      <c r="AU80" s="216" t="s">
        <v>79</v>
      </c>
      <c r="AY80" s="215" t="s">
        <v>149</v>
      </c>
      <c r="BK80" s="217">
        <f>BK81</f>
        <v>0</v>
      </c>
    </row>
    <row r="81" spans="2:65" s="1" customFormat="1" ht="16.5" customHeight="1">
      <c r="B81" s="45"/>
      <c r="C81" s="220" t="s">
        <v>79</v>
      </c>
      <c r="D81" s="220" t="s">
        <v>151</v>
      </c>
      <c r="E81" s="221" t="s">
        <v>1255</v>
      </c>
      <c r="F81" s="222" t="s">
        <v>1256</v>
      </c>
      <c r="G81" s="223" t="s">
        <v>1220</v>
      </c>
      <c r="H81" s="224">
        <v>1</v>
      </c>
      <c r="I81" s="225"/>
      <c r="J81" s="226">
        <f>ROUND(I81*H81,2)</f>
        <v>0</v>
      </c>
      <c r="K81" s="222" t="s">
        <v>21</v>
      </c>
      <c r="L81" s="71"/>
      <c r="M81" s="227" t="s">
        <v>21</v>
      </c>
      <c r="N81" s="277" t="s">
        <v>42</v>
      </c>
      <c r="O81" s="278"/>
      <c r="P81" s="279">
        <f>O81*H81</f>
        <v>0</v>
      </c>
      <c r="Q81" s="279">
        <v>0</v>
      </c>
      <c r="R81" s="279">
        <f>Q81*H81</f>
        <v>0</v>
      </c>
      <c r="S81" s="279">
        <v>0</v>
      </c>
      <c r="T81" s="280">
        <f>S81*H81</f>
        <v>0</v>
      </c>
      <c r="AR81" s="23" t="s">
        <v>247</v>
      </c>
      <c r="AT81" s="23" t="s">
        <v>151</v>
      </c>
      <c r="AU81" s="23" t="s">
        <v>81</v>
      </c>
      <c r="AY81" s="23" t="s">
        <v>149</v>
      </c>
      <c r="BE81" s="231">
        <f>IF(N81="základní",J81,0)</f>
        <v>0</v>
      </c>
      <c r="BF81" s="231">
        <f>IF(N81="snížená",J81,0)</f>
        <v>0</v>
      </c>
      <c r="BG81" s="231">
        <f>IF(N81="zákl. přenesená",J81,0)</f>
        <v>0</v>
      </c>
      <c r="BH81" s="231">
        <f>IF(N81="sníž. přenesená",J81,0)</f>
        <v>0</v>
      </c>
      <c r="BI81" s="231">
        <f>IF(N81="nulová",J81,0)</f>
        <v>0</v>
      </c>
      <c r="BJ81" s="23" t="s">
        <v>79</v>
      </c>
      <c r="BK81" s="231">
        <f>ROUND(I81*H81,2)</f>
        <v>0</v>
      </c>
      <c r="BL81" s="23" t="s">
        <v>247</v>
      </c>
      <c r="BM81" s="23" t="s">
        <v>1257</v>
      </c>
    </row>
    <row r="82" spans="2:12" s="1" customFormat="1" ht="6.95" customHeight="1">
      <c r="B82" s="66"/>
      <c r="C82" s="67"/>
      <c r="D82" s="67"/>
      <c r="E82" s="67"/>
      <c r="F82" s="67"/>
      <c r="G82" s="67"/>
      <c r="H82" s="67"/>
      <c r="I82" s="165"/>
      <c r="J82" s="67"/>
      <c r="K82" s="67"/>
      <c r="L82" s="71"/>
    </row>
  </sheetData>
  <sheetProtection password="CC35" sheet="1" objects="1" scenarios="1" formatColumns="0" formatRows="0" autoFilter="0"/>
  <autoFilter ref="C77:K81"/>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8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94</v>
      </c>
      <c r="G1" s="138" t="s">
        <v>95</v>
      </c>
      <c r="H1" s="138"/>
      <c r="I1" s="139"/>
      <c r="J1" s="138" t="s">
        <v>96</v>
      </c>
      <c r="K1" s="137" t="s">
        <v>97</v>
      </c>
      <c r="L1" s="138" t="s">
        <v>98</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87</v>
      </c>
    </row>
    <row r="3" spans="2:46" ht="6.95" customHeight="1">
      <c r="B3" s="24"/>
      <c r="C3" s="25"/>
      <c r="D3" s="25"/>
      <c r="E3" s="25"/>
      <c r="F3" s="25"/>
      <c r="G3" s="25"/>
      <c r="H3" s="25"/>
      <c r="I3" s="140"/>
      <c r="J3" s="25"/>
      <c r="K3" s="26"/>
      <c r="AT3" s="23" t="s">
        <v>81</v>
      </c>
    </row>
    <row r="4" spans="2:46" ht="36.95" customHeight="1">
      <c r="B4" s="27"/>
      <c r="C4" s="28"/>
      <c r="D4" s="29" t="s">
        <v>99</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I.etapa-Stavební úpravy vnitřních prostor MŠ Ladova Litvínov a úprava stávající komunikace k altánku</v>
      </c>
      <c r="F7" s="39"/>
      <c r="G7" s="39"/>
      <c r="H7" s="39"/>
      <c r="I7" s="141"/>
      <c r="J7" s="28"/>
      <c r="K7" s="30"/>
    </row>
    <row r="8" spans="2:11" s="1" customFormat="1" ht="13.5">
      <c r="B8" s="45"/>
      <c r="C8" s="46"/>
      <c r="D8" s="39" t="s">
        <v>100</v>
      </c>
      <c r="E8" s="46"/>
      <c r="F8" s="46"/>
      <c r="G8" s="46"/>
      <c r="H8" s="46"/>
      <c r="I8" s="143"/>
      <c r="J8" s="46"/>
      <c r="K8" s="50"/>
    </row>
    <row r="9" spans="2:11" s="1" customFormat="1" ht="36.95" customHeight="1">
      <c r="B9" s="45"/>
      <c r="C9" s="46"/>
      <c r="D9" s="46"/>
      <c r="E9" s="144" t="s">
        <v>1258</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24. 4. 2018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21</v>
      </c>
      <c r="K14" s="50"/>
    </row>
    <row r="15" spans="2:11" s="1" customFormat="1" ht="18" customHeight="1">
      <c r="B15" s="45"/>
      <c r="C15" s="46"/>
      <c r="D15" s="46"/>
      <c r="E15" s="34" t="s">
        <v>29</v>
      </c>
      <c r="F15" s="46"/>
      <c r="G15" s="46"/>
      <c r="H15" s="46"/>
      <c r="I15" s="145" t="s">
        <v>30</v>
      </c>
      <c r="J15" s="34" t="s">
        <v>21</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31</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30</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33</v>
      </c>
      <c r="E20" s="46"/>
      <c r="F20" s="46"/>
      <c r="G20" s="46"/>
      <c r="H20" s="46"/>
      <c r="I20" s="145" t="s">
        <v>28</v>
      </c>
      <c r="J20" s="34" t="s">
        <v>21</v>
      </c>
      <c r="K20" s="50"/>
    </row>
    <row r="21" spans="2:11" s="1" customFormat="1" ht="18" customHeight="1">
      <c r="B21" s="45"/>
      <c r="C21" s="46"/>
      <c r="D21" s="46"/>
      <c r="E21" s="34" t="s">
        <v>34</v>
      </c>
      <c r="F21" s="46"/>
      <c r="G21" s="46"/>
      <c r="H21" s="46"/>
      <c r="I21" s="145" t="s">
        <v>30</v>
      </c>
      <c r="J21" s="34" t="s">
        <v>21</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36</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37</v>
      </c>
      <c r="E27" s="46"/>
      <c r="F27" s="46"/>
      <c r="G27" s="46"/>
      <c r="H27" s="46"/>
      <c r="I27" s="143"/>
      <c r="J27" s="154">
        <f>ROUND(J78,2)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39</v>
      </c>
      <c r="G29" s="46"/>
      <c r="H29" s="46"/>
      <c r="I29" s="155" t="s">
        <v>38</v>
      </c>
      <c r="J29" s="51" t="s">
        <v>40</v>
      </c>
      <c r="K29" s="50"/>
    </row>
    <row r="30" spans="2:11" s="1" customFormat="1" ht="14.4" customHeight="1">
      <c r="B30" s="45"/>
      <c r="C30" s="46"/>
      <c r="D30" s="54" t="s">
        <v>41</v>
      </c>
      <c r="E30" s="54" t="s">
        <v>42</v>
      </c>
      <c r="F30" s="156">
        <f>ROUND(SUM(BE78:BE81),2)</f>
        <v>0</v>
      </c>
      <c r="G30" s="46"/>
      <c r="H30" s="46"/>
      <c r="I30" s="157">
        <v>0.21</v>
      </c>
      <c r="J30" s="156">
        <f>ROUND(ROUND((SUM(BE78:BE81)),2)*I30,2)</f>
        <v>0</v>
      </c>
      <c r="K30" s="50"/>
    </row>
    <row r="31" spans="2:11" s="1" customFormat="1" ht="14.4" customHeight="1">
      <c r="B31" s="45"/>
      <c r="C31" s="46"/>
      <c r="D31" s="46"/>
      <c r="E31" s="54" t="s">
        <v>43</v>
      </c>
      <c r="F31" s="156">
        <f>ROUND(SUM(BF78:BF81),2)</f>
        <v>0</v>
      </c>
      <c r="G31" s="46"/>
      <c r="H31" s="46"/>
      <c r="I31" s="157">
        <v>0.15</v>
      </c>
      <c r="J31" s="156">
        <f>ROUND(ROUND((SUM(BF78:BF81)),2)*I31,2)</f>
        <v>0</v>
      </c>
      <c r="K31" s="50"/>
    </row>
    <row r="32" spans="2:11" s="1" customFormat="1" ht="14.4" customHeight="1" hidden="1">
      <c r="B32" s="45"/>
      <c r="C32" s="46"/>
      <c r="D32" s="46"/>
      <c r="E32" s="54" t="s">
        <v>44</v>
      </c>
      <c r="F32" s="156">
        <f>ROUND(SUM(BG78:BG81),2)</f>
        <v>0</v>
      </c>
      <c r="G32" s="46"/>
      <c r="H32" s="46"/>
      <c r="I32" s="157">
        <v>0.21</v>
      </c>
      <c r="J32" s="156">
        <v>0</v>
      </c>
      <c r="K32" s="50"/>
    </row>
    <row r="33" spans="2:11" s="1" customFormat="1" ht="14.4" customHeight="1" hidden="1">
      <c r="B33" s="45"/>
      <c r="C33" s="46"/>
      <c r="D33" s="46"/>
      <c r="E33" s="54" t="s">
        <v>45</v>
      </c>
      <c r="F33" s="156">
        <f>ROUND(SUM(BH78:BH81),2)</f>
        <v>0</v>
      </c>
      <c r="G33" s="46"/>
      <c r="H33" s="46"/>
      <c r="I33" s="157">
        <v>0.15</v>
      </c>
      <c r="J33" s="156">
        <v>0</v>
      </c>
      <c r="K33" s="50"/>
    </row>
    <row r="34" spans="2:11" s="1" customFormat="1" ht="14.4" customHeight="1" hidden="1">
      <c r="B34" s="45"/>
      <c r="C34" s="46"/>
      <c r="D34" s="46"/>
      <c r="E34" s="54" t="s">
        <v>46</v>
      </c>
      <c r="F34" s="156">
        <f>ROUND(SUM(BI78:BI81),2)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47</v>
      </c>
      <c r="E36" s="97"/>
      <c r="F36" s="97"/>
      <c r="G36" s="160" t="s">
        <v>48</v>
      </c>
      <c r="H36" s="161" t="s">
        <v>49</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102</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I.etapa-Stavební úpravy vnitřních prostor MŠ Ladova Litvínov a úprava stávající komunikace k altánku</v>
      </c>
      <c r="F45" s="39"/>
      <c r="G45" s="39"/>
      <c r="H45" s="39"/>
      <c r="I45" s="143"/>
      <c r="J45" s="46"/>
      <c r="K45" s="50"/>
    </row>
    <row r="46" spans="2:11" s="1" customFormat="1" ht="14.4" customHeight="1">
      <c r="B46" s="45"/>
      <c r="C46" s="39" t="s">
        <v>100</v>
      </c>
      <c r="D46" s="46"/>
      <c r="E46" s="46"/>
      <c r="F46" s="46"/>
      <c r="G46" s="46"/>
      <c r="H46" s="46"/>
      <c r="I46" s="143"/>
      <c r="J46" s="46"/>
      <c r="K46" s="50"/>
    </row>
    <row r="47" spans="2:11" s="1" customFormat="1" ht="17.25" customHeight="1">
      <c r="B47" s="45"/>
      <c r="C47" s="46"/>
      <c r="D47" s="46"/>
      <c r="E47" s="144" t="str">
        <f>E9</f>
        <v>SO 03 - Elektroinstalace</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 xml:space="preserve"> </v>
      </c>
      <c r="G49" s="46"/>
      <c r="H49" s="46"/>
      <c r="I49" s="145" t="s">
        <v>25</v>
      </c>
      <c r="J49" s="146" t="str">
        <f>IF(J12="","",J12)</f>
        <v>24. 4. 2018</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Město Litvínov</v>
      </c>
      <c r="G51" s="46"/>
      <c r="H51" s="46"/>
      <c r="I51" s="145" t="s">
        <v>33</v>
      </c>
      <c r="J51" s="43" t="str">
        <f>E21</f>
        <v>Ing. Antonín Wachtel</v>
      </c>
      <c r="K51" s="50"/>
    </row>
    <row r="52" spans="2:11" s="1" customFormat="1" ht="14.4" customHeight="1">
      <c r="B52" s="45"/>
      <c r="C52" s="39" t="s">
        <v>31</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103</v>
      </c>
      <c r="D54" s="158"/>
      <c r="E54" s="158"/>
      <c r="F54" s="158"/>
      <c r="G54" s="158"/>
      <c r="H54" s="158"/>
      <c r="I54" s="172"/>
      <c r="J54" s="173" t="s">
        <v>104</v>
      </c>
      <c r="K54" s="174"/>
    </row>
    <row r="55" spans="2:11" s="1" customFormat="1" ht="10.3" customHeight="1">
      <c r="B55" s="45"/>
      <c r="C55" s="46"/>
      <c r="D55" s="46"/>
      <c r="E55" s="46"/>
      <c r="F55" s="46"/>
      <c r="G55" s="46"/>
      <c r="H55" s="46"/>
      <c r="I55" s="143"/>
      <c r="J55" s="46"/>
      <c r="K55" s="50"/>
    </row>
    <row r="56" spans="2:47" s="1" customFormat="1" ht="29.25" customHeight="1">
      <c r="B56" s="45"/>
      <c r="C56" s="175" t="s">
        <v>105</v>
      </c>
      <c r="D56" s="46"/>
      <c r="E56" s="46"/>
      <c r="F56" s="46"/>
      <c r="G56" s="46"/>
      <c r="H56" s="46"/>
      <c r="I56" s="143"/>
      <c r="J56" s="154">
        <f>J78</f>
        <v>0</v>
      </c>
      <c r="K56" s="50"/>
      <c r="AU56" s="23" t="s">
        <v>106</v>
      </c>
    </row>
    <row r="57" spans="2:11" s="7" customFormat="1" ht="24.95" customHeight="1">
      <c r="B57" s="176"/>
      <c r="C57" s="177"/>
      <c r="D57" s="178" t="s">
        <v>126</v>
      </c>
      <c r="E57" s="179"/>
      <c r="F57" s="179"/>
      <c r="G57" s="179"/>
      <c r="H57" s="179"/>
      <c r="I57" s="180"/>
      <c r="J57" s="181">
        <f>J79</f>
        <v>0</v>
      </c>
      <c r="K57" s="182"/>
    </row>
    <row r="58" spans="2:11" s="8" customFormat="1" ht="19.9" customHeight="1">
      <c r="B58" s="183"/>
      <c r="C58" s="184"/>
      <c r="D58" s="185" t="s">
        <v>1259</v>
      </c>
      <c r="E58" s="186"/>
      <c r="F58" s="186"/>
      <c r="G58" s="186"/>
      <c r="H58" s="186"/>
      <c r="I58" s="187"/>
      <c r="J58" s="188">
        <f>J80</f>
        <v>0</v>
      </c>
      <c r="K58" s="189"/>
    </row>
    <row r="59" spans="2:11" s="1" customFormat="1" ht="21.8" customHeight="1">
      <c r="B59" s="45"/>
      <c r="C59" s="46"/>
      <c r="D59" s="46"/>
      <c r="E59" s="46"/>
      <c r="F59" s="46"/>
      <c r="G59" s="46"/>
      <c r="H59" s="46"/>
      <c r="I59" s="143"/>
      <c r="J59" s="46"/>
      <c r="K59" s="50"/>
    </row>
    <row r="60" spans="2:11" s="1" customFormat="1" ht="6.95" customHeight="1">
      <c r="B60" s="66"/>
      <c r="C60" s="67"/>
      <c r="D60" s="67"/>
      <c r="E60" s="67"/>
      <c r="F60" s="67"/>
      <c r="G60" s="67"/>
      <c r="H60" s="67"/>
      <c r="I60" s="165"/>
      <c r="J60" s="67"/>
      <c r="K60" s="68"/>
    </row>
    <row r="64" spans="2:12" s="1" customFormat="1" ht="6.95" customHeight="1">
      <c r="B64" s="69"/>
      <c r="C64" s="70"/>
      <c r="D64" s="70"/>
      <c r="E64" s="70"/>
      <c r="F64" s="70"/>
      <c r="G64" s="70"/>
      <c r="H64" s="70"/>
      <c r="I64" s="168"/>
      <c r="J64" s="70"/>
      <c r="K64" s="70"/>
      <c r="L64" s="71"/>
    </row>
    <row r="65" spans="2:12" s="1" customFormat="1" ht="36.95" customHeight="1">
      <c r="B65" s="45"/>
      <c r="C65" s="72" t="s">
        <v>133</v>
      </c>
      <c r="D65" s="73"/>
      <c r="E65" s="73"/>
      <c r="F65" s="73"/>
      <c r="G65" s="73"/>
      <c r="H65" s="73"/>
      <c r="I65" s="190"/>
      <c r="J65" s="73"/>
      <c r="K65" s="73"/>
      <c r="L65" s="71"/>
    </row>
    <row r="66" spans="2:12" s="1" customFormat="1" ht="6.95" customHeight="1">
      <c r="B66" s="45"/>
      <c r="C66" s="73"/>
      <c r="D66" s="73"/>
      <c r="E66" s="73"/>
      <c r="F66" s="73"/>
      <c r="G66" s="73"/>
      <c r="H66" s="73"/>
      <c r="I66" s="190"/>
      <c r="J66" s="73"/>
      <c r="K66" s="73"/>
      <c r="L66" s="71"/>
    </row>
    <row r="67" spans="2:12" s="1" customFormat="1" ht="14.4" customHeight="1">
      <c r="B67" s="45"/>
      <c r="C67" s="75" t="s">
        <v>18</v>
      </c>
      <c r="D67" s="73"/>
      <c r="E67" s="73"/>
      <c r="F67" s="73"/>
      <c r="G67" s="73"/>
      <c r="H67" s="73"/>
      <c r="I67" s="190"/>
      <c r="J67" s="73"/>
      <c r="K67" s="73"/>
      <c r="L67" s="71"/>
    </row>
    <row r="68" spans="2:12" s="1" customFormat="1" ht="16.5" customHeight="1">
      <c r="B68" s="45"/>
      <c r="C68" s="73"/>
      <c r="D68" s="73"/>
      <c r="E68" s="191" t="str">
        <f>E7</f>
        <v>I.etapa-Stavební úpravy vnitřních prostor MŠ Ladova Litvínov a úprava stávající komunikace k altánku</v>
      </c>
      <c r="F68" s="75"/>
      <c r="G68" s="75"/>
      <c r="H68" s="75"/>
      <c r="I68" s="190"/>
      <c r="J68" s="73"/>
      <c r="K68" s="73"/>
      <c r="L68" s="71"/>
    </row>
    <row r="69" spans="2:12" s="1" customFormat="1" ht="14.4" customHeight="1">
      <c r="B69" s="45"/>
      <c r="C69" s="75" t="s">
        <v>100</v>
      </c>
      <c r="D69" s="73"/>
      <c r="E69" s="73"/>
      <c r="F69" s="73"/>
      <c r="G69" s="73"/>
      <c r="H69" s="73"/>
      <c r="I69" s="190"/>
      <c r="J69" s="73"/>
      <c r="K69" s="73"/>
      <c r="L69" s="71"/>
    </row>
    <row r="70" spans="2:12" s="1" customFormat="1" ht="17.25" customHeight="1">
      <c r="B70" s="45"/>
      <c r="C70" s="73"/>
      <c r="D70" s="73"/>
      <c r="E70" s="81" t="str">
        <f>E9</f>
        <v>SO 03 - Elektroinstalace</v>
      </c>
      <c r="F70" s="73"/>
      <c r="G70" s="73"/>
      <c r="H70" s="73"/>
      <c r="I70" s="190"/>
      <c r="J70" s="73"/>
      <c r="K70" s="73"/>
      <c r="L70" s="71"/>
    </row>
    <row r="71" spans="2:12" s="1" customFormat="1" ht="6.95" customHeight="1">
      <c r="B71" s="45"/>
      <c r="C71" s="73"/>
      <c r="D71" s="73"/>
      <c r="E71" s="73"/>
      <c r="F71" s="73"/>
      <c r="G71" s="73"/>
      <c r="H71" s="73"/>
      <c r="I71" s="190"/>
      <c r="J71" s="73"/>
      <c r="K71" s="73"/>
      <c r="L71" s="71"/>
    </row>
    <row r="72" spans="2:12" s="1" customFormat="1" ht="18" customHeight="1">
      <c r="B72" s="45"/>
      <c r="C72" s="75" t="s">
        <v>23</v>
      </c>
      <c r="D72" s="73"/>
      <c r="E72" s="73"/>
      <c r="F72" s="192" t="str">
        <f>F12</f>
        <v xml:space="preserve"> </v>
      </c>
      <c r="G72" s="73"/>
      <c r="H72" s="73"/>
      <c r="I72" s="193" t="s">
        <v>25</v>
      </c>
      <c r="J72" s="84" t="str">
        <f>IF(J12="","",J12)</f>
        <v>24. 4. 2018</v>
      </c>
      <c r="K72" s="73"/>
      <c r="L72" s="71"/>
    </row>
    <row r="73" spans="2:12" s="1" customFormat="1" ht="6.95" customHeight="1">
      <c r="B73" s="45"/>
      <c r="C73" s="73"/>
      <c r="D73" s="73"/>
      <c r="E73" s="73"/>
      <c r="F73" s="73"/>
      <c r="G73" s="73"/>
      <c r="H73" s="73"/>
      <c r="I73" s="190"/>
      <c r="J73" s="73"/>
      <c r="K73" s="73"/>
      <c r="L73" s="71"/>
    </row>
    <row r="74" spans="2:12" s="1" customFormat="1" ht="13.5">
      <c r="B74" s="45"/>
      <c r="C74" s="75" t="s">
        <v>27</v>
      </c>
      <c r="D74" s="73"/>
      <c r="E74" s="73"/>
      <c r="F74" s="192" t="str">
        <f>E15</f>
        <v>Město Litvínov</v>
      </c>
      <c r="G74" s="73"/>
      <c r="H74" s="73"/>
      <c r="I74" s="193" t="s">
        <v>33</v>
      </c>
      <c r="J74" s="192" t="str">
        <f>E21</f>
        <v>Ing. Antonín Wachtel</v>
      </c>
      <c r="K74" s="73"/>
      <c r="L74" s="71"/>
    </row>
    <row r="75" spans="2:12" s="1" customFormat="1" ht="14.4" customHeight="1">
      <c r="B75" s="45"/>
      <c r="C75" s="75" t="s">
        <v>31</v>
      </c>
      <c r="D75" s="73"/>
      <c r="E75" s="73"/>
      <c r="F75" s="192" t="str">
        <f>IF(E18="","",E18)</f>
        <v/>
      </c>
      <c r="G75" s="73"/>
      <c r="H75" s="73"/>
      <c r="I75" s="190"/>
      <c r="J75" s="73"/>
      <c r="K75" s="73"/>
      <c r="L75" s="71"/>
    </row>
    <row r="76" spans="2:12" s="1" customFormat="1" ht="10.3" customHeight="1">
      <c r="B76" s="45"/>
      <c r="C76" s="73"/>
      <c r="D76" s="73"/>
      <c r="E76" s="73"/>
      <c r="F76" s="73"/>
      <c r="G76" s="73"/>
      <c r="H76" s="73"/>
      <c r="I76" s="190"/>
      <c r="J76" s="73"/>
      <c r="K76" s="73"/>
      <c r="L76" s="71"/>
    </row>
    <row r="77" spans="2:20" s="9" customFormat="1" ht="29.25" customHeight="1">
      <c r="B77" s="194"/>
      <c r="C77" s="195" t="s">
        <v>134</v>
      </c>
      <c r="D77" s="196" t="s">
        <v>56</v>
      </c>
      <c r="E77" s="196" t="s">
        <v>52</v>
      </c>
      <c r="F77" s="196" t="s">
        <v>135</v>
      </c>
      <c r="G77" s="196" t="s">
        <v>136</v>
      </c>
      <c r="H77" s="196" t="s">
        <v>137</v>
      </c>
      <c r="I77" s="197" t="s">
        <v>138</v>
      </c>
      <c r="J77" s="196" t="s">
        <v>104</v>
      </c>
      <c r="K77" s="198" t="s">
        <v>139</v>
      </c>
      <c r="L77" s="199"/>
      <c r="M77" s="101" t="s">
        <v>140</v>
      </c>
      <c r="N77" s="102" t="s">
        <v>41</v>
      </c>
      <c r="O77" s="102" t="s">
        <v>141</v>
      </c>
      <c r="P77" s="102" t="s">
        <v>142</v>
      </c>
      <c r="Q77" s="102" t="s">
        <v>143</v>
      </c>
      <c r="R77" s="102" t="s">
        <v>144</v>
      </c>
      <c r="S77" s="102" t="s">
        <v>145</v>
      </c>
      <c r="T77" s="103" t="s">
        <v>146</v>
      </c>
    </row>
    <row r="78" spans="2:63" s="1" customFormat="1" ht="29.25" customHeight="1">
      <c r="B78" s="45"/>
      <c r="C78" s="107" t="s">
        <v>105</v>
      </c>
      <c r="D78" s="73"/>
      <c r="E78" s="73"/>
      <c r="F78" s="73"/>
      <c r="G78" s="73"/>
      <c r="H78" s="73"/>
      <c r="I78" s="190"/>
      <c r="J78" s="200">
        <f>BK78</f>
        <v>0</v>
      </c>
      <c r="K78" s="73"/>
      <c r="L78" s="71"/>
      <c r="M78" s="104"/>
      <c r="N78" s="105"/>
      <c r="O78" s="105"/>
      <c r="P78" s="201">
        <f>P79</f>
        <v>0</v>
      </c>
      <c r="Q78" s="105"/>
      <c r="R78" s="201">
        <f>R79</f>
        <v>0</v>
      </c>
      <c r="S78" s="105"/>
      <c r="T78" s="202">
        <f>T79</f>
        <v>0</v>
      </c>
      <c r="AT78" s="23" t="s">
        <v>70</v>
      </c>
      <c r="AU78" s="23" t="s">
        <v>106</v>
      </c>
      <c r="BK78" s="203">
        <f>BK79</f>
        <v>0</v>
      </c>
    </row>
    <row r="79" spans="2:63" s="10" customFormat="1" ht="37.4" customHeight="1">
      <c r="B79" s="204"/>
      <c r="C79" s="205"/>
      <c r="D79" s="206" t="s">
        <v>70</v>
      </c>
      <c r="E79" s="207" t="s">
        <v>224</v>
      </c>
      <c r="F79" s="207" t="s">
        <v>1186</v>
      </c>
      <c r="G79" s="205"/>
      <c r="H79" s="205"/>
      <c r="I79" s="208"/>
      <c r="J79" s="209">
        <f>BK79</f>
        <v>0</v>
      </c>
      <c r="K79" s="205"/>
      <c r="L79" s="210"/>
      <c r="M79" s="211"/>
      <c r="N79" s="212"/>
      <c r="O79" s="212"/>
      <c r="P79" s="213">
        <f>P80</f>
        <v>0</v>
      </c>
      <c r="Q79" s="212"/>
      <c r="R79" s="213">
        <f>R80</f>
        <v>0</v>
      </c>
      <c r="S79" s="212"/>
      <c r="T79" s="214">
        <f>T80</f>
        <v>0</v>
      </c>
      <c r="AR79" s="215" t="s">
        <v>169</v>
      </c>
      <c r="AT79" s="216" t="s">
        <v>70</v>
      </c>
      <c r="AU79" s="216" t="s">
        <v>71</v>
      </c>
      <c r="AY79" s="215" t="s">
        <v>149</v>
      </c>
      <c r="BK79" s="217">
        <f>BK80</f>
        <v>0</v>
      </c>
    </row>
    <row r="80" spans="2:63" s="10" customFormat="1" ht="19.9" customHeight="1">
      <c r="B80" s="204"/>
      <c r="C80" s="205"/>
      <c r="D80" s="206" t="s">
        <v>70</v>
      </c>
      <c r="E80" s="218" t="s">
        <v>1260</v>
      </c>
      <c r="F80" s="218" t="s">
        <v>1261</v>
      </c>
      <c r="G80" s="205"/>
      <c r="H80" s="205"/>
      <c r="I80" s="208"/>
      <c r="J80" s="219">
        <f>BK80</f>
        <v>0</v>
      </c>
      <c r="K80" s="205"/>
      <c r="L80" s="210"/>
      <c r="M80" s="211"/>
      <c r="N80" s="212"/>
      <c r="O80" s="212"/>
      <c r="P80" s="213">
        <f>P81</f>
        <v>0</v>
      </c>
      <c r="Q80" s="212"/>
      <c r="R80" s="213">
        <f>R81</f>
        <v>0</v>
      </c>
      <c r="S80" s="212"/>
      <c r="T80" s="214">
        <f>T81</f>
        <v>0</v>
      </c>
      <c r="AR80" s="215" t="s">
        <v>169</v>
      </c>
      <c r="AT80" s="216" t="s">
        <v>70</v>
      </c>
      <c r="AU80" s="216" t="s">
        <v>79</v>
      </c>
      <c r="AY80" s="215" t="s">
        <v>149</v>
      </c>
      <c r="BK80" s="217">
        <f>BK81</f>
        <v>0</v>
      </c>
    </row>
    <row r="81" spans="2:65" s="1" customFormat="1" ht="16.5" customHeight="1">
      <c r="B81" s="45"/>
      <c r="C81" s="220" t="s">
        <v>79</v>
      </c>
      <c r="D81" s="220" t="s">
        <v>151</v>
      </c>
      <c r="E81" s="221" t="s">
        <v>1262</v>
      </c>
      <c r="F81" s="222" t="s">
        <v>1263</v>
      </c>
      <c r="G81" s="223" t="s">
        <v>1220</v>
      </c>
      <c r="H81" s="224">
        <v>1</v>
      </c>
      <c r="I81" s="225"/>
      <c r="J81" s="226">
        <f>ROUND(I81*H81,2)</f>
        <v>0</v>
      </c>
      <c r="K81" s="222" t="s">
        <v>21</v>
      </c>
      <c r="L81" s="71"/>
      <c r="M81" s="227" t="s">
        <v>21</v>
      </c>
      <c r="N81" s="277" t="s">
        <v>42</v>
      </c>
      <c r="O81" s="278"/>
      <c r="P81" s="279">
        <f>O81*H81</f>
        <v>0</v>
      </c>
      <c r="Q81" s="279">
        <v>0</v>
      </c>
      <c r="R81" s="279">
        <f>Q81*H81</f>
        <v>0</v>
      </c>
      <c r="S81" s="279">
        <v>0</v>
      </c>
      <c r="T81" s="280">
        <f>S81*H81</f>
        <v>0</v>
      </c>
      <c r="AR81" s="23" t="s">
        <v>577</v>
      </c>
      <c r="AT81" s="23" t="s">
        <v>151</v>
      </c>
      <c r="AU81" s="23" t="s">
        <v>81</v>
      </c>
      <c r="AY81" s="23" t="s">
        <v>149</v>
      </c>
      <c r="BE81" s="231">
        <f>IF(N81="základní",J81,0)</f>
        <v>0</v>
      </c>
      <c r="BF81" s="231">
        <f>IF(N81="snížená",J81,0)</f>
        <v>0</v>
      </c>
      <c r="BG81" s="231">
        <f>IF(N81="zákl. přenesená",J81,0)</f>
        <v>0</v>
      </c>
      <c r="BH81" s="231">
        <f>IF(N81="sníž. přenesená",J81,0)</f>
        <v>0</v>
      </c>
      <c r="BI81" s="231">
        <f>IF(N81="nulová",J81,0)</f>
        <v>0</v>
      </c>
      <c r="BJ81" s="23" t="s">
        <v>79</v>
      </c>
      <c r="BK81" s="231">
        <f>ROUND(I81*H81,2)</f>
        <v>0</v>
      </c>
      <c r="BL81" s="23" t="s">
        <v>577</v>
      </c>
      <c r="BM81" s="23" t="s">
        <v>1264</v>
      </c>
    </row>
    <row r="82" spans="2:12" s="1" customFormat="1" ht="6.95" customHeight="1">
      <c r="B82" s="66"/>
      <c r="C82" s="67"/>
      <c r="D82" s="67"/>
      <c r="E82" s="67"/>
      <c r="F82" s="67"/>
      <c r="G82" s="67"/>
      <c r="H82" s="67"/>
      <c r="I82" s="165"/>
      <c r="J82" s="67"/>
      <c r="K82" s="67"/>
      <c r="L82" s="71"/>
    </row>
  </sheetData>
  <sheetProtection password="CC35" sheet="1" objects="1" scenarios="1" formatColumns="0" formatRows="0" autoFilter="0"/>
  <autoFilter ref="C77:K81"/>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8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94</v>
      </c>
      <c r="G1" s="138" t="s">
        <v>95</v>
      </c>
      <c r="H1" s="138"/>
      <c r="I1" s="139"/>
      <c r="J1" s="138" t="s">
        <v>96</v>
      </c>
      <c r="K1" s="137" t="s">
        <v>97</v>
      </c>
      <c r="L1" s="138" t="s">
        <v>98</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90</v>
      </c>
    </row>
    <row r="3" spans="2:46" ht="6.95" customHeight="1">
      <c r="B3" s="24"/>
      <c r="C3" s="25"/>
      <c r="D3" s="25"/>
      <c r="E3" s="25"/>
      <c r="F3" s="25"/>
      <c r="G3" s="25"/>
      <c r="H3" s="25"/>
      <c r="I3" s="140"/>
      <c r="J3" s="25"/>
      <c r="K3" s="26"/>
      <c r="AT3" s="23" t="s">
        <v>81</v>
      </c>
    </row>
    <row r="4" spans="2:46" ht="36.95" customHeight="1">
      <c r="B4" s="27"/>
      <c r="C4" s="28"/>
      <c r="D4" s="29" t="s">
        <v>99</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I.etapa-Stavební úpravy vnitřních prostor MŠ Ladova Litvínov a úprava stávající komunikace k altánku</v>
      </c>
      <c r="F7" s="39"/>
      <c r="G7" s="39"/>
      <c r="H7" s="39"/>
      <c r="I7" s="141"/>
      <c r="J7" s="28"/>
      <c r="K7" s="30"/>
    </row>
    <row r="8" spans="2:11" s="1" customFormat="1" ht="13.5">
      <c r="B8" s="45"/>
      <c r="C8" s="46"/>
      <c r="D8" s="39" t="s">
        <v>100</v>
      </c>
      <c r="E8" s="46"/>
      <c r="F8" s="46"/>
      <c r="G8" s="46"/>
      <c r="H8" s="46"/>
      <c r="I8" s="143"/>
      <c r="J8" s="46"/>
      <c r="K8" s="50"/>
    </row>
    <row r="9" spans="2:11" s="1" customFormat="1" ht="36.95" customHeight="1">
      <c r="B9" s="45"/>
      <c r="C9" s="46"/>
      <c r="D9" s="46"/>
      <c r="E9" s="144" t="s">
        <v>1265</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24. 4. 2018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21</v>
      </c>
      <c r="K14" s="50"/>
    </row>
    <row r="15" spans="2:11" s="1" customFormat="1" ht="18" customHeight="1">
      <c r="B15" s="45"/>
      <c r="C15" s="46"/>
      <c r="D15" s="46"/>
      <c r="E15" s="34" t="s">
        <v>29</v>
      </c>
      <c r="F15" s="46"/>
      <c r="G15" s="46"/>
      <c r="H15" s="46"/>
      <c r="I15" s="145" t="s">
        <v>30</v>
      </c>
      <c r="J15" s="34" t="s">
        <v>21</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31</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30</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33</v>
      </c>
      <c r="E20" s="46"/>
      <c r="F20" s="46"/>
      <c r="G20" s="46"/>
      <c r="H20" s="46"/>
      <c r="I20" s="145" t="s">
        <v>28</v>
      </c>
      <c r="J20" s="34" t="s">
        <v>21</v>
      </c>
      <c r="K20" s="50"/>
    </row>
    <row r="21" spans="2:11" s="1" customFormat="1" ht="18" customHeight="1">
      <c r="B21" s="45"/>
      <c r="C21" s="46"/>
      <c r="D21" s="46"/>
      <c r="E21" s="34" t="s">
        <v>34</v>
      </c>
      <c r="F21" s="46"/>
      <c r="G21" s="46"/>
      <c r="H21" s="46"/>
      <c r="I21" s="145" t="s">
        <v>30</v>
      </c>
      <c r="J21" s="34" t="s">
        <v>21</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36</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37</v>
      </c>
      <c r="E27" s="46"/>
      <c r="F27" s="46"/>
      <c r="G27" s="46"/>
      <c r="H27" s="46"/>
      <c r="I27" s="143"/>
      <c r="J27" s="154">
        <f>ROUND(J78,2)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39</v>
      </c>
      <c r="G29" s="46"/>
      <c r="H29" s="46"/>
      <c r="I29" s="155" t="s">
        <v>38</v>
      </c>
      <c r="J29" s="51" t="s">
        <v>40</v>
      </c>
      <c r="K29" s="50"/>
    </row>
    <row r="30" spans="2:11" s="1" customFormat="1" ht="14.4" customHeight="1">
      <c r="B30" s="45"/>
      <c r="C30" s="46"/>
      <c r="D30" s="54" t="s">
        <v>41</v>
      </c>
      <c r="E30" s="54" t="s">
        <v>42</v>
      </c>
      <c r="F30" s="156">
        <f>ROUND(SUM(BE78:BE81),2)</f>
        <v>0</v>
      </c>
      <c r="G30" s="46"/>
      <c r="H30" s="46"/>
      <c r="I30" s="157">
        <v>0.21</v>
      </c>
      <c r="J30" s="156">
        <f>ROUND(ROUND((SUM(BE78:BE81)),2)*I30,2)</f>
        <v>0</v>
      </c>
      <c r="K30" s="50"/>
    </row>
    <row r="31" spans="2:11" s="1" customFormat="1" ht="14.4" customHeight="1">
      <c r="B31" s="45"/>
      <c r="C31" s="46"/>
      <c r="D31" s="46"/>
      <c r="E31" s="54" t="s">
        <v>43</v>
      </c>
      <c r="F31" s="156">
        <f>ROUND(SUM(BF78:BF81),2)</f>
        <v>0</v>
      </c>
      <c r="G31" s="46"/>
      <c r="H31" s="46"/>
      <c r="I31" s="157">
        <v>0.15</v>
      </c>
      <c r="J31" s="156">
        <f>ROUND(ROUND((SUM(BF78:BF81)),2)*I31,2)</f>
        <v>0</v>
      </c>
      <c r="K31" s="50"/>
    </row>
    <row r="32" spans="2:11" s="1" customFormat="1" ht="14.4" customHeight="1" hidden="1">
      <c r="B32" s="45"/>
      <c r="C32" s="46"/>
      <c r="D32" s="46"/>
      <c r="E32" s="54" t="s">
        <v>44</v>
      </c>
      <c r="F32" s="156">
        <f>ROUND(SUM(BG78:BG81),2)</f>
        <v>0</v>
      </c>
      <c r="G32" s="46"/>
      <c r="H32" s="46"/>
      <c r="I32" s="157">
        <v>0.21</v>
      </c>
      <c r="J32" s="156">
        <v>0</v>
      </c>
      <c r="K32" s="50"/>
    </row>
    <row r="33" spans="2:11" s="1" customFormat="1" ht="14.4" customHeight="1" hidden="1">
      <c r="B33" s="45"/>
      <c r="C33" s="46"/>
      <c r="D33" s="46"/>
      <c r="E33" s="54" t="s">
        <v>45</v>
      </c>
      <c r="F33" s="156">
        <f>ROUND(SUM(BH78:BH81),2)</f>
        <v>0</v>
      </c>
      <c r="G33" s="46"/>
      <c r="H33" s="46"/>
      <c r="I33" s="157">
        <v>0.15</v>
      </c>
      <c r="J33" s="156">
        <v>0</v>
      </c>
      <c r="K33" s="50"/>
    </row>
    <row r="34" spans="2:11" s="1" customFormat="1" ht="14.4" customHeight="1" hidden="1">
      <c r="B34" s="45"/>
      <c r="C34" s="46"/>
      <c r="D34" s="46"/>
      <c r="E34" s="54" t="s">
        <v>46</v>
      </c>
      <c r="F34" s="156">
        <f>ROUND(SUM(BI78:BI81),2)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47</v>
      </c>
      <c r="E36" s="97"/>
      <c r="F36" s="97"/>
      <c r="G36" s="160" t="s">
        <v>48</v>
      </c>
      <c r="H36" s="161" t="s">
        <v>49</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102</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I.etapa-Stavební úpravy vnitřních prostor MŠ Ladova Litvínov a úprava stávající komunikace k altánku</v>
      </c>
      <c r="F45" s="39"/>
      <c r="G45" s="39"/>
      <c r="H45" s="39"/>
      <c r="I45" s="143"/>
      <c r="J45" s="46"/>
      <c r="K45" s="50"/>
    </row>
    <row r="46" spans="2:11" s="1" customFormat="1" ht="14.4" customHeight="1">
      <c r="B46" s="45"/>
      <c r="C46" s="39" t="s">
        <v>100</v>
      </c>
      <c r="D46" s="46"/>
      <c r="E46" s="46"/>
      <c r="F46" s="46"/>
      <c r="G46" s="46"/>
      <c r="H46" s="46"/>
      <c r="I46" s="143"/>
      <c r="J46" s="46"/>
      <c r="K46" s="50"/>
    </row>
    <row r="47" spans="2:11" s="1" customFormat="1" ht="17.25" customHeight="1">
      <c r="B47" s="45"/>
      <c r="C47" s="46"/>
      <c r="D47" s="46"/>
      <c r="E47" s="144" t="str">
        <f>E9</f>
        <v>SO 04 - Vytápění</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 xml:space="preserve"> </v>
      </c>
      <c r="G49" s="46"/>
      <c r="H49" s="46"/>
      <c r="I49" s="145" t="s">
        <v>25</v>
      </c>
      <c r="J49" s="146" t="str">
        <f>IF(J12="","",J12)</f>
        <v>24. 4. 2018</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Město Litvínov</v>
      </c>
      <c r="G51" s="46"/>
      <c r="H51" s="46"/>
      <c r="I51" s="145" t="s">
        <v>33</v>
      </c>
      <c r="J51" s="43" t="str">
        <f>E21</f>
        <v>Ing. Antonín Wachtel</v>
      </c>
      <c r="K51" s="50"/>
    </row>
    <row r="52" spans="2:11" s="1" customFormat="1" ht="14.4" customHeight="1">
      <c r="B52" s="45"/>
      <c r="C52" s="39" t="s">
        <v>31</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103</v>
      </c>
      <c r="D54" s="158"/>
      <c r="E54" s="158"/>
      <c r="F54" s="158"/>
      <c r="G54" s="158"/>
      <c r="H54" s="158"/>
      <c r="I54" s="172"/>
      <c r="J54" s="173" t="s">
        <v>104</v>
      </c>
      <c r="K54" s="174"/>
    </row>
    <row r="55" spans="2:11" s="1" customFormat="1" ht="10.3" customHeight="1">
      <c r="B55" s="45"/>
      <c r="C55" s="46"/>
      <c r="D55" s="46"/>
      <c r="E55" s="46"/>
      <c r="F55" s="46"/>
      <c r="G55" s="46"/>
      <c r="H55" s="46"/>
      <c r="I55" s="143"/>
      <c r="J55" s="46"/>
      <c r="K55" s="50"/>
    </row>
    <row r="56" spans="2:47" s="1" customFormat="1" ht="29.25" customHeight="1">
      <c r="B56" s="45"/>
      <c r="C56" s="175" t="s">
        <v>105</v>
      </c>
      <c r="D56" s="46"/>
      <c r="E56" s="46"/>
      <c r="F56" s="46"/>
      <c r="G56" s="46"/>
      <c r="H56" s="46"/>
      <c r="I56" s="143"/>
      <c r="J56" s="154">
        <f>J78</f>
        <v>0</v>
      </c>
      <c r="K56" s="50"/>
      <c r="AU56" s="23" t="s">
        <v>106</v>
      </c>
    </row>
    <row r="57" spans="2:11" s="7" customFormat="1" ht="24.95" customHeight="1">
      <c r="B57" s="176"/>
      <c r="C57" s="177"/>
      <c r="D57" s="178" t="s">
        <v>116</v>
      </c>
      <c r="E57" s="179"/>
      <c r="F57" s="179"/>
      <c r="G57" s="179"/>
      <c r="H57" s="179"/>
      <c r="I57" s="180"/>
      <c r="J57" s="181">
        <f>J79</f>
        <v>0</v>
      </c>
      <c r="K57" s="182"/>
    </row>
    <row r="58" spans="2:11" s="8" customFormat="1" ht="19.9" customHeight="1">
      <c r="B58" s="183"/>
      <c r="C58" s="184"/>
      <c r="D58" s="185" t="s">
        <v>1266</v>
      </c>
      <c r="E58" s="186"/>
      <c r="F58" s="186"/>
      <c r="G58" s="186"/>
      <c r="H58" s="186"/>
      <c r="I58" s="187"/>
      <c r="J58" s="188">
        <f>J80</f>
        <v>0</v>
      </c>
      <c r="K58" s="189"/>
    </row>
    <row r="59" spans="2:11" s="1" customFormat="1" ht="21.8" customHeight="1">
      <c r="B59" s="45"/>
      <c r="C59" s="46"/>
      <c r="D59" s="46"/>
      <c r="E59" s="46"/>
      <c r="F59" s="46"/>
      <c r="G59" s="46"/>
      <c r="H59" s="46"/>
      <c r="I59" s="143"/>
      <c r="J59" s="46"/>
      <c r="K59" s="50"/>
    </row>
    <row r="60" spans="2:11" s="1" customFormat="1" ht="6.95" customHeight="1">
      <c r="B60" s="66"/>
      <c r="C60" s="67"/>
      <c r="D60" s="67"/>
      <c r="E60" s="67"/>
      <c r="F60" s="67"/>
      <c r="G60" s="67"/>
      <c r="H60" s="67"/>
      <c r="I60" s="165"/>
      <c r="J60" s="67"/>
      <c r="K60" s="68"/>
    </row>
    <row r="64" spans="2:12" s="1" customFormat="1" ht="6.95" customHeight="1">
      <c r="B64" s="69"/>
      <c r="C64" s="70"/>
      <c r="D64" s="70"/>
      <c r="E64" s="70"/>
      <c r="F64" s="70"/>
      <c r="G64" s="70"/>
      <c r="H64" s="70"/>
      <c r="I64" s="168"/>
      <c r="J64" s="70"/>
      <c r="K64" s="70"/>
      <c r="L64" s="71"/>
    </row>
    <row r="65" spans="2:12" s="1" customFormat="1" ht="36.95" customHeight="1">
      <c r="B65" s="45"/>
      <c r="C65" s="72" t="s">
        <v>133</v>
      </c>
      <c r="D65" s="73"/>
      <c r="E65" s="73"/>
      <c r="F65" s="73"/>
      <c r="G65" s="73"/>
      <c r="H65" s="73"/>
      <c r="I65" s="190"/>
      <c r="J65" s="73"/>
      <c r="K65" s="73"/>
      <c r="L65" s="71"/>
    </row>
    <row r="66" spans="2:12" s="1" customFormat="1" ht="6.95" customHeight="1">
      <c r="B66" s="45"/>
      <c r="C66" s="73"/>
      <c r="D66" s="73"/>
      <c r="E66" s="73"/>
      <c r="F66" s="73"/>
      <c r="G66" s="73"/>
      <c r="H66" s="73"/>
      <c r="I66" s="190"/>
      <c r="J66" s="73"/>
      <c r="K66" s="73"/>
      <c r="L66" s="71"/>
    </row>
    <row r="67" spans="2:12" s="1" customFormat="1" ht="14.4" customHeight="1">
      <c r="B67" s="45"/>
      <c r="C67" s="75" t="s">
        <v>18</v>
      </c>
      <c r="D67" s="73"/>
      <c r="E67" s="73"/>
      <c r="F67" s="73"/>
      <c r="G67" s="73"/>
      <c r="H67" s="73"/>
      <c r="I67" s="190"/>
      <c r="J67" s="73"/>
      <c r="K67" s="73"/>
      <c r="L67" s="71"/>
    </row>
    <row r="68" spans="2:12" s="1" customFormat="1" ht="16.5" customHeight="1">
      <c r="B68" s="45"/>
      <c r="C68" s="73"/>
      <c r="D68" s="73"/>
      <c r="E68" s="191" t="str">
        <f>E7</f>
        <v>I.etapa-Stavební úpravy vnitřních prostor MŠ Ladova Litvínov a úprava stávající komunikace k altánku</v>
      </c>
      <c r="F68" s="75"/>
      <c r="G68" s="75"/>
      <c r="H68" s="75"/>
      <c r="I68" s="190"/>
      <c r="J68" s="73"/>
      <c r="K68" s="73"/>
      <c r="L68" s="71"/>
    </row>
    <row r="69" spans="2:12" s="1" customFormat="1" ht="14.4" customHeight="1">
      <c r="B69" s="45"/>
      <c r="C69" s="75" t="s">
        <v>100</v>
      </c>
      <c r="D69" s="73"/>
      <c r="E69" s="73"/>
      <c r="F69" s="73"/>
      <c r="G69" s="73"/>
      <c r="H69" s="73"/>
      <c r="I69" s="190"/>
      <c r="J69" s="73"/>
      <c r="K69" s="73"/>
      <c r="L69" s="71"/>
    </row>
    <row r="70" spans="2:12" s="1" customFormat="1" ht="17.25" customHeight="1">
      <c r="B70" s="45"/>
      <c r="C70" s="73"/>
      <c r="D70" s="73"/>
      <c r="E70" s="81" t="str">
        <f>E9</f>
        <v>SO 04 - Vytápění</v>
      </c>
      <c r="F70" s="73"/>
      <c r="G70" s="73"/>
      <c r="H70" s="73"/>
      <c r="I70" s="190"/>
      <c r="J70" s="73"/>
      <c r="K70" s="73"/>
      <c r="L70" s="71"/>
    </row>
    <row r="71" spans="2:12" s="1" customFormat="1" ht="6.95" customHeight="1">
      <c r="B71" s="45"/>
      <c r="C71" s="73"/>
      <c r="D71" s="73"/>
      <c r="E71" s="73"/>
      <c r="F71" s="73"/>
      <c r="G71" s="73"/>
      <c r="H71" s="73"/>
      <c r="I71" s="190"/>
      <c r="J71" s="73"/>
      <c r="K71" s="73"/>
      <c r="L71" s="71"/>
    </row>
    <row r="72" spans="2:12" s="1" customFormat="1" ht="18" customHeight="1">
      <c r="B72" s="45"/>
      <c r="C72" s="75" t="s">
        <v>23</v>
      </c>
      <c r="D72" s="73"/>
      <c r="E72" s="73"/>
      <c r="F72" s="192" t="str">
        <f>F12</f>
        <v xml:space="preserve"> </v>
      </c>
      <c r="G72" s="73"/>
      <c r="H72" s="73"/>
      <c r="I72" s="193" t="s">
        <v>25</v>
      </c>
      <c r="J72" s="84" t="str">
        <f>IF(J12="","",J12)</f>
        <v>24. 4. 2018</v>
      </c>
      <c r="K72" s="73"/>
      <c r="L72" s="71"/>
    </row>
    <row r="73" spans="2:12" s="1" customFormat="1" ht="6.95" customHeight="1">
      <c r="B73" s="45"/>
      <c r="C73" s="73"/>
      <c r="D73" s="73"/>
      <c r="E73" s="73"/>
      <c r="F73" s="73"/>
      <c r="G73" s="73"/>
      <c r="H73" s="73"/>
      <c r="I73" s="190"/>
      <c r="J73" s="73"/>
      <c r="K73" s="73"/>
      <c r="L73" s="71"/>
    </row>
    <row r="74" spans="2:12" s="1" customFormat="1" ht="13.5">
      <c r="B74" s="45"/>
      <c r="C74" s="75" t="s">
        <v>27</v>
      </c>
      <c r="D74" s="73"/>
      <c r="E74" s="73"/>
      <c r="F74" s="192" t="str">
        <f>E15</f>
        <v>Město Litvínov</v>
      </c>
      <c r="G74" s="73"/>
      <c r="H74" s="73"/>
      <c r="I74" s="193" t="s">
        <v>33</v>
      </c>
      <c r="J74" s="192" t="str">
        <f>E21</f>
        <v>Ing. Antonín Wachtel</v>
      </c>
      <c r="K74" s="73"/>
      <c r="L74" s="71"/>
    </row>
    <row r="75" spans="2:12" s="1" customFormat="1" ht="14.4" customHeight="1">
      <c r="B75" s="45"/>
      <c r="C75" s="75" t="s">
        <v>31</v>
      </c>
      <c r="D75" s="73"/>
      <c r="E75" s="73"/>
      <c r="F75" s="192" t="str">
        <f>IF(E18="","",E18)</f>
        <v/>
      </c>
      <c r="G75" s="73"/>
      <c r="H75" s="73"/>
      <c r="I75" s="190"/>
      <c r="J75" s="73"/>
      <c r="K75" s="73"/>
      <c r="L75" s="71"/>
    </row>
    <row r="76" spans="2:12" s="1" customFormat="1" ht="10.3" customHeight="1">
      <c r="B76" s="45"/>
      <c r="C76" s="73"/>
      <c r="D76" s="73"/>
      <c r="E76" s="73"/>
      <c r="F76" s="73"/>
      <c r="G76" s="73"/>
      <c r="H76" s="73"/>
      <c r="I76" s="190"/>
      <c r="J76" s="73"/>
      <c r="K76" s="73"/>
      <c r="L76" s="71"/>
    </row>
    <row r="77" spans="2:20" s="9" customFormat="1" ht="29.25" customHeight="1">
      <c r="B77" s="194"/>
      <c r="C77" s="195" t="s">
        <v>134</v>
      </c>
      <c r="D77" s="196" t="s">
        <v>56</v>
      </c>
      <c r="E77" s="196" t="s">
        <v>52</v>
      </c>
      <c r="F77" s="196" t="s">
        <v>135</v>
      </c>
      <c r="G77" s="196" t="s">
        <v>136</v>
      </c>
      <c r="H77" s="196" t="s">
        <v>137</v>
      </c>
      <c r="I77" s="197" t="s">
        <v>138</v>
      </c>
      <c r="J77" s="196" t="s">
        <v>104</v>
      </c>
      <c r="K77" s="198" t="s">
        <v>139</v>
      </c>
      <c r="L77" s="199"/>
      <c r="M77" s="101" t="s">
        <v>140</v>
      </c>
      <c r="N77" s="102" t="s">
        <v>41</v>
      </c>
      <c r="O77" s="102" t="s">
        <v>141</v>
      </c>
      <c r="P77" s="102" t="s">
        <v>142</v>
      </c>
      <c r="Q77" s="102" t="s">
        <v>143</v>
      </c>
      <c r="R77" s="102" t="s">
        <v>144</v>
      </c>
      <c r="S77" s="102" t="s">
        <v>145</v>
      </c>
      <c r="T77" s="103" t="s">
        <v>146</v>
      </c>
    </row>
    <row r="78" spans="2:63" s="1" customFormat="1" ht="29.25" customHeight="1">
      <c r="B78" s="45"/>
      <c r="C78" s="107" t="s">
        <v>105</v>
      </c>
      <c r="D78" s="73"/>
      <c r="E78" s="73"/>
      <c r="F78" s="73"/>
      <c r="G78" s="73"/>
      <c r="H78" s="73"/>
      <c r="I78" s="190"/>
      <c r="J78" s="200">
        <f>BK78</f>
        <v>0</v>
      </c>
      <c r="K78" s="73"/>
      <c r="L78" s="71"/>
      <c r="M78" s="104"/>
      <c r="N78" s="105"/>
      <c r="O78" s="105"/>
      <c r="P78" s="201">
        <f>P79</f>
        <v>0</v>
      </c>
      <c r="Q78" s="105"/>
      <c r="R78" s="201">
        <f>R79</f>
        <v>0</v>
      </c>
      <c r="S78" s="105"/>
      <c r="T78" s="202">
        <f>T79</f>
        <v>0</v>
      </c>
      <c r="AT78" s="23" t="s">
        <v>70</v>
      </c>
      <c r="AU78" s="23" t="s">
        <v>106</v>
      </c>
      <c r="BK78" s="203">
        <f>BK79</f>
        <v>0</v>
      </c>
    </row>
    <row r="79" spans="2:63" s="10" customFormat="1" ht="37.4" customHeight="1">
      <c r="B79" s="204"/>
      <c r="C79" s="205"/>
      <c r="D79" s="206" t="s">
        <v>70</v>
      </c>
      <c r="E79" s="207" t="s">
        <v>573</v>
      </c>
      <c r="F79" s="207" t="s">
        <v>574</v>
      </c>
      <c r="G79" s="205"/>
      <c r="H79" s="205"/>
      <c r="I79" s="208"/>
      <c r="J79" s="209">
        <f>BK79</f>
        <v>0</v>
      </c>
      <c r="K79" s="205"/>
      <c r="L79" s="210"/>
      <c r="M79" s="211"/>
      <c r="N79" s="212"/>
      <c r="O79" s="212"/>
      <c r="P79" s="213">
        <f>P80</f>
        <v>0</v>
      </c>
      <c r="Q79" s="212"/>
      <c r="R79" s="213">
        <f>R80</f>
        <v>0</v>
      </c>
      <c r="S79" s="212"/>
      <c r="T79" s="214">
        <f>T80</f>
        <v>0</v>
      </c>
      <c r="AR79" s="215" t="s">
        <v>81</v>
      </c>
      <c r="AT79" s="216" t="s">
        <v>70</v>
      </c>
      <c r="AU79" s="216" t="s">
        <v>71</v>
      </c>
      <c r="AY79" s="215" t="s">
        <v>149</v>
      </c>
      <c r="BK79" s="217">
        <f>BK80</f>
        <v>0</v>
      </c>
    </row>
    <row r="80" spans="2:63" s="10" customFormat="1" ht="19.9" customHeight="1">
      <c r="B80" s="204"/>
      <c r="C80" s="205"/>
      <c r="D80" s="206" t="s">
        <v>70</v>
      </c>
      <c r="E80" s="218" t="s">
        <v>1267</v>
      </c>
      <c r="F80" s="218" t="s">
        <v>1268</v>
      </c>
      <c r="G80" s="205"/>
      <c r="H80" s="205"/>
      <c r="I80" s="208"/>
      <c r="J80" s="219">
        <f>BK80</f>
        <v>0</v>
      </c>
      <c r="K80" s="205"/>
      <c r="L80" s="210"/>
      <c r="M80" s="211"/>
      <c r="N80" s="212"/>
      <c r="O80" s="212"/>
      <c r="P80" s="213">
        <f>P81</f>
        <v>0</v>
      </c>
      <c r="Q80" s="212"/>
      <c r="R80" s="213">
        <f>R81</f>
        <v>0</v>
      </c>
      <c r="S80" s="212"/>
      <c r="T80" s="214">
        <f>T81</f>
        <v>0</v>
      </c>
      <c r="AR80" s="215" t="s">
        <v>81</v>
      </c>
      <c r="AT80" s="216" t="s">
        <v>70</v>
      </c>
      <c r="AU80" s="216" t="s">
        <v>79</v>
      </c>
      <c r="AY80" s="215" t="s">
        <v>149</v>
      </c>
      <c r="BK80" s="217">
        <f>BK81</f>
        <v>0</v>
      </c>
    </row>
    <row r="81" spans="2:65" s="1" customFormat="1" ht="16.5" customHeight="1">
      <c r="B81" s="45"/>
      <c r="C81" s="220" t="s">
        <v>79</v>
      </c>
      <c r="D81" s="220" t="s">
        <v>151</v>
      </c>
      <c r="E81" s="221" t="s">
        <v>1269</v>
      </c>
      <c r="F81" s="222" t="s">
        <v>1270</v>
      </c>
      <c r="G81" s="223" t="s">
        <v>1220</v>
      </c>
      <c r="H81" s="224">
        <v>1</v>
      </c>
      <c r="I81" s="225"/>
      <c r="J81" s="226">
        <f>ROUND(I81*H81,2)</f>
        <v>0</v>
      </c>
      <c r="K81" s="222" t="s">
        <v>21</v>
      </c>
      <c r="L81" s="71"/>
      <c r="M81" s="227" t="s">
        <v>21</v>
      </c>
      <c r="N81" s="277" t="s">
        <v>42</v>
      </c>
      <c r="O81" s="278"/>
      <c r="P81" s="279">
        <f>O81*H81</f>
        <v>0</v>
      </c>
      <c r="Q81" s="279">
        <v>0</v>
      </c>
      <c r="R81" s="279">
        <f>Q81*H81</f>
        <v>0</v>
      </c>
      <c r="S81" s="279">
        <v>0</v>
      </c>
      <c r="T81" s="280">
        <f>S81*H81</f>
        <v>0</v>
      </c>
      <c r="AR81" s="23" t="s">
        <v>247</v>
      </c>
      <c r="AT81" s="23" t="s">
        <v>151</v>
      </c>
      <c r="AU81" s="23" t="s">
        <v>81</v>
      </c>
      <c r="AY81" s="23" t="s">
        <v>149</v>
      </c>
      <c r="BE81" s="231">
        <f>IF(N81="základní",J81,0)</f>
        <v>0</v>
      </c>
      <c r="BF81" s="231">
        <f>IF(N81="snížená",J81,0)</f>
        <v>0</v>
      </c>
      <c r="BG81" s="231">
        <f>IF(N81="zákl. přenesená",J81,0)</f>
        <v>0</v>
      </c>
      <c r="BH81" s="231">
        <f>IF(N81="sníž. přenesená",J81,0)</f>
        <v>0</v>
      </c>
      <c r="BI81" s="231">
        <f>IF(N81="nulová",J81,0)</f>
        <v>0</v>
      </c>
      <c r="BJ81" s="23" t="s">
        <v>79</v>
      </c>
      <c r="BK81" s="231">
        <f>ROUND(I81*H81,2)</f>
        <v>0</v>
      </c>
      <c r="BL81" s="23" t="s">
        <v>247</v>
      </c>
      <c r="BM81" s="23" t="s">
        <v>1271</v>
      </c>
    </row>
    <row r="82" spans="2:12" s="1" customFormat="1" ht="6.95" customHeight="1">
      <c r="B82" s="66"/>
      <c r="C82" s="67"/>
      <c r="D82" s="67"/>
      <c r="E82" s="67"/>
      <c r="F82" s="67"/>
      <c r="G82" s="67"/>
      <c r="H82" s="67"/>
      <c r="I82" s="165"/>
      <c r="J82" s="67"/>
      <c r="K82" s="67"/>
      <c r="L82" s="71"/>
    </row>
  </sheetData>
  <sheetProtection password="CC35" sheet="1" objects="1" scenarios="1" formatColumns="0" formatRows="0" autoFilter="0"/>
  <autoFilter ref="C77:K81"/>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8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94</v>
      </c>
      <c r="G1" s="138" t="s">
        <v>95</v>
      </c>
      <c r="H1" s="138"/>
      <c r="I1" s="139"/>
      <c r="J1" s="138" t="s">
        <v>96</v>
      </c>
      <c r="K1" s="137" t="s">
        <v>97</v>
      </c>
      <c r="L1" s="138" t="s">
        <v>98</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93</v>
      </c>
    </row>
    <row r="3" spans="2:46" ht="6.95" customHeight="1">
      <c r="B3" s="24"/>
      <c r="C3" s="25"/>
      <c r="D3" s="25"/>
      <c r="E3" s="25"/>
      <c r="F3" s="25"/>
      <c r="G3" s="25"/>
      <c r="H3" s="25"/>
      <c r="I3" s="140"/>
      <c r="J3" s="25"/>
      <c r="K3" s="26"/>
      <c r="AT3" s="23" t="s">
        <v>81</v>
      </c>
    </row>
    <row r="4" spans="2:46" ht="36.95" customHeight="1">
      <c r="B4" s="27"/>
      <c r="C4" s="28"/>
      <c r="D4" s="29" t="s">
        <v>99</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I.etapa-Stavební úpravy vnitřních prostor MŠ Ladova Litvínov a úprava stávající komunikace k altánku</v>
      </c>
      <c r="F7" s="39"/>
      <c r="G7" s="39"/>
      <c r="H7" s="39"/>
      <c r="I7" s="141"/>
      <c r="J7" s="28"/>
      <c r="K7" s="30"/>
    </row>
    <row r="8" spans="2:11" s="1" customFormat="1" ht="13.5">
      <c r="B8" s="45"/>
      <c r="C8" s="46"/>
      <c r="D8" s="39" t="s">
        <v>100</v>
      </c>
      <c r="E8" s="46"/>
      <c r="F8" s="46"/>
      <c r="G8" s="46"/>
      <c r="H8" s="46"/>
      <c r="I8" s="143"/>
      <c r="J8" s="46"/>
      <c r="K8" s="50"/>
    </row>
    <row r="9" spans="2:11" s="1" customFormat="1" ht="36.95" customHeight="1">
      <c r="B9" s="45"/>
      <c r="C9" s="46"/>
      <c r="D9" s="46"/>
      <c r="E9" s="144" t="s">
        <v>1272</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24. 4. 2018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21</v>
      </c>
      <c r="K14" s="50"/>
    </row>
    <row r="15" spans="2:11" s="1" customFormat="1" ht="18" customHeight="1">
      <c r="B15" s="45"/>
      <c r="C15" s="46"/>
      <c r="D15" s="46"/>
      <c r="E15" s="34" t="s">
        <v>29</v>
      </c>
      <c r="F15" s="46"/>
      <c r="G15" s="46"/>
      <c r="H15" s="46"/>
      <c r="I15" s="145" t="s">
        <v>30</v>
      </c>
      <c r="J15" s="34" t="s">
        <v>21</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31</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30</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33</v>
      </c>
      <c r="E20" s="46"/>
      <c r="F20" s="46"/>
      <c r="G20" s="46"/>
      <c r="H20" s="46"/>
      <c r="I20" s="145" t="s">
        <v>28</v>
      </c>
      <c r="J20" s="34" t="s">
        <v>21</v>
      </c>
      <c r="K20" s="50"/>
    </row>
    <row r="21" spans="2:11" s="1" customFormat="1" ht="18" customHeight="1">
      <c r="B21" s="45"/>
      <c r="C21" s="46"/>
      <c r="D21" s="46"/>
      <c r="E21" s="34" t="s">
        <v>34</v>
      </c>
      <c r="F21" s="46"/>
      <c r="G21" s="46"/>
      <c r="H21" s="46"/>
      <c r="I21" s="145" t="s">
        <v>30</v>
      </c>
      <c r="J21" s="34" t="s">
        <v>21</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36</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37</v>
      </c>
      <c r="E27" s="46"/>
      <c r="F27" s="46"/>
      <c r="G27" s="46"/>
      <c r="H27" s="46"/>
      <c r="I27" s="143"/>
      <c r="J27" s="154">
        <f>ROUND(J78,2)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39</v>
      </c>
      <c r="G29" s="46"/>
      <c r="H29" s="46"/>
      <c r="I29" s="155" t="s">
        <v>38</v>
      </c>
      <c r="J29" s="51" t="s">
        <v>40</v>
      </c>
      <c r="K29" s="50"/>
    </row>
    <row r="30" spans="2:11" s="1" customFormat="1" ht="14.4" customHeight="1">
      <c r="B30" s="45"/>
      <c r="C30" s="46"/>
      <c r="D30" s="54" t="s">
        <v>41</v>
      </c>
      <c r="E30" s="54" t="s">
        <v>42</v>
      </c>
      <c r="F30" s="156">
        <f>ROUND(SUM(BE78:BE81),2)</f>
        <v>0</v>
      </c>
      <c r="G30" s="46"/>
      <c r="H30" s="46"/>
      <c r="I30" s="157">
        <v>0.21</v>
      </c>
      <c r="J30" s="156">
        <f>ROUND(ROUND((SUM(BE78:BE81)),2)*I30,2)</f>
        <v>0</v>
      </c>
      <c r="K30" s="50"/>
    </row>
    <row r="31" spans="2:11" s="1" customFormat="1" ht="14.4" customHeight="1">
      <c r="B31" s="45"/>
      <c r="C31" s="46"/>
      <c r="D31" s="46"/>
      <c r="E31" s="54" t="s">
        <v>43</v>
      </c>
      <c r="F31" s="156">
        <f>ROUND(SUM(BF78:BF81),2)</f>
        <v>0</v>
      </c>
      <c r="G31" s="46"/>
      <c r="H31" s="46"/>
      <c r="I31" s="157">
        <v>0.15</v>
      </c>
      <c r="J31" s="156">
        <f>ROUND(ROUND((SUM(BF78:BF81)),2)*I31,2)</f>
        <v>0</v>
      </c>
      <c r="K31" s="50"/>
    </row>
    <row r="32" spans="2:11" s="1" customFormat="1" ht="14.4" customHeight="1" hidden="1">
      <c r="B32" s="45"/>
      <c r="C32" s="46"/>
      <c r="D32" s="46"/>
      <c r="E32" s="54" t="s">
        <v>44</v>
      </c>
      <c r="F32" s="156">
        <f>ROUND(SUM(BG78:BG81),2)</f>
        <v>0</v>
      </c>
      <c r="G32" s="46"/>
      <c r="H32" s="46"/>
      <c r="I32" s="157">
        <v>0.21</v>
      </c>
      <c r="J32" s="156">
        <v>0</v>
      </c>
      <c r="K32" s="50"/>
    </row>
    <row r="33" spans="2:11" s="1" customFormat="1" ht="14.4" customHeight="1" hidden="1">
      <c r="B33" s="45"/>
      <c r="C33" s="46"/>
      <c r="D33" s="46"/>
      <c r="E33" s="54" t="s">
        <v>45</v>
      </c>
      <c r="F33" s="156">
        <f>ROUND(SUM(BH78:BH81),2)</f>
        <v>0</v>
      </c>
      <c r="G33" s="46"/>
      <c r="H33" s="46"/>
      <c r="I33" s="157">
        <v>0.15</v>
      </c>
      <c r="J33" s="156">
        <v>0</v>
      </c>
      <c r="K33" s="50"/>
    </row>
    <row r="34" spans="2:11" s="1" customFormat="1" ht="14.4" customHeight="1" hidden="1">
      <c r="B34" s="45"/>
      <c r="C34" s="46"/>
      <c r="D34" s="46"/>
      <c r="E34" s="54" t="s">
        <v>46</v>
      </c>
      <c r="F34" s="156">
        <f>ROUND(SUM(BI78:BI81),2)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47</v>
      </c>
      <c r="E36" s="97"/>
      <c r="F36" s="97"/>
      <c r="G36" s="160" t="s">
        <v>48</v>
      </c>
      <c r="H36" s="161" t="s">
        <v>49</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102</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I.etapa-Stavební úpravy vnitřních prostor MŠ Ladova Litvínov a úprava stávající komunikace k altánku</v>
      </c>
      <c r="F45" s="39"/>
      <c r="G45" s="39"/>
      <c r="H45" s="39"/>
      <c r="I45" s="143"/>
      <c r="J45" s="46"/>
      <c r="K45" s="50"/>
    </row>
    <row r="46" spans="2:11" s="1" customFormat="1" ht="14.4" customHeight="1">
      <c r="B46" s="45"/>
      <c r="C46" s="39" t="s">
        <v>100</v>
      </c>
      <c r="D46" s="46"/>
      <c r="E46" s="46"/>
      <c r="F46" s="46"/>
      <c r="G46" s="46"/>
      <c r="H46" s="46"/>
      <c r="I46" s="143"/>
      <c r="J46" s="46"/>
      <c r="K46" s="50"/>
    </row>
    <row r="47" spans="2:11" s="1" customFormat="1" ht="17.25" customHeight="1">
      <c r="B47" s="45"/>
      <c r="C47" s="46"/>
      <c r="D47" s="46"/>
      <c r="E47" s="144" t="str">
        <f>E9</f>
        <v>SO 05 - VZT</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 xml:space="preserve"> </v>
      </c>
      <c r="G49" s="46"/>
      <c r="H49" s="46"/>
      <c r="I49" s="145" t="s">
        <v>25</v>
      </c>
      <c r="J49" s="146" t="str">
        <f>IF(J12="","",J12)</f>
        <v>24. 4. 2018</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Město Litvínov</v>
      </c>
      <c r="G51" s="46"/>
      <c r="H51" s="46"/>
      <c r="I51" s="145" t="s">
        <v>33</v>
      </c>
      <c r="J51" s="43" t="str">
        <f>E21</f>
        <v>Ing. Antonín Wachtel</v>
      </c>
      <c r="K51" s="50"/>
    </row>
    <row r="52" spans="2:11" s="1" customFormat="1" ht="14.4" customHeight="1">
      <c r="B52" s="45"/>
      <c r="C52" s="39" t="s">
        <v>31</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103</v>
      </c>
      <c r="D54" s="158"/>
      <c r="E54" s="158"/>
      <c r="F54" s="158"/>
      <c r="G54" s="158"/>
      <c r="H54" s="158"/>
      <c r="I54" s="172"/>
      <c r="J54" s="173" t="s">
        <v>104</v>
      </c>
      <c r="K54" s="174"/>
    </row>
    <row r="55" spans="2:11" s="1" customFormat="1" ht="10.3" customHeight="1">
      <c r="B55" s="45"/>
      <c r="C55" s="46"/>
      <c r="D55" s="46"/>
      <c r="E55" s="46"/>
      <c r="F55" s="46"/>
      <c r="G55" s="46"/>
      <c r="H55" s="46"/>
      <c r="I55" s="143"/>
      <c r="J55" s="46"/>
      <c r="K55" s="50"/>
    </row>
    <row r="56" spans="2:47" s="1" customFormat="1" ht="29.25" customHeight="1">
      <c r="B56" s="45"/>
      <c r="C56" s="175" t="s">
        <v>105</v>
      </c>
      <c r="D56" s="46"/>
      <c r="E56" s="46"/>
      <c r="F56" s="46"/>
      <c r="G56" s="46"/>
      <c r="H56" s="46"/>
      <c r="I56" s="143"/>
      <c r="J56" s="154">
        <f>J78</f>
        <v>0</v>
      </c>
      <c r="K56" s="50"/>
      <c r="AU56" s="23" t="s">
        <v>106</v>
      </c>
    </row>
    <row r="57" spans="2:11" s="7" customFormat="1" ht="24.95" customHeight="1">
      <c r="B57" s="176"/>
      <c r="C57" s="177"/>
      <c r="D57" s="178" t="s">
        <v>126</v>
      </c>
      <c r="E57" s="179"/>
      <c r="F57" s="179"/>
      <c r="G57" s="179"/>
      <c r="H57" s="179"/>
      <c r="I57" s="180"/>
      <c r="J57" s="181">
        <f>J79</f>
        <v>0</v>
      </c>
      <c r="K57" s="182"/>
    </row>
    <row r="58" spans="2:11" s="8" customFormat="1" ht="19.9" customHeight="1">
      <c r="B58" s="183"/>
      <c r="C58" s="184"/>
      <c r="D58" s="185" t="s">
        <v>127</v>
      </c>
      <c r="E58" s="186"/>
      <c r="F58" s="186"/>
      <c r="G58" s="186"/>
      <c r="H58" s="186"/>
      <c r="I58" s="187"/>
      <c r="J58" s="188">
        <f>J80</f>
        <v>0</v>
      </c>
      <c r="K58" s="189"/>
    </row>
    <row r="59" spans="2:11" s="1" customFormat="1" ht="21.8" customHeight="1">
      <c r="B59" s="45"/>
      <c r="C59" s="46"/>
      <c r="D59" s="46"/>
      <c r="E59" s="46"/>
      <c r="F59" s="46"/>
      <c r="G59" s="46"/>
      <c r="H59" s="46"/>
      <c r="I59" s="143"/>
      <c r="J59" s="46"/>
      <c r="K59" s="50"/>
    </row>
    <row r="60" spans="2:11" s="1" customFormat="1" ht="6.95" customHeight="1">
      <c r="B60" s="66"/>
      <c r="C60" s="67"/>
      <c r="D60" s="67"/>
      <c r="E60" s="67"/>
      <c r="F60" s="67"/>
      <c r="G60" s="67"/>
      <c r="H60" s="67"/>
      <c r="I60" s="165"/>
      <c r="J60" s="67"/>
      <c r="K60" s="68"/>
    </row>
    <row r="64" spans="2:12" s="1" customFormat="1" ht="6.95" customHeight="1">
      <c r="B64" s="69"/>
      <c r="C64" s="70"/>
      <c r="D64" s="70"/>
      <c r="E64" s="70"/>
      <c r="F64" s="70"/>
      <c r="G64" s="70"/>
      <c r="H64" s="70"/>
      <c r="I64" s="168"/>
      <c r="J64" s="70"/>
      <c r="K64" s="70"/>
      <c r="L64" s="71"/>
    </row>
    <row r="65" spans="2:12" s="1" customFormat="1" ht="36.95" customHeight="1">
      <c r="B65" s="45"/>
      <c r="C65" s="72" t="s">
        <v>133</v>
      </c>
      <c r="D65" s="73"/>
      <c r="E65" s="73"/>
      <c r="F65" s="73"/>
      <c r="G65" s="73"/>
      <c r="H65" s="73"/>
      <c r="I65" s="190"/>
      <c r="J65" s="73"/>
      <c r="K65" s="73"/>
      <c r="L65" s="71"/>
    </row>
    <row r="66" spans="2:12" s="1" customFormat="1" ht="6.95" customHeight="1">
      <c r="B66" s="45"/>
      <c r="C66" s="73"/>
      <c r="D66" s="73"/>
      <c r="E66" s="73"/>
      <c r="F66" s="73"/>
      <c r="G66" s="73"/>
      <c r="H66" s="73"/>
      <c r="I66" s="190"/>
      <c r="J66" s="73"/>
      <c r="K66" s="73"/>
      <c r="L66" s="71"/>
    </row>
    <row r="67" spans="2:12" s="1" customFormat="1" ht="14.4" customHeight="1">
      <c r="B67" s="45"/>
      <c r="C67" s="75" t="s">
        <v>18</v>
      </c>
      <c r="D67" s="73"/>
      <c r="E67" s="73"/>
      <c r="F67" s="73"/>
      <c r="G67" s="73"/>
      <c r="H67" s="73"/>
      <c r="I67" s="190"/>
      <c r="J67" s="73"/>
      <c r="K67" s="73"/>
      <c r="L67" s="71"/>
    </row>
    <row r="68" spans="2:12" s="1" customFormat="1" ht="16.5" customHeight="1">
      <c r="B68" s="45"/>
      <c r="C68" s="73"/>
      <c r="D68" s="73"/>
      <c r="E68" s="191" t="str">
        <f>E7</f>
        <v>I.etapa-Stavební úpravy vnitřních prostor MŠ Ladova Litvínov a úprava stávající komunikace k altánku</v>
      </c>
      <c r="F68" s="75"/>
      <c r="G68" s="75"/>
      <c r="H68" s="75"/>
      <c r="I68" s="190"/>
      <c r="J68" s="73"/>
      <c r="K68" s="73"/>
      <c r="L68" s="71"/>
    </row>
    <row r="69" spans="2:12" s="1" customFormat="1" ht="14.4" customHeight="1">
      <c r="B69" s="45"/>
      <c r="C69" s="75" t="s">
        <v>100</v>
      </c>
      <c r="D69" s="73"/>
      <c r="E69" s="73"/>
      <c r="F69" s="73"/>
      <c r="G69" s="73"/>
      <c r="H69" s="73"/>
      <c r="I69" s="190"/>
      <c r="J69" s="73"/>
      <c r="K69" s="73"/>
      <c r="L69" s="71"/>
    </row>
    <row r="70" spans="2:12" s="1" customFormat="1" ht="17.25" customHeight="1">
      <c r="B70" s="45"/>
      <c r="C70" s="73"/>
      <c r="D70" s="73"/>
      <c r="E70" s="81" t="str">
        <f>E9</f>
        <v>SO 05 - VZT</v>
      </c>
      <c r="F70" s="73"/>
      <c r="G70" s="73"/>
      <c r="H70" s="73"/>
      <c r="I70" s="190"/>
      <c r="J70" s="73"/>
      <c r="K70" s="73"/>
      <c r="L70" s="71"/>
    </row>
    <row r="71" spans="2:12" s="1" customFormat="1" ht="6.95" customHeight="1">
      <c r="B71" s="45"/>
      <c r="C71" s="73"/>
      <c r="D71" s="73"/>
      <c r="E71" s="73"/>
      <c r="F71" s="73"/>
      <c r="G71" s="73"/>
      <c r="H71" s="73"/>
      <c r="I71" s="190"/>
      <c r="J71" s="73"/>
      <c r="K71" s="73"/>
      <c r="L71" s="71"/>
    </row>
    <row r="72" spans="2:12" s="1" customFormat="1" ht="18" customHeight="1">
      <c r="B72" s="45"/>
      <c r="C72" s="75" t="s">
        <v>23</v>
      </c>
      <c r="D72" s="73"/>
      <c r="E72" s="73"/>
      <c r="F72" s="192" t="str">
        <f>F12</f>
        <v xml:space="preserve"> </v>
      </c>
      <c r="G72" s="73"/>
      <c r="H72" s="73"/>
      <c r="I72" s="193" t="s">
        <v>25</v>
      </c>
      <c r="J72" s="84" t="str">
        <f>IF(J12="","",J12)</f>
        <v>24. 4. 2018</v>
      </c>
      <c r="K72" s="73"/>
      <c r="L72" s="71"/>
    </row>
    <row r="73" spans="2:12" s="1" customFormat="1" ht="6.95" customHeight="1">
      <c r="B73" s="45"/>
      <c r="C73" s="73"/>
      <c r="D73" s="73"/>
      <c r="E73" s="73"/>
      <c r="F73" s="73"/>
      <c r="G73" s="73"/>
      <c r="H73" s="73"/>
      <c r="I73" s="190"/>
      <c r="J73" s="73"/>
      <c r="K73" s="73"/>
      <c r="L73" s="71"/>
    </row>
    <row r="74" spans="2:12" s="1" customFormat="1" ht="13.5">
      <c r="B74" s="45"/>
      <c r="C74" s="75" t="s">
        <v>27</v>
      </c>
      <c r="D74" s="73"/>
      <c r="E74" s="73"/>
      <c r="F74" s="192" t="str">
        <f>E15</f>
        <v>Město Litvínov</v>
      </c>
      <c r="G74" s="73"/>
      <c r="H74" s="73"/>
      <c r="I74" s="193" t="s">
        <v>33</v>
      </c>
      <c r="J74" s="192" t="str">
        <f>E21</f>
        <v>Ing. Antonín Wachtel</v>
      </c>
      <c r="K74" s="73"/>
      <c r="L74" s="71"/>
    </row>
    <row r="75" spans="2:12" s="1" customFormat="1" ht="14.4" customHeight="1">
      <c r="B75" s="45"/>
      <c r="C75" s="75" t="s">
        <v>31</v>
      </c>
      <c r="D75" s="73"/>
      <c r="E75" s="73"/>
      <c r="F75" s="192" t="str">
        <f>IF(E18="","",E18)</f>
        <v/>
      </c>
      <c r="G75" s="73"/>
      <c r="H75" s="73"/>
      <c r="I75" s="190"/>
      <c r="J75" s="73"/>
      <c r="K75" s="73"/>
      <c r="L75" s="71"/>
    </row>
    <row r="76" spans="2:12" s="1" customFormat="1" ht="10.3" customHeight="1">
      <c r="B76" s="45"/>
      <c r="C76" s="73"/>
      <c r="D76" s="73"/>
      <c r="E76" s="73"/>
      <c r="F76" s="73"/>
      <c r="G76" s="73"/>
      <c r="H76" s="73"/>
      <c r="I76" s="190"/>
      <c r="J76" s="73"/>
      <c r="K76" s="73"/>
      <c r="L76" s="71"/>
    </row>
    <row r="77" spans="2:20" s="9" customFormat="1" ht="29.25" customHeight="1">
      <c r="B77" s="194"/>
      <c r="C77" s="195" t="s">
        <v>134</v>
      </c>
      <c r="D77" s="196" t="s">
        <v>56</v>
      </c>
      <c r="E77" s="196" t="s">
        <v>52</v>
      </c>
      <c r="F77" s="196" t="s">
        <v>135</v>
      </c>
      <c r="G77" s="196" t="s">
        <v>136</v>
      </c>
      <c r="H77" s="196" t="s">
        <v>137</v>
      </c>
      <c r="I77" s="197" t="s">
        <v>138</v>
      </c>
      <c r="J77" s="196" t="s">
        <v>104</v>
      </c>
      <c r="K77" s="198" t="s">
        <v>139</v>
      </c>
      <c r="L77" s="199"/>
      <c r="M77" s="101" t="s">
        <v>140</v>
      </c>
      <c r="N77" s="102" t="s">
        <v>41</v>
      </c>
      <c r="O77" s="102" t="s">
        <v>141</v>
      </c>
      <c r="P77" s="102" t="s">
        <v>142</v>
      </c>
      <c r="Q77" s="102" t="s">
        <v>143</v>
      </c>
      <c r="R77" s="102" t="s">
        <v>144</v>
      </c>
      <c r="S77" s="102" t="s">
        <v>145</v>
      </c>
      <c r="T77" s="103" t="s">
        <v>146</v>
      </c>
    </row>
    <row r="78" spans="2:63" s="1" customFormat="1" ht="29.25" customHeight="1">
      <c r="B78" s="45"/>
      <c r="C78" s="107" t="s">
        <v>105</v>
      </c>
      <c r="D78" s="73"/>
      <c r="E78" s="73"/>
      <c r="F78" s="73"/>
      <c r="G78" s="73"/>
      <c r="H78" s="73"/>
      <c r="I78" s="190"/>
      <c r="J78" s="200">
        <f>BK78</f>
        <v>0</v>
      </c>
      <c r="K78" s="73"/>
      <c r="L78" s="71"/>
      <c r="M78" s="104"/>
      <c r="N78" s="105"/>
      <c r="O78" s="105"/>
      <c r="P78" s="201">
        <f>P79</f>
        <v>0</v>
      </c>
      <c r="Q78" s="105"/>
      <c r="R78" s="201">
        <f>R79</f>
        <v>0</v>
      </c>
      <c r="S78" s="105"/>
      <c r="T78" s="202">
        <f>T79</f>
        <v>0</v>
      </c>
      <c r="AT78" s="23" t="s">
        <v>70</v>
      </c>
      <c r="AU78" s="23" t="s">
        <v>106</v>
      </c>
      <c r="BK78" s="203">
        <f>BK79</f>
        <v>0</v>
      </c>
    </row>
    <row r="79" spans="2:63" s="10" customFormat="1" ht="37.4" customHeight="1">
      <c r="B79" s="204"/>
      <c r="C79" s="205"/>
      <c r="D79" s="206" t="s">
        <v>70</v>
      </c>
      <c r="E79" s="207" t="s">
        <v>224</v>
      </c>
      <c r="F79" s="207" t="s">
        <v>1186</v>
      </c>
      <c r="G79" s="205"/>
      <c r="H79" s="205"/>
      <c r="I79" s="208"/>
      <c r="J79" s="209">
        <f>BK79</f>
        <v>0</v>
      </c>
      <c r="K79" s="205"/>
      <c r="L79" s="210"/>
      <c r="M79" s="211"/>
      <c r="N79" s="212"/>
      <c r="O79" s="212"/>
      <c r="P79" s="213">
        <f>P80</f>
        <v>0</v>
      </c>
      <c r="Q79" s="212"/>
      <c r="R79" s="213">
        <f>R80</f>
        <v>0</v>
      </c>
      <c r="S79" s="212"/>
      <c r="T79" s="214">
        <f>T80</f>
        <v>0</v>
      </c>
      <c r="AR79" s="215" t="s">
        <v>169</v>
      </c>
      <c r="AT79" s="216" t="s">
        <v>70</v>
      </c>
      <c r="AU79" s="216" t="s">
        <v>71</v>
      </c>
      <c r="AY79" s="215" t="s">
        <v>149</v>
      </c>
      <c r="BK79" s="217">
        <f>BK80</f>
        <v>0</v>
      </c>
    </row>
    <row r="80" spans="2:63" s="10" customFormat="1" ht="19.9" customHeight="1">
      <c r="B80" s="204"/>
      <c r="C80" s="205"/>
      <c r="D80" s="206" t="s">
        <v>70</v>
      </c>
      <c r="E80" s="218" t="s">
        <v>1187</v>
      </c>
      <c r="F80" s="218" t="s">
        <v>1188</v>
      </c>
      <c r="G80" s="205"/>
      <c r="H80" s="205"/>
      <c r="I80" s="208"/>
      <c r="J80" s="219">
        <f>BK80</f>
        <v>0</v>
      </c>
      <c r="K80" s="205"/>
      <c r="L80" s="210"/>
      <c r="M80" s="211"/>
      <c r="N80" s="212"/>
      <c r="O80" s="212"/>
      <c r="P80" s="213">
        <f>P81</f>
        <v>0</v>
      </c>
      <c r="Q80" s="212"/>
      <c r="R80" s="213">
        <f>R81</f>
        <v>0</v>
      </c>
      <c r="S80" s="212"/>
      <c r="T80" s="214">
        <f>T81</f>
        <v>0</v>
      </c>
      <c r="AR80" s="215" t="s">
        <v>169</v>
      </c>
      <c r="AT80" s="216" t="s">
        <v>70</v>
      </c>
      <c r="AU80" s="216" t="s">
        <v>79</v>
      </c>
      <c r="AY80" s="215" t="s">
        <v>149</v>
      </c>
      <c r="BK80" s="217">
        <f>BK81</f>
        <v>0</v>
      </c>
    </row>
    <row r="81" spans="2:65" s="1" customFormat="1" ht="16.5" customHeight="1">
      <c r="B81" s="45"/>
      <c r="C81" s="220" t="s">
        <v>79</v>
      </c>
      <c r="D81" s="220" t="s">
        <v>151</v>
      </c>
      <c r="E81" s="221" t="s">
        <v>1190</v>
      </c>
      <c r="F81" s="222" t="s">
        <v>1273</v>
      </c>
      <c r="G81" s="223" t="s">
        <v>1220</v>
      </c>
      <c r="H81" s="224">
        <v>1</v>
      </c>
      <c r="I81" s="225"/>
      <c r="J81" s="226">
        <f>ROUND(I81*H81,2)</f>
        <v>0</v>
      </c>
      <c r="K81" s="222" t="s">
        <v>21</v>
      </c>
      <c r="L81" s="71"/>
      <c r="M81" s="227" t="s">
        <v>21</v>
      </c>
      <c r="N81" s="277" t="s">
        <v>42</v>
      </c>
      <c r="O81" s="278"/>
      <c r="P81" s="279">
        <f>O81*H81</f>
        <v>0</v>
      </c>
      <c r="Q81" s="279">
        <v>0</v>
      </c>
      <c r="R81" s="279">
        <f>Q81*H81</f>
        <v>0</v>
      </c>
      <c r="S81" s="279">
        <v>0</v>
      </c>
      <c r="T81" s="280">
        <f>S81*H81</f>
        <v>0</v>
      </c>
      <c r="AR81" s="23" t="s">
        <v>577</v>
      </c>
      <c r="AT81" s="23" t="s">
        <v>151</v>
      </c>
      <c r="AU81" s="23" t="s">
        <v>81</v>
      </c>
      <c r="AY81" s="23" t="s">
        <v>149</v>
      </c>
      <c r="BE81" s="231">
        <f>IF(N81="základní",J81,0)</f>
        <v>0</v>
      </c>
      <c r="BF81" s="231">
        <f>IF(N81="snížená",J81,0)</f>
        <v>0</v>
      </c>
      <c r="BG81" s="231">
        <f>IF(N81="zákl. přenesená",J81,0)</f>
        <v>0</v>
      </c>
      <c r="BH81" s="231">
        <f>IF(N81="sníž. přenesená",J81,0)</f>
        <v>0</v>
      </c>
      <c r="BI81" s="231">
        <f>IF(N81="nulová",J81,0)</f>
        <v>0</v>
      </c>
      <c r="BJ81" s="23" t="s">
        <v>79</v>
      </c>
      <c r="BK81" s="231">
        <f>ROUND(I81*H81,2)</f>
        <v>0</v>
      </c>
      <c r="BL81" s="23" t="s">
        <v>577</v>
      </c>
      <c r="BM81" s="23" t="s">
        <v>1274</v>
      </c>
    </row>
    <row r="82" spans="2:12" s="1" customFormat="1" ht="6.95" customHeight="1">
      <c r="B82" s="66"/>
      <c r="C82" s="67"/>
      <c r="D82" s="67"/>
      <c r="E82" s="67"/>
      <c r="F82" s="67"/>
      <c r="G82" s="67"/>
      <c r="H82" s="67"/>
      <c r="I82" s="165"/>
      <c r="J82" s="67"/>
      <c r="K82" s="67"/>
      <c r="L82" s="71"/>
    </row>
  </sheetData>
  <sheetProtection password="CC35" sheet="1" objects="1" scenarios="1" formatColumns="0" formatRows="0" autoFilter="0"/>
  <autoFilter ref="C77:K81"/>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81" customWidth="1"/>
    <col min="2" max="2" width="1.66796875" style="281" customWidth="1"/>
    <col min="3" max="4" width="5" style="281" customWidth="1"/>
    <col min="5" max="5" width="11.66015625" style="281" customWidth="1"/>
    <col min="6" max="6" width="9.16015625" style="281" customWidth="1"/>
    <col min="7" max="7" width="5" style="281" customWidth="1"/>
    <col min="8" max="8" width="77.83203125" style="281" customWidth="1"/>
    <col min="9" max="10" width="20" style="281" customWidth="1"/>
    <col min="11" max="11" width="1.66796875" style="281" customWidth="1"/>
  </cols>
  <sheetData>
    <row r="1" ht="37.5" customHeight="1"/>
    <row r="2" spans="2:11" ht="7.5" customHeight="1">
      <c r="B2" s="282"/>
      <c r="C2" s="283"/>
      <c r="D2" s="283"/>
      <c r="E2" s="283"/>
      <c r="F2" s="283"/>
      <c r="G2" s="283"/>
      <c r="H2" s="283"/>
      <c r="I2" s="283"/>
      <c r="J2" s="283"/>
      <c r="K2" s="284"/>
    </row>
    <row r="3" spans="2:11" s="14" customFormat="1" ht="45" customHeight="1">
      <c r="B3" s="285"/>
      <c r="C3" s="286" t="s">
        <v>1275</v>
      </c>
      <c r="D3" s="286"/>
      <c r="E3" s="286"/>
      <c r="F3" s="286"/>
      <c r="G3" s="286"/>
      <c r="H3" s="286"/>
      <c r="I3" s="286"/>
      <c r="J3" s="286"/>
      <c r="K3" s="287"/>
    </row>
    <row r="4" spans="2:11" ht="25.5" customHeight="1">
      <c r="B4" s="288"/>
      <c r="C4" s="289" t="s">
        <v>1276</v>
      </c>
      <c r="D4" s="289"/>
      <c r="E4" s="289"/>
      <c r="F4" s="289"/>
      <c r="G4" s="289"/>
      <c r="H4" s="289"/>
      <c r="I4" s="289"/>
      <c r="J4" s="289"/>
      <c r="K4" s="290"/>
    </row>
    <row r="5" spans="2:11" ht="5.25" customHeight="1">
      <c r="B5" s="288"/>
      <c r="C5" s="291"/>
      <c r="D5" s="291"/>
      <c r="E5" s="291"/>
      <c r="F5" s="291"/>
      <c r="G5" s="291"/>
      <c r="H5" s="291"/>
      <c r="I5" s="291"/>
      <c r="J5" s="291"/>
      <c r="K5" s="290"/>
    </row>
    <row r="6" spans="2:11" ht="15" customHeight="1">
      <c r="B6" s="288"/>
      <c r="C6" s="292" t="s">
        <v>1277</v>
      </c>
      <c r="D6" s="292"/>
      <c r="E6" s="292"/>
      <c r="F6" s="292"/>
      <c r="G6" s="292"/>
      <c r="H6" s="292"/>
      <c r="I6" s="292"/>
      <c r="J6" s="292"/>
      <c r="K6" s="290"/>
    </row>
    <row r="7" spans="2:11" ht="15" customHeight="1">
      <c r="B7" s="293"/>
      <c r="C7" s="292" t="s">
        <v>1278</v>
      </c>
      <c r="D7" s="292"/>
      <c r="E7" s="292"/>
      <c r="F7" s="292"/>
      <c r="G7" s="292"/>
      <c r="H7" s="292"/>
      <c r="I7" s="292"/>
      <c r="J7" s="292"/>
      <c r="K7" s="290"/>
    </row>
    <row r="8" spans="2:11" ht="12.75" customHeight="1">
      <c r="B8" s="293"/>
      <c r="C8" s="292"/>
      <c r="D8" s="292"/>
      <c r="E8" s="292"/>
      <c r="F8" s="292"/>
      <c r="G8" s="292"/>
      <c r="H8" s="292"/>
      <c r="I8" s="292"/>
      <c r="J8" s="292"/>
      <c r="K8" s="290"/>
    </row>
    <row r="9" spans="2:11" ht="15" customHeight="1">
      <c r="B9" s="293"/>
      <c r="C9" s="292" t="s">
        <v>1279</v>
      </c>
      <c r="D9" s="292"/>
      <c r="E9" s="292"/>
      <c r="F9" s="292"/>
      <c r="G9" s="292"/>
      <c r="H9" s="292"/>
      <c r="I9" s="292"/>
      <c r="J9" s="292"/>
      <c r="K9" s="290"/>
    </row>
    <row r="10" spans="2:11" ht="15" customHeight="1">
      <c r="B10" s="293"/>
      <c r="C10" s="292"/>
      <c r="D10" s="292" t="s">
        <v>1280</v>
      </c>
      <c r="E10" s="292"/>
      <c r="F10" s="292"/>
      <c r="G10" s="292"/>
      <c r="H10" s="292"/>
      <c r="I10" s="292"/>
      <c r="J10" s="292"/>
      <c r="K10" s="290"/>
    </row>
    <row r="11" spans="2:11" ht="15" customHeight="1">
      <c r="B11" s="293"/>
      <c r="C11" s="294"/>
      <c r="D11" s="292" t="s">
        <v>1281</v>
      </c>
      <c r="E11" s="292"/>
      <c r="F11" s="292"/>
      <c r="G11" s="292"/>
      <c r="H11" s="292"/>
      <c r="I11" s="292"/>
      <c r="J11" s="292"/>
      <c r="K11" s="290"/>
    </row>
    <row r="12" spans="2:11" ht="12.75" customHeight="1">
      <c r="B12" s="293"/>
      <c r="C12" s="294"/>
      <c r="D12" s="294"/>
      <c r="E12" s="294"/>
      <c r="F12" s="294"/>
      <c r="G12" s="294"/>
      <c r="H12" s="294"/>
      <c r="I12" s="294"/>
      <c r="J12" s="294"/>
      <c r="K12" s="290"/>
    </row>
    <row r="13" spans="2:11" ht="15" customHeight="1">
      <c r="B13" s="293"/>
      <c r="C13" s="294"/>
      <c r="D13" s="292" t="s">
        <v>1282</v>
      </c>
      <c r="E13" s="292"/>
      <c r="F13" s="292"/>
      <c r="G13" s="292"/>
      <c r="H13" s="292"/>
      <c r="I13" s="292"/>
      <c r="J13" s="292"/>
      <c r="K13" s="290"/>
    </row>
    <row r="14" spans="2:11" ht="15" customHeight="1">
      <c r="B14" s="293"/>
      <c r="C14" s="294"/>
      <c r="D14" s="292" t="s">
        <v>1283</v>
      </c>
      <c r="E14" s="292"/>
      <c r="F14" s="292"/>
      <c r="G14" s="292"/>
      <c r="H14" s="292"/>
      <c r="I14" s="292"/>
      <c r="J14" s="292"/>
      <c r="K14" s="290"/>
    </row>
    <row r="15" spans="2:11" ht="15" customHeight="1">
      <c r="B15" s="293"/>
      <c r="C15" s="294"/>
      <c r="D15" s="292" t="s">
        <v>1284</v>
      </c>
      <c r="E15" s="292"/>
      <c r="F15" s="292"/>
      <c r="G15" s="292"/>
      <c r="H15" s="292"/>
      <c r="I15" s="292"/>
      <c r="J15" s="292"/>
      <c r="K15" s="290"/>
    </row>
    <row r="16" spans="2:11" ht="15" customHeight="1">
      <c r="B16" s="293"/>
      <c r="C16" s="294"/>
      <c r="D16" s="294"/>
      <c r="E16" s="295" t="s">
        <v>78</v>
      </c>
      <c r="F16" s="292" t="s">
        <v>1285</v>
      </c>
      <c r="G16" s="292"/>
      <c r="H16" s="292"/>
      <c r="I16" s="292"/>
      <c r="J16" s="292"/>
      <c r="K16" s="290"/>
    </row>
    <row r="17" spans="2:11" ht="15" customHeight="1">
      <c r="B17" s="293"/>
      <c r="C17" s="294"/>
      <c r="D17" s="294"/>
      <c r="E17" s="295" t="s">
        <v>1286</v>
      </c>
      <c r="F17" s="292" t="s">
        <v>1287</v>
      </c>
      <c r="G17" s="292"/>
      <c r="H17" s="292"/>
      <c r="I17" s="292"/>
      <c r="J17" s="292"/>
      <c r="K17" s="290"/>
    </row>
    <row r="18" spans="2:11" ht="15" customHeight="1">
      <c r="B18" s="293"/>
      <c r="C18" s="294"/>
      <c r="D18" s="294"/>
      <c r="E18" s="295" t="s">
        <v>1288</v>
      </c>
      <c r="F18" s="292" t="s">
        <v>1289</v>
      </c>
      <c r="G18" s="292"/>
      <c r="H18" s="292"/>
      <c r="I18" s="292"/>
      <c r="J18" s="292"/>
      <c r="K18" s="290"/>
    </row>
    <row r="19" spans="2:11" ht="15" customHeight="1">
      <c r="B19" s="293"/>
      <c r="C19" s="294"/>
      <c r="D19" s="294"/>
      <c r="E19" s="295" t="s">
        <v>1290</v>
      </c>
      <c r="F19" s="292" t="s">
        <v>1291</v>
      </c>
      <c r="G19" s="292"/>
      <c r="H19" s="292"/>
      <c r="I19" s="292"/>
      <c r="J19" s="292"/>
      <c r="K19" s="290"/>
    </row>
    <row r="20" spans="2:11" ht="15" customHeight="1">
      <c r="B20" s="293"/>
      <c r="C20" s="294"/>
      <c r="D20" s="294"/>
      <c r="E20" s="295" t="s">
        <v>1292</v>
      </c>
      <c r="F20" s="292" t="s">
        <v>1293</v>
      </c>
      <c r="G20" s="292"/>
      <c r="H20" s="292"/>
      <c r="I20" s="292"/>
      <c r="J20" s="292"/>
      <c r="K20" s="290"/>
    </row>
    <row r="21" spans="2:11" ht="15" customHeight="1">
      <c r="B21" s="293"/>
      <c r="C21" s="294"/>
      <c r="D21" s="294"/>
      <c r="E21" s="295" t="s">
        <v>1294</v>
      </c>
      <c r="F21" s="292" t="s">
        <v>1295</v>
      </c>
      <c r="G21" s="292"/>
      <c r="H21" s="292"/>
      <c r="I21" s="292"/>
      <c r="J21" s="292"/>
      <c r="K21" s="290"/>
    </row>
    <row r="22" spans="2:11" ht="12.75" customHeight="1">
      <c r="B22" s="293"/>
      <c r="C22" s="294"/>
      <c r="D22" s="294"/>
      <c r="E22" s="294"/>
      <c r="F22" s="294"/>
      <c r="G22" s="294"/>
      <c r="H22" s="294"/>
      <c r="I22" s="294"/>
      <c r="J22" s="294"/>
      <c r="K22" s="290"/>
    </row>
    <row r="23" spans="2:11" ht="15" customHeight="1">
      <c r="B23" s="293"/>
      <c r="C23" s="292" t="s">
        <v>1296</v>
      </c>
      <c r="D23" s="292"/>
      <c r="E23" s="292"/>
      <c r="F23" s="292"/>
      <c r="G23" s="292"/>
      <c r="H23" s="292"/>
      <c r="I23" s="292"/>
      <c r="J23" s="292"/>
      <c r="K23" s="290"/>
    </row>
    <row r="24" spans="2:11" ht="15" customHeight="1">
      <c r="B24" s="293"/>
      <c r="C24" s="292" t="s">
        <v>1297</v>
      </c>
      <c r="D24" s="292"/>
      <c r="E24" s="292"/>
      <c r="F24" s="292"/>
      <c r="G24" s="292"/>
      <c r="H24" s="292"/>
      <c r="I24" s="292"/>
      <c r="J24" s="292"/>
      <c r="K24" s="290"/>
    </row>
    <row r="25" spans="2:11" ht="15" customHeight="1">
      <c r="B25" s="293"/>
      <c r="C25" s="292"/>
      <c r="D25" s="292" t="s">
        <v>1298</v>
      </c>
      <c r="E25" s="292"/>
      <c r="F25" s="292"/>
      <c r="G25" s="292"/>
      <c r="H25" s="292"/>
      <c r="I25" s="292"/>
      <c r="J25" s="292"/>
      <c r="K25" s="290"/>
    </row>
    <row r="26" spans="2:11" ht="15" customHeight="1">
      <c r="B26" s="293"/>
      <c r="C26" s="294"/>
      <c r="D26" s="292" t="s">
        <v>1299</v>
      </c>
      <c r="E26" s="292"/>
      <c r="F26" s="292"/>
      <c r="G26" s="292"/>
      <c r="H26" s="292"/>
      <c r="I26" s="292"/>
      <c r="J26" s="292"/>
      <c r="K26" s="290"/>
    </row>
    <row r="27" spans="2:11" ht="12.75" customHeight="1">
      <c r="B27" s="293"/>
      <c r="C27" s="294"/>
      <c r="D27" s="294"/>
      <c r="E27" s="294"/>
      <c r="F27" s="294"/>
      <c r="G27" s="294"/>
      <c r="H27" s="294"/>
      <c r="I27" s="294"/>
      <c r="J27" s="294"/>
      <c r="K27" s="290"/>
    </row>
    <row r="28" spans="2:11" ht="15" customHeight="1">
      <c r="B28" s="293"/>
      <c r="C28" s="294"/>
      <c r="D28" s="292" t="s">
        <v>1300</v>
      </c>
      <c r="E28" s="292"/>
      <c r="F28" s="292"/>
      <c r="G28" s="292"/>
      <c r="H28" s="292"/>
      <c r="I28" s="292"/>
      <c r="J28" s="292"/>
      <c r="K28" s="290"/>
    </row>
    <row r="29" spans="2:11" ht="15" customHeight="1">
      <c r="B29" s="293"/>
      <c r="C29" s="294"/>
      <c r="D29" s="292" t="s">
        <v>1301</v>
      </c>
      <c r="E29" s="292"/>
      <c r="F29" s="292"/>
      <c r="G29" s="292"/>
      <c r="H29" s="292"/>
      <c r="I29" s="292"/>
      <c r="J29" s="292"/>
      <c r="K29" s="290"/>
    </row>
    <row r="30" spans="2:11" ht="12.75" customHeight="1">
      <c r="B30" s="293"/>
      <c r="C30" s="294"/>
      <c r="D30" s="294"/>
      <c r="E30" s="294"/>
      <c r="F30" s="294"/>
      <c r="G30" s="294"/>
      <c r="H30" s="294"/>
      <c r="I30" s="294"/>
      <c r="J30" s="294"/>
      <c r="K30" s="290"/>
    </row>
    <row r="31" spans="2:11" ht="15" customHeight="1">
      <c r="B31" s="293"/>
      <c r="C31" s="294"/>
      <c r="D31" s="292" t="s">
        <v>1302</v>
      </c>
      <c r="E31" s="292"/>
      <c r="F31" s="292"/>
      <c r="G31" s="292"/>
      <c r="H31" s="292"/>
      <c r="I31" s="292"/>
      <c r="J31" s="292"/>
      <c r="K31" s="290"/>
    </row>
    <row r="32" spans="2:11" ht="15" customHeight="1">
      <c r="B32" s="293"/>
      <c r="C32" s="294"/>
      <c r="D32" s="292" t="s">
        <v>1303</v>
      </c>
      <c r="E32" s="292"/>
      <c r="F32" s="292"/>
      <c r="G32" s="292"/>
      <c r="H32" s="292"/>
      <c r="I32" s="292"/>
      <c r="J32" s="292"/>
      <c r="K32" s="290"/>
    </row>
    <row r="33" spans="2:11" ht="15" customHeight="1">
      <c r="B33" s="293"/>
      <c r="C33" s="294"/>
      <c r="D33" s="292" t="s">
        <v>1304</v>
      </c>
      <c r="E33" s="292"/>
      <c r="F33" s="292"/>
      <c r="G33" s="292"/>
      <c r="H33" s="292"/>
      <c r="I33" s="292"/>
      <c r="J33" s="292"/>
      <c r="K33" s="290"/>
    </row>
    <row r="34" spans="2:11" ht="15" customHeight="1">
      <c r="B34" s="293"/>
      <c r="C34" s="294"/>
      <c r="D34" s="292"/>
      <c r="E34" s="296" t="s">
        <v>134</v>
      </c>
      <c r="F34" s="292"/>
      <c r="G34" s="292" t="s">
        <v>1305</v>
      </c>
      <c r="H34" s="292"/>
      <c r="I34" s="292"/>
      <c r="J34" s="292"/>
      <c r="K34" s="290"/>
    </row>
    <row r="35" spans="2:11" ht="30.75" customHeight="1">
      <c r="B35" s="293"/>
      <c r="C35" s="294"/>
      <c r="D35" s="292"/>
      <c r="E35" s="296" t="s">
        <v>1306</v>
      </c>
      <c r="F35" s="292"/>
      <c r="G35" s="292" t="s">
        <v>1307</v>
      </c>
      <c r="H35" s="292"/>
      <c r="I35" s="292"/>
      <c r="J35" s="292"/>
      <c r="K35" s="290"/>
    </row>
    <row r="36" spans="2:11" ht="15" customHeight="1">
      <c r="B36" s="293"/>
      <c r="C36" s="294"/>
      <c r="D36" s="292"/>
      <c r="E36" s="296" t="s">
        <v>52</v>
      </c>
      <c r="F36" s="292"/>
      <c r="G36" s="292" t="s">
        <v>1308</v>
      </c>
      <c r="H36" s="292"/>
      <c r="I36" s="292"/>
      <c r="J36" s="292"/>
      <c r="K36" s="290"/>
    </row>
    <row r="37" spans="2:11" ht="15" customHeight="1">
      <c r="B37" s="293"/>
      <c r="C37" s="294"/>
      <c r="D37" s="292"/>
      <c r="E37" s="296" t="s">
        <v>135</v>
      </c>
      <c r="F37" s="292"/>
      <c r="G37" s="292" t="s">
        <v>1309</v>
      </c>
      <c r="H37" s="292"/>
      <c r="I37" s="292"/>
      <c r="J37" s="292"/>
      <c r="K37" s="290"/>
    </row>
    <row r="38" spans="2:11" ht="15" customHeight="1">
      <c r="B38" s="293"/>
      <c r="C38" s="294"/>
      <c r="D38" s="292"/>
      <c r="E38" s="296" t="s">
        <v>136</v>
      </c>
      <c r="F38" s="292"/>
      <c r="G38" s="292" t="s">
        <v>1310</v>
      </c>
      <c r="H38" s="292"/>
      <c r="I38" s="292"/>
      <c r="J38" s="292"/>
      <c r="K38" s="290"/>
    </row>
    <row r="39" spans="2:11" ht="15" customHeight="1">
      <c r="B39" s="293"/>
      <c r="C39" s="294"/>
      <c r="D39" s="292"/>
      <c r="E39" s="296" t="s">
        <v>137</v>
      </c>
      <c r="F39" s="292"/>
      <c r="G39" s="292" t="s">
        <v>1311</v>
      </c>
      <c r="H39" s="292"/>
      <c r="I39" s="292"/>
      <c r="J39" s="292"/>
      <c r="K39" s="290"/>
    </row>
    <row r="40" spans="2:11" ht="15" customHeight="1">
      <c r="B40" s="293"/>
      <c r="C40" s="294"/>
      <c r="D40" s="292"/>
      <c r="E40" s="296" t="s">
        <v>1312</v>
      </c>
      <c r="F40" s="292"/>
      <c r="G40" s="292" t="s">
        <v>1313</v>
      </c>
      <c r="H40" s="292"/>
      <c r="I40" s="292"/>
      <c r="J40" s="292"/>
      <c r="K40" s="290"/>
    </row>
    <row r="41" spans="2:11" ht="15" customHeight="1">
      <c r="B41" s="293"/>
      <c r="C41" s="294"/>
      <c r="D41" s="292"/>
      <c r="E41" s="296"/>
      <c r="F41" s="292"/>
      <c r="G41" s="292" t="s">
        <v>1314</v>
      </c>
      <c r="H41" s="292"/>
      <c r="I41" s="292"/>
      <c r="J41" s="292"/>
      <c r="K41" s="290"/>
    </row>
    <row r="42" spans="2:11" ht="15" customHeight="1">
      <c r="B42" s="293"/>
      <c r="C42" s="294"/>
      <c r="D42" s="292"/>
      <c r="E42" s="296" t="s">
        <v>1315</v>
      </c>
      <c r="F42" s="292"/>
      <c r="G42" s="292" t="s">
        <v>1316</v>
      </c>
      <c r="H42" s="292"/>
      <c r="I42" s="292"/>
      <c r="J42" s="292"/>
      <c r="K42" s="290"/>
    </row>
    <row r="43" spans="2:11" ht="15" customHeight="1">
      <c r="B43" s="293"/>
      <c r="C43" s="294"/>
      <c r="D43" s="292"/>
      <c r="E43" s="296" t="s">
        <v>139</v>
      </c>
      <c r="F43" s="292"/>
      <c r="G43" s="292" t="s">
        <v>1317</v>
      </c>
      <c r="H43" s="292"/>
      <c r="I43" s="292"/>
      <c r="J43" s="292"/>
      <c r="K43" s="290"/>
    </row>
    <row r="44" spans="2:11" ht="12.75" customHeight="1">
      <c r="B44" s="293"/>
      <c r="C44" s="294"/>
      <c r="D44" s="292"/>
      <c r="E44" s="292"/>
      <c r="F44" s="292"/>
      <c r="G44" s="292"/>
      <c r="H44" s="292"/>
      <c r="I44" s="292"/>
      <c r="J44" s="292"/>
      <c r="K44" s="290"/>
    </row>
    <row r="45" spans="2:11" ht="15" customHeight="1">
      <c r="B45" s="293"/>
      <c r="C45" s="294"/>
      <c r="D45" s="292" t="s">
        <v>1318</v>
      </c>
      <c r="E45" s="292"/>
      <c r="F45" s="292"/>
      <c r="G45" s="292"/>
      <c r="H45" s="292"/>
      <c r="I45" s="292"/>
      <c r="J45" s="292"/>
      <c r="K45" s="290"/>
    </row>
    <row r="46" spans="2:11" ht="15" customHeight="1">
      <c r="B46" s="293"/>
      <c r="C46" s="294"/>
      <c r="D46" s="294"/>
      <c r="E46" s="292" t="s">
        <v>1319</v>
      </c>
      <c r="F46" s="292"/>
      <c r="G46" s="292"/>
      <c r="H46" s="292"/>
      <c r="I46" s="292"/>
      <c r="J46" s="292"/>
      <c r="K46" s="290"/>
    </row>
    <row r="47" spans="2:11" ht="15" customHeight="1">
      <c r="B47" s="293"/>
      <c r="C47" s="294"/>
      <c r="D47" s="294"/>
      <c r="E47" s="292" t="s">
        <v>1320</v>
      </c>
      <c r="F47" s="292"/>
      <c r="G47" s="292"/>
      <c r="H47" s="292"/>
      <c r="I47" s="292"/>
      <c r="J47" s="292"/>
      <c r="K47" s="290"/>
    </row>
    <row r="48" spans="2:11" ht="15" customHeight="1">
      <c r="B48" s="293"/>
      <c r="C48" s="294"/>
      <c r="D48" s="294"/>
      <c r="E48" s="292" t="s">
        <v>1321</v>
      </c>
      <c r="F48" s="292"/>
      <c r="G48" s="292"/>
      <c r="H48" s="292"/>
      <c r="I48" s="292"/>
      <c r="J48" s="292"/>
      <c r="K48" s="290"/>
    </row>
    <row r="49" spans="2:11" ht="15" customHeight="1">
      <c r="B49" s="293"/>
      <c r="C49" s="294"/>
      <c r="D49" s="292" t="s">
        <v>1322</v>
      </c>
      <c r="E49" s="292"/>
      <c r="F49" s="292"/>
      <c r="G49" s="292"/>
      <c r="H49" s="292"/>
      <c r="I49" s="292"/>
      <c r="J49" s="292"/>
      <c r="K49" s="290"/>
    </row>
    <row r="50" spans="2:11" ht="25.5" customHeight="1">
      <c r="B50" s="288"/>
      <c r="C50" s="289" t="s">
        <v>1323</v>
      </c>
      <c r="D50" s="289"/>
      <c r="E50" s="289"/>
      <c r="F50" s="289"/>
      <c r="G50" s="289"/>
      <c r="H50" s="289"/>
      <c r="I50" s="289"/>
      <c r="J50" s="289"/>
      <c r="K50" s="290"/>
    </row>
    <row r="51" spans="2:11" ht="5.25" customHeight="1">
      <c r="B51" s="288"/>
      <c r="C51" s="291"/>
      <c r="D51" s="291"/>
      <c r="E51" s="291"/>
      <c r="F51" s="291"/>
      <c r="G51" s="291"/>
      <c r="H51" s="291"/>
      <c r="I51" s="291"/>
      <c r="J51" s="291"/>
      <c r="K51" s="290"/>
    </row>
    <row r="52" spans="2:11" ht="15" customHeight="1">
      <c r="B52" s="288"/>
      <c r="C52" s="292" t="s">
        <v>1324</v>
      </c>
      <c r="D52" s="292"/>
      <c r="E52" s="292"/>
      <c r="F52" s="292"/>
      <c r="G52" s="292"/>
      <c r="H52" s="292"/>
      <c r="I52" s="292"/>
      <c r="J52" s="292"/>
      <c r="K52" s="290"/>
    </row>
    <row r="53" spans="2:11" ht="15" customHeight="1">
      <c r="B53" s="288"/>
      <c r="C53" s="292" t="s">
        <v>1325</v>
      </c>
      <c r="D53" s="292"/>
      <c r="E53" s="292"/>
      <c r="F53" s="292"/>
      <c r="G53" s="292"/>
      <c r="H53" s="292"/>
      <c r="I53" s="292"/>
      <c r="J53" s="292"/>
      <c r="K53" s="290"/>
    </row>
    <row r="54" spans="2:11" ht="12.75" customHeight="1">
      <c r="B54" s="288"/>
      <c r="C54" s="292"/>
      <c r="D54" s="292"/>
      <c r="E54" s="292"/>
      <c r="F54" s="292"/>
      <c r="G54" s="292"/>
      <c r="H54" s="292"/>
      <c r="I54" s="292"/>
      <c r="J54" s="292"/>
      <c r="K54" s="290"/>
    </row>
    <row r="55" spans="2:11" ht="15" customHeight="1">
      <c r="B55" s="288"/>
      <c r="C55" s="292" t="s">
        <v>1326</v>
      </c>
      <c r="D55" s="292"/>
      <c r="E55" s="292"/>
      <c r="F55" s="292"/>
      <c r="G55" s="292"/>
      <c r="H55" s="292"/>
      <c r="I55" s="292"/>
      <c r="J55" s="292"/>
      <c r="K55" s="290"/>
    </row>
    <row r="56" spans="2:11" ht="15" customHeight="1">
      <c r="B56" s="288"/>
      <c r="C56" s="294"/>
      <c r="D56" s="292" t="s">
        <v>1327</v>
      </c>
      <c r="E56" s="292"/>
      <c r="F56" s="292"/>
      <c r="G56" s="292"/>
      <c r="H56" s="292"/>
      <c r="I56" s="292"/>
      <c r="J56" s="292"/>
      <c r="K56" s="290"/>
    </row>
    <row r="57" spans="2:11" ht="15" customHeight="1">
      <c r="B57" s="288"/>
      <c r="C57" s="294"/>
      <c r="D57" s="292" t="s">
        <v>1328</v>
      </c>
      <c r="E57" s="292"/>
      <c r="F57" s="292"/>
      <c r="G57" s="292"/>
      <c r="H57" s="292"/>
      <c r="I57" s="292"/>
      <c r="J57" s="292"/>
      <c r="K57" s="290"/>
    </row>
    <row r="58" spans="2:11" ht="15" customHeight="1">
      <c r="B58" s="288"/>
      <c r="C58" s="294"/>
      <c r="D58" s="292" t="s">
        <v>1329</v>
      </c>
      <c r="E58" s="292"/>
      <c r="F58" s="292"/>
      <c r="G58" s="292"/>
      <c r="H58" s="292"/>
      <c r="I58" s="292"/>
      <c r="J58" s="292"/>
      <c r="K58" s="290"/>
    </row>
    <row r="59" spans="2:11" ht="15" customHeight="1">
      <c r="B59" s="288"/>
      <c r="C59" s="294"/>
      <c r="D59" s="292" t="s">
        <v>1330</v>
      </c>
      <c r="E59" s="292"/>
      <c r="F59" s="292"/>
      <c r="G59" s="292"/>
      <c r="H59" s="292"/>
      <c r="I59" s="292"/>
      <c r="J59" s="292"/>
      <c r="K59" s="290"/>
    </row>
    <row r="60" spans="2:11" ht="15" customHeight="1">
      <c r="B60" s="288"/>
      <c r="C60" s="294"/>
      <c r="D60" s="297" t="s">
        <v>1331</v>
      </c>
      <c r="E60" s="297"/>
      <c r="F60" s="297"/>
      <c r="G60" s="297"/>
      <c r="H60" s="297"/>
      <c r="I60" s="297"/>
      <c r="J60" s="297"/>
      <c r="K60" s="290"/>
    </row>
    <row r="61" spans="2:11" ht="15" customHeight="1">
      <c r="B61" s="288"/>
      <c r="C61" s="294"/>
      <c r="D61" s="292" t="s">
        <v>1332</v>
      </c>
      <c r="E61" s="292"/>
      <c r="F61" s="292"/>
      <c r="G61" s="292"/>
      <c r="H61" s="292"/>
      <c r="I61" s="292"/>
      <c r="J61" s="292"/>
      <c r="K61" s="290"/>
    </row>
    <row r="62" spans="2:11" ht="12.75" customHeight="1">
      <c r="B62" s="288"/>
      <c r="C62" s="294"/>
      <c r="D62" s="294"/>
      <c r="E62" s="298"/>
      <c r="F62" s="294"/>
      <c r="G62" s="294"/>
      <c r="H62" s="294"/>
      <c r="I62" s="294"/>
      <c r="J62" s="294"/>
      <c r="K62" s="290"/>
    </row>
    <row r="63" spans="2:11" ht="15" customHeight="1">
      <c r="B63" s="288"/>
      <c r="C63" s="294"/>
      <c r="D63" s="292" t="s">
        <v>1333</v>
      </c>
      <c r="E63" s="292"/>
      <c r="F63" s="292"/>
      <c r="G63" s="292"/>
      <c r="H63" s="292"/>
      <c r="I63" s="292"/>
      <c r="J63" s="292"/>
      <c r="K63" s="290"/>
    </row>
    <row r="64" spans="2:11" ht="15" customHeight="1">
      <c r="B64" s="288"/>
      <c r="C64" s="294"/>
      <c r="D64" s="297" t="s">
        <v>1334</v>
      </c>
      <c r="E64" s="297"/>
      <c r="F64" s="297"/>
      <c r="G64" s="297"/>
      <c r="H64" s="297"/>
      <c r="I64" s="297"/>
      <c r="J64" s="297"/>
      <c r="K64" s="290"/>
    </row>
    <row r="65" spans="2:11" ht="15" customHeight="1">
      <c r="B65" s="288"/>
      <c r="C65" s="294"/>
      <c r="D65" s="292" t="s">
        <v>1335</v>
      </c>
      <c r="E65" s="292"/>
      <c r="F65" s="292"/>
      <c r="G65" s="292"/>
      <c r="H65" s="292"/>
      <c r="I65" s="292"/>
      <c r="J65" s="292"/>
      <c r="K65" s="290"/>
    </row>
    <row r="66" spans="2:11" ht="15" customHeight="1">
      <c r="B66" s="288"/>
      <c r="C66" s="294"/>
      <c r="D66" s="292" t="s">
        <v>1336</v>
      </c>
      <c r="E66" s="292"/>
      <c r="F66" s="292"/>
      <c r="G66" s="292"/>
      <c r="H66" s="292"/>
      <c r="I66" s="292"/>
      <c r="J66" s="292"/>
      <c r="K66" s="290"/>
    </row>
    <row r="67" spans="2:11" ht="15" customHeight="1">
      <c r="B67" s="288"/>
      <c r="C67" s="294"/>
      <c r="D67" s="292" t="s">
        <v>1337</v>
      </c>
      <c r="E67" s="292"/>
      <c r="F67" s="292"/>
      <c r="G67" s="292"/>
      <c r="H67" s="292"/>
      <c r="I67" s="292"/>
      <c r="J67" s="292"/>
      <c r="K67" s="290"/>
    </row>
    <row r="68" spans="2:11" ht="15" customHeight="1">
      <c r="B68" s="288"/>
      <c r="C68" s="294"/>
      <c r="D68" s="292" t="s">
        <v>1338</v>
      </c>
      <c r="E68" s="292"/>
      <c r="F68" s="292"/>
      <c r="G68" s="292"/>
      <c r="H68" s="292"/>
      <c r="I68" s="292"/>
      <c r="J68" s="292"/>
      <c r="K68" s="290"/>
    </row>
    <row r="69" spans="2:11" ht="12.75" customHeight="1">
      <c r="B69" s="299"/>
      <c r="C69" s="300"/>
      <c r="D69" s="300"/>
      <c r="E69" s="300"/>
      <c r="F69" s="300"/>
      <c r="G69" s="300"/>
      <c r="H69" s="300"/>
      <c r="I69" s="300"/>
      <c r="J69" s="300"/>
      <c r="K69" s="301"/>
    </row>
    <row r="70" spans="2:11" ht="18.75" customHeight="1">
      <c r="B70" s="302"/>
      <c r="C70" s="302"/>
      <c r="D70" s="302"/>
      <c r="E70" s="302"/>
      <c r="F70" s="302"/>
      <c r="G70" s="302"/>
      <c r="H70" s="302"/>
      <c r="I70" s="302"/>
      <c r="J70" s="302"/>
      <c r="K70" s="303"/>
    </row>
    <row r="71" spans="2:11" ht="18.75" customHeight="1">
      <c r="B71" s="303"/>
      <c r="C71" s="303"/>
      <c r="D71" s="303"/>
      <c r="E71" s="303"/>
      <c r="F71" s="303"/>
      <c r="G71" s="303"/>
      <c r="H71" s="303"/>
      <c r="I71" s="303"/>
      <c r="J71" s="303"/>
      <c r="K71" s="303"/>
    </row>
    <row r="72" spans="2:11" ht="7.5" customHeight="1">
      <c r="B72" s="304"/>
      <c r="C72" s="305"/>
      <c r="D72" s="305"/>
      <c r="E72" s="305"/>
      <c r="F72" s="305"/>
      <c r="G72" s="305"/>
      <c r="H72" s="305"/>
      <c r="I72" s="305"/>
      <c r="J72" s="305"/>
      <c r="K72" s="306"/>
    </row>
    <row r="73" spans="2:11" ht="45" customHeight="1">
      <c r="B73" s="307"/>
      <c r="C73" s="308" t="s">
        <v>98</v>
      </c>
      <c r="D73" s="308"/>
      <c r="E73" s="308"/>
      <c r="F73" s="308"/>
      <c r="G73" s="308"/>
      <c r="H73" s="308"/>
      <c r="I73" s="308"/>
      <c r="J73" s="308"/>
      <c r="K73" s="309"/>
    </row>
    <row r="74" spans="2:11" ht="17.25" customHeight="1">
      <c r="B74" s="307"/>
      <c r="C74" s="310" t="s">
        <v>1339</v>
      </c>
      <c r="D74" s="310"/>
      <c r="E74" s="310"/>
      <c r="F74" s="310" t="s">
        <v>1340</v>
      </c>
      <c r="G74" s="311"/>
      <c r="H74" s="310" t="s">
        <v>135</v>
      </c>
      <c r="I74" s="310" t="s">
        <v>56</v>
      </c>
      <c r="J74" s="310" t="s">
        <v>1341</v>
      </c>
      <c r="K74" s="309"/>
    </row>
    <row r="75" spans="2:11" ht="17.25" customHeight="1">
      <c r="B75" s="307"/>
      <c r="C75" s="312" t="s">
        <v>1342</v>
      </c>
      <c r="D75" s="312"/>
      <c r="E75" s="312"/>
      <c r="F75" s="313" t="s">
        <v>1343</v>
      </c>
      <c r="G75" s="314"/>
      <c r="H75" s="312"/>
      <c r="I75" s="312"/>
      <c r="J75" s="312" t="s">
        <v>1344</v>
      </c>
      <c r="K75" s="309"/>
    </row>
    <row r="76" spans="2:11" ht="5.25" customHeight="1">
      <c r="B76" s="307"/>
      <c r="C76" s="315"/>
      <c r="D76" s="315"/>
      <c r="E76" s="315"/>
      <c r="F76" s="315"/>
      <c r="G76" s="316"/>
      <c r="H76" s="315"/>
      <c r="I76" s="315"/>
      <c r="J76" s="315"/>
      <c r="K76" s="309"/>
    </row>
    <row r="77" spans="2:11" ht="15" customHeight="1">
      <c r="B77" s="307"/>
      <c r="C77" s="296" t="s">
        <v>52</v>
      </c>
      <c r="D77" s="315"/>
      <c r="E77" s="315"/>
      <c r="F77" s="317" t="s">
        <v>1345</v>
      </c>
      <c r="G77" s="316"/>
      <c r="H77" s="296" t="s">
        <v>1346</v>
      </c>
      <c r="I77" s="296" t="s">
        <v>1347</v>
      </c>
      <c r="J77" s="296">
        <v>20</v>
      </c>
      <c r="K77" s="309"/>
    </row>
    <row r="78" spans="2:11" ht="15" customHeight="1">
      <c r="B78" s="307"/>
      <c r="C78" s="296" t="s">
        <v>1348</v>
      </c>
      <c r="D78" s="296"/>
      <c r="E78" s="296"/>
      <c r="F78" s="317" t="s">
        <v>1345</v>
      </c>
      <c r="G78" s="316"/>
      <c r="H78" s="296" t="s">
        <v>1349</v>
      </c>
      <c r="I78" s="296" t="s">
        <v>1347</v>
      </c>
      <c r="J78" s="296">
        <v>120</v>
      </c>
      <c r="K78" s="309"/>
    </row>
    <row r="79" spans="2:11" ht="15" customHeight="1">
      <c r="B79" s="318"/>
      <c r="C79" s="296" t="s">
        <v>1350</v>
      </c>
      <c r="D79" s="296"/>
      <c r="E79" s="296"/>
      <c r="F79" s="317" t="s">
        <v>1351</v>
      </c>
      <c r="G79" s="316"/>
      <c r="H79" s="296" t="s">
        <v>1352</v>
      </c>
      <c r="I79" s="296" t="s">
        <v>1347</v>
      </c>
      <c r="J79" s="296">
        <v>50</v>
      </c>
      <c r="K79" s="309"/>
    </row>
    <row r="80" spans="2:11" ht="15" customHeight="1">
      <c r="B80" s="318"/>
      <c r="C80" s="296" t="s">
        <v>1353</v>
      </c>
      <c r="D80" s="296"/>
      <c r="E80" s="296"/>
      <c r="F80" s="317" t="s">
        <v>1345</v>
      </c>
      <c r="G80" s="316"/>
      <c r="H80" s="296" t="s">
        <v>1354</v>
      </c>
      <c r="I80" s="296" t="s">
        <v>1355</v>
      </c>
      <c r="J80" s="296"/>
      <c r="K80" s="309"/>
    </row>
    <row r="81" spans="2:11" ht="15" customHeight="1">
      <c r="B81" s="318"/>
      <c r="C81" s="319" t="s">
        <v>1356</v>
      </c>
      <c r="D81" s="319"/>
      <c r="E81" s="319"/>
      <c r="F81" s="320" t="s">
        <v>1351</v>
      </c>
      <c r="G81" s="319"/>
      <c r="H81" s="319" t="s">
        <v>1357</v>
      </c>
      <c r="I81" s="319" t="s">
        <v>1347</v>
      </c>
      <c r="J81" s="319">
        <v>15</v>
      </c>
      <c r="K81" s="309"/>
    </row>
    <row r="82" spans="2:11" ht="15" customHeight="1">
      <c r="B82" s="318"/>
      <c r="C82" s="319" t="s">
        <v>1358</v>
      </c>
      <c r="D82" s="319"/>
      <c r="E82" s="319"/>
      <c r="F82" s="320" t="s">
        <v>1351</v>
      </c>
      <c r="G82" s="319"/>
      <c r="H82" s="319" t="s">
        <v>1359</v>
      </c>
      <c r="I82" s="319" t="s">
        <v>1347</v>
      </c>
      <c r="J82" s="319">
        <v>15</v>
      </c>
      <c r="K82" s="309"/>
    </row>
    <row r="83" spans="2:11" ht="15" customHeight="1">
      <c r="B83" s="318"/>
      <c r="C83" s="319" t="s">
        <v>1360</v>
      </c>
      <c r="D83" s="319"/>
      <c r="E83" s="319"/>
      <c r="F83" s="320" t="s">
        <v>1351</v>
      </c>
      <c r="G83" s="319"/>
      <c r="H83" s="319" t="s">
        <v>1361</v>
      </c>
      <c r="I83" s="319" t="s">
        <v>1347</v>
      </c>
      <c r="J83" s="319">
        <v>20</v>
      </c>
      <c r="K83" s="309"/>
    </row>
    <row r="84" spans="2:11" ht="15" customHeight="1">
      <c r="B84" s="318"/>
      <c r="C84" s="319" t="s">
        <v>1362</v>
      </c>
      <c r="D84" s="319"/>
      <c r="E84" s="319"/>
      <c r="F84" s="320" t="s">
        <v>1351</v>
      </c>
      <c r="G84" s="319"/>
      <c r="H84" s="319" t="s">
        <v>1363</v>
      </c>
      <c r="I84" s="319" t="s">
        <v>1347</v>
      </c>
      <c r="J84" s="319">
        <v>20</v>
      </c>
      <c r="K84" s="309"/>
    </row>
    <row r="85" spans="2:11" ht="15" customHeight="1">
      <c r="B85" s="318"/>
      <c r="C85" s="296" t="s">
        <v>1364</v>
      </c>
      <c r="D85" s="296"/>
      <c r="E85" s="296"/>
      <c r="F85" s="317" t="s">
        <v>1351</v>
      </c>
      <c r="G85" s="316"/>
      <c r="H85" s="296" t="s">
        <v>1365</v>
      </c>
      <c r="I85" s="296" t="s">
        <v>1347</v>
      </c>
      <c r="J85" s="296">
        <v>50</v>
      </c>
      <c r="K85" s="309"/>
    </row>
    <row r="86" spans="2:11" ht="15" customHeight="1">
      <c r="B86" s="318"/>
      <c r="C86" s="296" t="s">
        <v>1366</v>
      </c>
      <c r="D86" s="296"/>
      <c r="E86" s="296"/>
      <c r="F86" s="317" t="s">
        <v>1351</v>
      </c>
      <c r="G86" s="316"/>
      <c r="H86" s="296" t="s">
        <v>1367</v>
      </c>
      <c r="I86" s="296" t="s">
        <v>1347</v>
      </c>
      <c r="J86" s="296">
        <v>20</v>
      </c>
      <c r="K86" s="309"/>
    </row>
    <row r="87" spans="2:11" ht="15" customHeight="1">
      <c r="B87" s="318"/>
      <c r="C87" s="296" t="s">
        <v>1368</v>
      </c>
      <c r="D87" s="296"/>
      <c r="E87" s="296"/>
      <c r="F87" s="317" t="s">
        <v>1351</v>
      </c>
      <c r="G87" s="316"/>
      <c r="H87" s="296" t="s">
        <v>1369</v>
      </c>
      <c r="I87" s="296" t="s">
        <v>1347</v>
      </c>
      <c r="J87" s="296">
        <v>20</v>
      </c>
      <c r="K87" s="309"/>
    </row>
    <row r="88" spans="2:11" ht="15" customHeight="1">
      <c r="B88" s="318"/>
      <c r="C88" s="296" t="s">
        <v>1370</v>
      </c>
      <c r="D88" s="296"/>
      <c r="E88" s="296"/>
      <c r="F88" s="317" t="s">
        <v>1351</v>
      </c>
      <c r="G88" s="316"/>
      <c r="H88" s="296" t="s">
        <v>1371</v>
      </c>
      <c r="I88" s="296" t="s">
        <v>1347</v>
      </c>
      <c r="J88" s="296">
        <v>50</v>
      </c>
      <c r="K88" s="309"/>
    </row>
    <row r="89" spans="2:11" ht="15" customHeight="1">
      <c r="B89" s="318"/>
      <c r="C89" s="296" t="s">
        <v>1372</v>
      </c>
      <c r="D89" s="296"/>
      <c r="E89" s="296"/>
      <c r="F89" s="317" t="s">
        <v>1351</v>
      </c>
      <c r="G89" s="316"/>
      <c r="H89" s="296" t="s">
        <v>1372</v>
      </c>
      <c r="I89" s="296" t="s">
        <v>1347</v>
      </c>
      <c r="J89" s="296">
        <v>50</v>
      </c>
      <c r="K89" s="309"/>
    </row>
    <row r="90" spans="2:11" ht="15" customHeight="1">
      <c r="B90" s="318"/>
      <c r="C90" s="296" t="s">
        <v>140</v>
      </c>
      <c r="D90" s="296"/>
      <c r="E90" s="296"/>
      <c r="F90" s="317" t="s">
        <v>1351</v>
      </c>
      <c r="G90" s="316"/>
      <c r="H90" s="296" t="s">
        <v>1373</v>
      </c>
      <c r="I90" s="296" t="s">
        <v>1347</v>
      </c>
      <c r="J90" s="296">
        <v>255</v>
      </c>
      <c r="K90" s="309"/>
    </row>
    <row r="91" spans="2:11" ht="15" customHeight="1">
      <c r="B91" s="318"/>
      <c r="C91" s="296" t="s">
        <v>1374</v>
      </c>
      <c r="D91" s="296"/>
      <c r="E91" s="296"/>
      <c r="F91" s="317" t="s">
        <v>1345</v>
      </c>
      <c r="G91" s="316"/>
      <c r="H91" s="296" t="s">
        <v>1375</v>
      </c>
      <c r="I91" s="296" t="s">
        <v>1376</v>
      </c>
      <c r="J91" s="296"/>
      <c r="K91" s="309"/>
    </row>
    <row r="92" spans="2:11" ht="15" customHeight="1">
      <c r="B92" s="318"/>
      <c r="C92" s="296" t="s">
        <v>1377</v>
      </c>
      <c r="D92" s="296"/>
      <c r="E92" s="296"/>
      <c r="F92" s="317" t="s">
        <v>1345</v>
      </c>
      <c r="G92" s="316"/>
      <c r="H92" s="296" t="s">
        <v>1378</v>
      </c>
      <c r="I92" s="296" t="s">
        <v>1379</v>
      </c>
      <c r="J92" s="296"/>
      <c r="K92" s="309"/>
    </row>
    <row r="93" spans="2:11" ht="15" customHeight="1">
      <c r="B93" s="318"/>
      <c r="C93" s="296" t="s">
        <v>1380</v>
      </c>
      <c r="D93" s="296"/>
      <c r="E93" s="296"/>
      <c r="F93" s="317" t="s">
        <v>1345</v>
      </c>
      <c r="G93" s="316"/>
      <c r="H93" s="296" t="s">
        <v>1380</v>
      </c>
      <c r="I93" s="296" t="s">
        <v>1379</v>
      </c>
      <c r="J93" s="296"/>
      <c r="K93" s="309"/>
    </row>
    <row r="94" spans="2:11" ht="15" customHeight="1">
      <c r="B94" s="318"/>
      <c r="C94" s="296" t="s">
        <v>37</v>
      </c>
      <c r="D94" s="296"/>
      <c r="E94" s="296"/>
      <c r="F94" s="317" t="s">
        <v>1345</v>
      </c>
      <c r="G94" s="316"/>
      <c r="H94" s="296" t="s">
        <v>1381</v>
      </c>
      <c r="I94" s="296" t="s">
        <v>1379</v>
      </c>
      <c r="J94" s="296"/>
      <c r="K94" s="309"/>
    </row>
    <row r="95" spans="2:11" ht="15" customHeight="1">
      <c r="B95" s="318"/>
      <c r="C95" s="296" t="s">
        <v>47</v>
      </c>
      <c r="D95" s="296"/>
      <c r="E95" s="296"/>
      <c r="F95" s="317" t="s">
        <v>1345</v>
      </c>
      <c r="G95" s="316"/>
      <c r="H95" s="296" t="s">
        <v>1382</v>
      </c>
      <c r="I95" s="296" t="s">
        <v>1379</v>
      </c>
      <c r="J95" s="296"/>
      <c r="K95" s="309"/>
    </row>
    <row r="96" spans="2:11" ht="15" customHeight="1">
      <c r="B96" s="321"/>
      <c r="C96" s="322"/>
      <c r="D96" s="322"/>
      <c r="E96" s="322"/>
      <c r="F96" s="322"/>
      <c r="G96" s="322"/>
      <c r="H96" s="322"/>
      <c r="I96" s="322"/>
      <c r="J96" s="322"/>
      <c r="K96" s="323"/>
    </row>
    <row r="97" spans="2:11" ht="18.75" customHeight="1">
      <c r="B97" s="324"/>
      <c r="C97" s="325"/>
      <c r="D97" s="325"/>
      <c r="E97" s="325"/>
      <c r="F97" s="325"/>
      <c r="G97" s="325"/>
      <c r="H97" s="325"/>
      <c r="I97" s="325"/>
      <c r="J97" s="325"/>
      <c r="K97" s="324"/>
    </row>
    <row r="98" spans="2:11" ht="18.75" customHeight="1">
      <c r="B98" s="303"/>
      <c r="C98" s="303"/>
      <c r="D98" s="303"/>
      <c r="E98" s="303"/>
      <c r="F98" s="303"/>
      <c r="G98" s="303"/>
      <c r="H98" s="303"/>
      <c r="I98" s="303"/>
      <c r="J98" s="303"/>
      <c r="K98" s="303"/>
    </row>
    <row r="99" spans="2:11" ht="7.5" customHeight="1">
      <c r="B99" s="304"/>
      <c r="C99" s="305"/>
      <c r="D99" s="305"/>
      <c r="E99" s="305"/>
      <c r="F99" s="305"/>
      <c r="G99" s="305"/>
      <c r="H99" s="305"/>
      <c r="I99" s="305"/>
      <c r="J99" s="305"/>
      <c r="K99" s="306"/>
    </row>
    <row r="100" spans="2:11" ht="45" customHeight="1">
      <c r="B100" s="307"/>
      <c r="C100" s="308" t="s">
        <v>1383</v>
      </c>
      <c r="D100" s="308"/>
      <c r="E100" s="308"/>
      <c r="F100" s="308"/>
      <c r="G100" s="308"/>
      <c r="H100" s="308"/>
      <c r="I100" s="308"/>
      <c r="J100" s="308"/>
      <c r="K100" s="309"/>
    </row>
    <row r="101" spans="2:11" ht="17.25" customHeight="1">
      <c r="B101" s="307"/>
      <c r="C101" s="310" t="s">
        <v>1339</v>
      </c>
      <c r="D101" s="310"/>
      <c r="E101" s="310"/>
      <c r="F101" s="310" t="s">
        <v>1340</v>
      </c>
      <c r="G101" s="311"/>
      <c r="H101" s="310" t="s">
        <v>135</v>
      </c>
      <c r="I101" s="310" t="s">
        <v>56</v>
      </c>
      <c r="J101" s="310" t="s">
        <v>1341</v>
      </c>
      <c r="K101" s="309"/>
    </row>
    <row r="102" spans="2:11" ht="17.25" customHeight="1">
      <c r="B102" s="307"/>
      <c r="C102" s="312" t="s">
        <v>1342</v>
      </c>
      <c r="D102" s="312"/>
      <c r="E102" s="312"/>
      <c r="F102" s="313" t="s">
        <v>1343</v>
      </c>
      <c r="G102" s="314"/>
      <c r="H102" s="312"/>
      <c r="I102" s="312"/>
      <c r="J102" s="312" t="s">
        <v>1344</v>
      </c>
      <c r="K102" s="309"/>
    </row>
    <row r="103" spans="2:11" ht="5.25" customHeight="1">
      <c r="B103" s="307"/>
      <c r="C103" s="310"/>
      <c r="D103" s="310"/>
      <c r="E103" s="310"/>
      <c r="F103" s="310"/>
      <c r="G103" s="326"/>
      <c r="H103" s="310"/>
      <c r="I103" s="310"/>
      <c r="J103" s="310"/>
      <c r="K103" s="309"/>
    </row>
    <row r="104" spans="2:11" ht="15" customHeight="1">
      <c r="B104" s="307"/>
      <c r="C104" s="296" t="s">
        <v>52</v>
      </c>
      <c r="D104" s="315"/>
      <c r="E104" s="315"/>
      <c r="F104" s="317" t="s">
        <v>1345</v>
      </c>
      <c r="G104" s="326"/>
      <c r="H104" s="296" t="s">
        <v>1384</v>
      </c>
      <c r="I104" s="296" t="s">
        <v>1347</v>
      </c>
      <c r="J104" s="296">
        <v>20</v>
      </c>
      <c r="K104" s="309"/>
    </row>
    <row r="105" spans="2:11" ht="15" customHeight="1">
      <c r="B105" s="307"/>
      <c r="C105" s="296" t="s">
        <v>1348</v>
      </c>
      <c r="D105" s="296"/>
      <c r="E105" s="296"/>
      <c r="F105" s="317" t="s">
        <v>1345</v>
      </c>
      <c r="G105" s="296"/>
      <c r="H105" s="296" t="s">
        <v>1384</v>
      </c>
      <c r="I105" s="296" t="s">
        <v>1347</v>
      </c>
      <c r="J105" s="296">
        <v>120</v>
      </c>
      <c r="K105" s="309"/>
    </row>
    <row r="106" spans="2:11" ht="15" customHeight="1">
      <c r="B106" s="318"/>
      <c r="C106" s="296" t="s">
        <v>1350</v>
      </c>
      <c r="D106" s="296"/>
      <c r="E106" s="296"/>
      <c r="F106" s="317" t="s">
        <v>1351</v>
      </c>
      <c r="G106" s="296"/>
      <c r="H106" s="296" t="s">
        <v>1384</v>
      </c>
      <c r="I106" s="296" t="s">
        <v>1347</v>
      </c>
      <c r="J106" s="296">
        <v>50</v>
      </c>
      <c r="K106" s="309"/>
    </row>
    <row r="107" spans="2:11" ht="15" customHeight="1">
      <c r="B107" s="318"/>
      <c r="C107" s="296" t="s">
        <v>1353</v>
      </c>
      <c r="D107" s="296"/>
      <c r="E107" s="296"/>
      <c r="F107" s="317" t="s">
        <v>1345</v>
      </c>
      <c r="G107" s="296"/>
      <c r="H107" s="296" t="s">
        <v>1384</v>
      </c>
      <c r="I107" s="296" t="s">
        <v>1355</v>
      </c>
      <c r="J107" s="296"/>
      <c r="K107" s="309"/>
    </row>
    <row r="108" spans="2:11" ht="15" customHeight="1">
      <c r="B108" s="318"/>
      <c r="C108" s="296" t="s">
        <v>1364</v>
      </c>
      <c r="D108" s="296"/>
      <c r="E108" s="296"/>
      <c r="F108" s="317" t="s">
        <v>1351</v>
      </c>
      <c r="G108" s="296"/>
      <c r="H108" s="296" t="s">
        <v>1384</v>
      </c>
      <c r="I108" s="296" t="s">
        <v>1347</v>
      </c>
      <c r="J108" s="296">
        <v>50</v>
      </c>
      <c r="K108" s="309"/>
    </row>
    <row r="109" spans="2:11" ht="15" customHeight="1">
      <c r="B109" s="318"/>
      <c r="C109" s="296" t="s">
        <v>1372</v>
      </c>
      <c r="D109" s="296"/>
      <c r="E109" s="296"/>
      <c r="F109" s="317" t="s">
        <v>1351</v>
      </c>
      <c r="G109" s="296"/>
      <c r="H109" s="296" t="s">
        <v>1384</v>
      </c>
      <c r="I109" s="296" t="s">
        <v>1347</v>
      </c>
      <c r="J109" s="296">
        <v>50</v>
      </c>
      <c r="K109" s="309"/>
    </row>
    <row r="110" spans="2:11" ht="15" customHeight="1">
      <c r="B110" s="318"/>
      <c r="C110" s="296" t="s">
        <v>1370</v>
      </c>
      <c r="D110" s="296"/>
      <c r="E110" s="296"/>
      <c r="F110" s="317" t="s">
        <v>1351</v>
      </c>
      <c r="G110" s="296"/>
      <c r="H110" s="296" t="s">
        <v>1384</v>
      </c>
      <c r="I110" s="296" t="s">
        <v>1347</v>
      </c>
      <c r="J110" s="296">
        <v>50</v>
      </c>
      <c r="K110" s="309"/>
    </row>
    <row r="111" spans="2:11" ht="15" customHeight="1">
      <c r="B111" s="318"/>
      <c r="C111" s="296" t="s">
        <v>52</v>
      </c>
      <c r="D111" s="296"/>
      <c r="E111" s="296"/>
      <c r="F111" s="317" t="s">
        <v>1345</v>
      </c>
      <c r="G111" s="296"/>
      <c r="H111" s="296" t="s">
        <v>1385</v>
      </c>
      <c r="I111" s="296" t="s">
        <v>1347</v>
      </c>
      <c r="J111" s="296">
        <v>20</v>
      </c>
      <c r="K111" s="309"/>
    </row>
    <row r="112" spans="2:11" ht="15" customHeight="1">
      <c r="B112" s="318"/>
      <c r="C112" s="296" t="s">
        <v>1386</v>
      </c>
      <c r="D112" s="296"/>
      <c r="E112" s="296"/>
      <c r="F112" s="317" t="s">
        <v>1345</v>
      </c>
      <c r="G112" s="296"/>
      <c r="H112" s="296" t="s">
        <v>1387</v>
      </c>
      <c r="I112" s="296" t="s">
        <v>1347</v>
      </c>
      <c r="J112" s="296">
        <v>120</v>
      </c>
      <c r="K112" s="309"/>
    </row>
    <row r="113" spans="2:11" ht="15" customHeight="1">
      <c r="B113" s="318"/>
      <c r="C113" s="296" t="s">
        <v>37</v>
      </c>
      <c r="D113" s="296"/>
      <c r="E113" s="296"/>
      <c r="F113" s="317" t="s">
        <v>1345</v>
      </c>
      <c r="G113" s="296"/>
      <c r="H113" s="296" t="s">
        <v>1388</v>
      </c>
      <c r="I113" s="296" t="s">
        <v>1379</v>
      </c>
      <c r="J113" s="296"/>
      <c r="K113" s="309"/>
    </row>
    <row r="114" spans="2:11" ht="15" customHeight="1">
      <c r="B114" s="318"/>
      <c r="C114" s="296" t="s">
        <v>47</v>
      </c>
      <c r="D114" s="296"/>
      <c r="E114" s="296"/>
      <c r="F114" s="317" t="s">
        <v>1345</v>
      </c>
      <c r="G114" s="296"/>
      <c r="H114" s="296" t="s">
        <v>1389</v>
      </c>
      <c r="I114" s="296" t="s">
        <v>1379</v>
      </c>
      <c r="J114" s="296"/>
      <c r="K114" s="309"/>
    </row>
    <row r="115" spans="2:11" ht="15" customHeight="1">
      <c r="B115" s="318"/>
      <c r="C115" s="296" t="s">
        <v>56</v>
      </c>
      <c r="D115" s="296"/>
      <c r="E115" s="296"/>
      <c r="F115" s="317" t="s">
        <v>1345</v>
      </c>
      <c r="G115" s="296"/>
      <c r="H115" s="296" t="s">
        <v>1390</v>
      </c>
      <c r="I115" s="296" t="s">
        <v>1391</v>
      </c>
      <c r="J115" s="296"/>
      <c r="K115" s="309"/>
    </row>
    <row r="116" spans="2:11" ht="15" customHeight="1">
      <c r="B116" s="321"/>
      <c r="C116" s="327"/>
      <c r="D116" s="327"/>
      <c r="E116" s="327"/>
      <c r="F116" s="327"/>
      <c r="G116" s="327"/>
      <c r="H116" s="327"/>
      <c r="I116" s="327"/>
      <c r="J116" s="327"/>
      <c r="K116" s="323"/>
    </row>
    <row r="117" spans="2:11" ht="18.75" customHeight="1">
      <c r="B117" s="328"/>
      <c r="C117" s="292"/>
      <c r="D117" s="292"/>
      <c r="E117" s="292"/>
      <c r="F117" s="329"/>
      <c r="G117" s="292"/>
      <c r="H117" s="292"/>
      <c r="I117" s="292"/>
      <c r="J117" s="292"/>
      <c r="K117" s="328"/>
    </row>
    <row r="118" spans="2:11" ht="18.75" customHeight="1">
      <c r="B118" s="303"/>
      <c r="C118" s="303"/>
      <c r="D118" s="303"/>
      <c r="E118" s="303"/>
      <c r="F118" s="303"/>
      <c r="G118" s="303"/>
      <c r="H118" s="303"/>
      <c r="I118" s="303"/>
      <c r="J118" s="303"/>
      <c r="K118" s="303"/>
    </row>
    <row r="119" spans="2:11" ht="7.5" customHeight="1">
      <c r="B119" s="330"/>
      <c r="C119" s="331"/>
      <c r="D119" s="331"/>
      <c r="E119" s="331"/>
      <c r="F119" s="331"/>
      <c r="G119" s="331"/>
      <c r="H119" s="331"/>
      <c r="I119" s="331"/>
      <c r="J119" s="331"/>
      <c r="K119" s="332"/>
    </row>
    <row r="120" spans="2:11" ht="45" customHeight="1">
      <c r="B120" s="333"/>
      <c r="C120" s="286" t="s">
        <v>1392</v>
      </c>
      <c r="D120" s="286"/>
      <c r="E120" s="286"/>
      <c r="F120" s="286"/>
      <c r="G120" s="286"/>
      <c r="H120" s="286"/>
      <c r="I120" s="286"/>
      <c r="J120" s="286"/>
      <c r="K120" s="334"/>
    </row>
    <row r="121" spans="2:11" ht="17.25" customHeight="1">
      <c r="B121" s="335"/>
      <c r="C121" s="310" t="s">
        <v>1339</v>
      </c>
      <c r="D121" s="310"/>
      <c r="E121" s="310"/>
      <c r="F121" s="310" t="s">
        <v>1340</v>
      </c>
      <c r="G121" s="311"/>
      <c r="H121" s="310" t="s">
        <v>135</v>
      </c>
      <c r="I121" s="310" t="s">
        <v>56</v>
      </c>
      <c r="J121" s="310" t="s">
        <v>1341</v>
      </c>
      <c r="K121" s="336"/>
    </row>
    <row r="122" spans="2:11" ht="17.25" customHeight="1">
      <c r="B122" s="335"/>
      <c r="C122" s="312" t="s">
        <v>1342</v>
      </c>
      <c r="D122" s="312"/>
      <c r="E122" s="312"/>
      <c r="F122" s="313" t="s">
        <v>1343</v>
      </c>
      <c r="G122" s="314"/>
      <c r="H122" s="312"/>
      <c r="I122" s="312"/>
      <c r="J122" s="312" t="s">
        <v>1344</v>
      </c>
      <c r="K122" s="336"/>
    </row>
    <row r="123" spans="2:11" ht="5.25" customHeight="1">
      <c r="B123" s="337"/>
      <c r="C123" s="315"/>
      <c r="D123" s="315"/>
      <c r="E123" s="315"/>
      <c r="F123" s="315"/>
      <c r="G123" s="296"/>
      <c r="H123" s="315"/>
      <c r="I123" s="315"/>
      <c r="J123" s="315"/>
      <c r="K123" s="338"/>
    </row>
    <row r="124" spans="2:11" ht="15" customHeight="1">
      <c r="B124" s="337"/>
      <c r="C124" s="296" t="s">
        <v>1348</v>
      </c>
      <c r="D124" s="315"/>
      <c r="E124" s="315"/>
      <c r="F124" s="317" t="s">
        <v>1345</v>
      </c>
      <c r="G124" s="296"/>
      <c r="H124" s="296" t="s">
        <v>1384</v>
      </c>
      <c r="I124" s="296" t="s">
        <v>1347</v>
      </c>
      <c r="J124" s="296">
        <v>120</v>
      </c>
      <c r="K124" s="339"/>
    </row>
    <row r="125" spans="2:11" ht="15" customHeight="1">
      <c r="B125" s="337"/>
      <c r="C125" s="296" t="s">
        <v>1393</v>
      </c>
      <c r="D125" s="296"/>
      <c r="E125" s="296"/>
      <c r="F125" s="317" t="s">
        <v>1345</v>
      </c>
      <c r="G125" s="296"/>
      <c r="H125" s="296" t="s">
        <v>1394</v>
      </c>
      <c r="I125" s="296" t="s">
        <v>1347</v>
      </c>
      <c r="J125" s="296" t="s">
        <v>1395</v>
      </c>
      <c r="K125" s="339"/>
    </row>
    <row r="126" spans="2:11" ht="15" customHeight="1">
      <c r="B126" s="337"/>
      <c r="C126" s="296" t="s">
        <v>1294</v>
      </c>
      <c r="D126" s="296"/>
      <c r="E126" s="296"/>
      <c r="F126" s="317" t="s">
        <v>1345</v>
      </c>
      <c r="G126" s="296"/>
      <c r="H126" s="296" t="s">
        <v>1396</v>
      </c>
      <c r="I126" s="296" t="s">
        <v>1347</v>
      </c>
      <c r="J126" s="296" t="s">
        <v>1395</v>
      </c>
      <c r="K126" s="339"/>
    </row>
    <row r="127" spans="2:11" ht="15" customHeight="1">
      <c r="B127" s="337"/>
      <c r="C127" s="296" t="s">
        <v>1356</v>
      </c>
      <c r="D127" s="296"/>
      <c r="E127" s="296"/>
      <c r="F127" s="317" t="s">
        <v>1351</v>
      </c>
      <c r="G127" s="296"/>
      <c r="H127" s="296" t="s">
        <v>1357</v>
      </c>
      <c r="I127" s="296" t="s">
        <v>1347</v>
      </c>
      <c r="J127" s="296">
        <v>15</v>
      </c>
      <c r="K127" s="339"/>
    </row>
    <row r="128" spans="2:11" ht="15" customHeight="1">
      <c r="B128" s="337"/>
      <c r="C128" s="319" t="s">
        <v>1358</v>
      </c>
      <c r="D128" s="319"/>
      <c r="E128" s="319"/>
      <c r="F128" s="320" t="s">
        <v>1351</v>
      </c>
      <c r="G128" s="319"/>
      <c r="H128" s="319" t="s">
        <v>1359</v>
      </c>
      <c r="I128" s="319" t="s">
        <v>1347</v>
      </c>
      <c r="J128" s="319">
        <v>15</v>
      </c>
      <c r="K128" s="339"/>
    </row>
    <row r="129" spans="2:11" ht="15" customHeight="1">
      <c r="B129" s="337"/>
      <c r="C129" s="319" t="s">
        <v>1360</v>
      </c>
      <c r="D129" s="319"/>
      <c r="E129" s="319"/>
      <c r="F129" s="320" t="s">
        <v>1351</v>
      </c>
      <c r="G129" s="319"/>
      <c r="H129" s="319" t="s">
        <v>1361</v>
      </c>
      <c r="I129" s="319" t="s">
        <v>1347</v>
      </c>
      <c r="J129" s="319">
        <v>20</v>
      </c>
      <c r="K129" s="339"/>
    </row>
    <row r="130" spans="2:11" ht="15" customHeight="1">
      <c r="B130" s="337"/>
      <c r="C130" s="319" t="s">
        <v>1362</v>
      </c>
      <c r="D130" s="319"/>
      <c r="E130" s="319"/>
      <c r="F130" s="320" t="s">
        <v>1351</v>
      </c>
      <c r="G130" s="319"/>
      <c r="H130" s="319" t="s">
        <v>1363</v>
      </c>
      <c r="I130" s="319" t="s">
        <v>1347</v>
      </c>
      <c r="J130" s="319">
        <v>20</v>
      </c>
      <c r="K130" s="339"/>
    </row>
    <row r="131" spans="2:11" ht="15" customHeight="1">
      <c r="B131" s="337"/>
      <c r="C131" s="296" t="s">
        <v>1350</v>
      </c>
      <c r="D131" s="296"/>
      <c r="E131" s="296"/>
      <c r="F131" s="317" t="s">
        <v>1351</v>
      </c>
      <c r="G131" s="296"/>
      <c r="H131" s="296" t="s">
        <v>1384</v>
      </c>
      <c r="I131" s="296" t="s">
        <v>1347</v>
      </c>
      <c r="J131" s="296">
        <v>50</v>
      </c>
      <c r="K131" s="339"/>
    </row>
    <row r="132" spans="2:11" ht="15" customHeight="1">
      <c r="B132" s="337"/>
      <c r="C132" s="296" t="s">
        <v>1364</v>
      </c>
      <c r="D132" s="296"/>
      <c r="E132" s="296"/>
      <c r="F132" s="317" t="s">
        <v>1351</v>
      </c>
      <c r="G132" s="296"/>
      <c r="H132" s="296" t="s">
        <v>1384</v>
      </c>
      <c r="I132" s="296" t="s">
        <v>1347</v>
      </c>
      <c r="J132" s="296">
        <v>50</v>
      </c>
      <c r="K132" s="339"/>
    </row>
    <row r="133" spans="2:11" ht="15" customHeight="1">
      <c r="B133" s="337"/>
      <c r="C133" s="296" t="s">
        <v>1370</v>
      </c>
      <c r="D133" s="296"/>
      <c r="E133" s="296"/>
      <c r="F133" s="317" t="s">
        <v>1351</v>
      </c>
      <c r="G133" s="296"/>
      <c r="H133" s="296" t="s">
        <v>1384</v>
      </c>
      <c r="I133" s="296" t="s">
        <v>1347</v>
      </c>
      <c r="J133" s="296">
        <v>50</v>
      </c>
      <c r="K133" s="339"/>
    </row>
    <row r="134" spans="2:11" ht="15" customHeight="1">
      <c r="B134" s="337"/>
      <c r="C134" s="296" t="s">
        <v>1372</v>
      </c>
      <c r="D134" s="296"/>
      <c r="E134" s="296"/>
      <c r="F134" s="317" t="s">
        <v>1351</v>
      </c>
      <c r="G134" s="296"/>
      <c r="H134" s="296" t="s">
        <v>1384</v>
      </c>
      <c r="I134" s="296" t="s">
        <v>1347</v>
      </c>
      <c r="J134" s="296">
        <v>50</v>
      </c>
      <c r="K134" s="339"/>
    </row>
    <row r="135" spans="2:11" ht="15" customHeight="1">
      <c r="B135" s="337"/>
      <c r="C135" s="296" t="s">
        <v>140</v>
      </c>
      <c r="D135" s="296"/>
      <c r="E135" s="296"/>
      <c r="F135" s="317" t="s">
        <v>1351</v>
      </c>
      <c r="G135" s="296"/>
      <c r="H135" s="296" t="s">
        <v>1397</v>
      </c>
      <c r="I135" s="296" t="s">
        <v>1347</v>
      </c>
      <c r="J135" s="296">
        <v>255</v>
      </c>
      <c r="K135" s="339"/>
    </row>
    <row r="136" spans="2:11" ht="15" customHeight="1">
      <c r="B136" s="337"/>
      <c r="C136" s="296" t="s">
        <v>1374</v>
      </c>
      <c r="D136" s="296"/>
      <c r="E136" s="296"/>
      <c r="F136" s="317" t="s">
        <v>1345</v>
      </c>
      <c r="G136" s="296"/>
      <c r="H136" s="296" t="s">
        <v>1398</v>
      </c>
      <c r="I136" s="296" t="s">
        <v>1376</v>
      </c>
      <c r="J136" s="296"/>
      <c r="K136" s="339"/>
    </row>
    <row r="137" spans="2:11" ht="15" customHeight="1">
      <c r="B137" s="337"/>
      <c r="C137" s="296" t="s">
        <v>1377</v>
      </c>
      <c r="D137" s="296"/>
      <c r="E137" s="296"/>
      <c r="F137" s="317" t="s">
        <v>1345</v>
      </c>
      <c r="G137" s="296"/>
      <c r="H137" s="296" t="s">
        <v>1399</v>
      </c>
      <c r="I137" s="296" t="s">
        <v>1379</v>
      </c>
      <c r="J137" s="296"/>
      <c r="K137" s="339"/>
    </row>
    <row r="138" spans="2:11" ht="15" customHeight="1">
      <c r="B138" s="337"/>
      <c r="C138" s="296" t="s">
        <v>1380</v>
      </c>
      <c r="D138" s="296"/>
      <c r="E138" s="296"/>
      <c r="F138" s="317" t="s">
        <v>1345</v>
      </c>
      <c r="G138" s="296"/>
      <c r="H138" s="296" t="s">
        <v>1380</v>
      </c>
      <c r="I138" s="296" t="s">
        <v>1379</v>
      </c>
      <c r="J138" s="296"/>
      <c r="K138" s="339"/>
    </row>
    <row r="139" spans="2:11" ht="15" customHeight="1">
      <c r="B139" s="337"/>
      <c r="C139" s="296" t="s">
        <v>37</v>
      </c>
      <c r="D139" s="296"/>
      <c r="E139" s="296"/>
      <c r="F139" s="317" t="s">
        <v>1345</v>
      </c>
      <c r="G139" s="296"/>
      <c r="H139" s="296" t="s">
        <v>1400</v>
      </c>
      <c r="I139" s="296" t="s">
        <v>1379</v>
      </c>
      <c r="J139" s="296"/>
      <c r="K139" s="339"/>
    </row>
    <row r="140" spans="2:11" ht="15" customHeight="1">
      <c r="B140" s="337"/>
      <c r="C140" s="296" t="s">
        <v>1401</v>
      </c>
      <c r="D140" s="296"/>
      <c r="E140" s="296"/>
      <c r="F140" s="317" t="s">
        <v>1345</v>
      </c>
      <c r="G140" s="296"/>
      <c r="H140" s="296" t="s">
        <v>1402</v>
      </c>
      <c r="I140" s="296" t="s">
        <v>1379</v>
      </c>
      <c r="J140" s="296"/>
      <c r="K140" s="339"/>
    </row>
    <row r="141" spans="2:11" ht="15" customHeight="1">
      <c r="B141" s="340"/>
      <c r="C141" s="341"/>
      <c r="D141" s="341"/>
      <c r="E141" s="341"/>
      <c r="F141" s="341"/>
      <c r="G141" s="341"/>
      <c r="H141" s="341"/>
      <c r="I141" s="341"/>
      <c r="J141" s="341"/>
      <c r="K141" s="342"/>
    </row>
    <row r="142" spans="2:11" ht="18.75" customHeight="1">
      <c r="B142" s="292"/>
      <c r="C142" s="292"/>
      <c r="D142" s="292"/>
      <c r="E142" s="292"/>
      <c r="F142" s="329"/>
      <c r="G142" s="292"/>
      <c r="H142" s="292"/>
      <c r="I142" s="292"/>
      <c r="J142" s="292"/>
      <c r="K142" s="292"/>
    </row>
    <row r="143" spans="2:11" ht="18.75" customHeight="1">
      <c r="B143" s="303"/>
      <c r="C143" s="303"/>
      <c r="D143" s="303"/>
      <c r="E143" s="303"/>
      <c r="F143" s="303"/>
      <c r="G143" s="303"/>
      <c r="H143" s="303"/>
      <c r="I143" s="303"/>
      <c r="J143" s="303"/>
      <c r="K143" s="303"/>
    </row>
    <row r="144" spans="2:11" ht="7.5" customHeight="1">
      <c r="B144" s="304"/>
      <c r="C144" s="305"/>
      <c r="D144" s="305"/>
      <c r="E144" s="305"/>
      <c r="F144" s="305"/>
      <c r="G144" s="305"/>
      <c r="H144" s="305"/>
      <c r="I144" s="305"/>
      <c r="J144" s="305"/>
      <c r="K144" s="306"/>
    </row>
    <row r="145" spans="2:11" ht="45" customHeight="1">
      <c r="B145" s="307"/>
      <c r="C145" s="308" t="s">
        <v>1403</v>
      </c>
      <c r="D145" s="308"/>
      <c r="E145" s="308"/>
      <c r="F145" s="308"/>
      <c r="G145" s="308"/>
      <c r="H145" s="308"/>
      <c r="I145" s="308"/>
      <c r="J145" s="308"/>
      <c r="K145" s="309"/>
    </row>
    <row r="146" spans="2:11" ht="17.25" customHeight="1">
      <c r="B146" s="307"/>
      <c r="C146" s="310" t="s">
        <v>1339</v>
      </c>
      <c r="D146" s="310"/>
      <c r="E146" s="310"/>
      <c r="F146" s="310" t="s">
        <v>1340</v>
      </c>
      <c r="G146" s="311"/>
      <c r="H146" s="310" t="s">
        <v>135</v>
      </c>
      <c r="I146" s="310" t="s">
        <v>56</v>
      </c>
      <c r="J146" s="310" t="s">
        <v>1341</v>
      </c>
      <c r="K146" s="309"/>
    </row>
    <row r="147" spans="2:11" ht="17.25" customHeight="1">
      <c r="B147" s="307"/>
      <c r="C147" s="312" t="s">
        <v>1342</v>
      </c>
      <c r="D147" s="312"/>
      <c r="E147" s="312"/>
      <c r="F147" s="313" t="s">
        <v>1343</v>
      </c>
      <c r="G147" s="314"/>
      <c r="H147" s="312"/>
      <c r="I147" s="312"/>
      <c r="J147" s="312" t="s">
        <v>1344</v>
      </c>
      <c r="K147" s="309"/>
    </row>
    <row r="148" spans="2:11" ht="5.25" customHeight="1">
      <c r="B148" s="318"/>
      <c r="C148" s="315"/>
      <c r="D148" s="315"/>
      <c r="E148" s="315"/>
      <c r="F148" s="315"/>
      <c r="G148" s="316"/>
      <c r="H148" s="315"/>
      <c r="I148" s="315"/>
      <c r="J148" s="315"/>
      <c r="K148" s="339"/>
    </row>
    <row r="149" spans="2:11" ht="15" customHeight="1">
      <c r="B149" s="318"/>
      <c r="C149" s="343" t="s">
        <v>1348</v>
      </c>
      <c r="D149" s="296"/>
      <c r="E149" s="296"/>
      <c r="F149" s="344" t="s">
        <v>1345</v>
      </c>
      <c r="G149" s="296"/>
      <c r="H149" s="343" t="s">
        <v>1384</v>
      </c>
      <c r="I149" s="343" t="s">
        <v>1347</v>
      </c>
      <c r="J149" s="343">
        <v>120</v>
      </c>
      <c r="K149" s="339"/>
    </row>
    <row r="150" spans="2:11" ht="15" customHeight="1">
      <c r="B150" s="318"/>
      <c r="C150" s="343" t="s">
        <v>1393</v>
      </c>
      <c r="D150" s="296"/>
      <c r="E150" s="296"/>
      <c r="F150" s="344" t="s">
        <v>1345</v>
      </c>
      <c r="G150" s="296"/>
      <c r="H150" s="343" t="s">
        <v>1404</v>
      </c>
      <c r="I150" s="343" t="s">
        <v>1347</v>
      </c>
      <c r="J150" s="343" t="s">
        <v>1395</v>
      </c>
      <c r="K150" s="339"/>
    </row>
    <row r="151" spans="2:11" ht="15" customHeight="1">
      <c r="B151" s="318"/>
      <c r="C151" s="343" t="s">
        <v>1294</v>
      </c>
      <c r="D151" s="296"/>
      <c r="E151" s="296"/>
      <c r="F151" s="344" t="s">
        <v>1345</v>
      </c>
      <c r="G151" s="296"/>
      <c r="H151" s="343" t="s">
        <v>1405</v>
      </c>
      <c r="I151" s="343" t="s">
        <v>1347</v>
      </c>
      <c r="J151" s="343" t="s">
        <v>1395</v>
      </c>
      <c r="K151" s="339"/>
    </row>
    <row r="152" spans="2:11" ht="15" customHeight="1">
      <c r="B152" s="318"/>
      <c r="C152" s="343" t="s">
        <v>1350</v>
      </c>
      <c r="D152" s="296"/>
      <c r="E152" s="296"/>
      <c r="F152" s="344" t="s">
        <v>1351</v>
      </c>
      <c r="G152" s="296"/>
      <c r="H152" s="343" t="s">
        <v>1384</v>
      </c>
      <c r="I152" s="343" t="s">
        <v>1347</v>
      </c>
      <c r="J152" s="343">
        <v>50</v>
      </c>
      <c r="K152" s="339"/>
    </row>
    <row r="153" spans="2:11" ht="15" customHeight="1">
      <c r="B153" s="318"/>
      <c r="C153" s="343" t="s">
        <v>1353</v>
      </c>
      <c r="D153" s="296"/>
      <c r="E153" s="296"/>
      <c r="F153" s="344" t="s">
        <v>1345</v>
      </c>
      <c r="G153" s="296"/>
      <c r="H153" s="343" t="s">
        <v>1384</v>
      </c>
      <c r="I153" s="343" t="s">
        <v>1355</v>
      </c>
      <c r="J153" s="343"/>
      <c r="K153" s="339"/>
    </row>
    <row r="154" spans="2:11" ht="15" customHeight="1">
      <c r="B154" s="318"/>
      <c r="C154" s="343" t="s">
        <v>1364</v>
      </c>
      <c r="D154" s="296"/>
      <c r="E154" s="296"/>
      <c r="F154" s="344" t="s">
        <v>1351</v>
      </c>
      <c r="G154" s="296"/>
      <c r="H154" s="343" t="s">
        <v>1384</v>
      </c>
      <c r="I154" s="343" t="s">
        <v>1347</v>
      </c>
      <c r="J154" s="343">
        <v>50</v>
      </c>
      <c r="K154" s="339"/>
    </row>
    <row r="155" spans="2:11" ht="15" customHeight="1">
      <c r="B155" s="318"/>
      <c r="C155" s="343" t="s">
        <v>1372</v>
      </c>
      <c r="D155" s="296"/>
      <c r="E155" s="296"/>
      <c r="F155" s="344" t="s">
        <v>1351</v>
      </c>
      <c r="G155" s="296"/>
      <c r="H155" s="343" t="s">
        <v>1384</v>
      </c>
      <c r="I155" s="343" t="s">
        <v>1347</v>
      </c>
      <c r="J155" s="343">
        <v>50</v>
      </c>
      <c r="K155" s="339"/>
    </row>
    <row r="156" spans="2:11" ht="15" customHeight="1">
      <c r="B156" s="318"/>
      <c r="C156" s="343" t="s">
        <v>1370</v>
      </c>
      <c r="D156" s="296"/>
      <c r="E156" s="296"/>
      <c r="F156" s="344" t="s">
        <v>1351</v>
      </c>
      <c r="G156" s="296"/>
      <c r="H156" s="343" t="s">
        <v>1384</v>
      </c>
      <c r="I156" s="343" t="s">
        <v>1347</v>
      </c>
      <c r="J156" s="343">
        <v>50</v>
      </c>
      <c r="K156" s="339"/>
    </row>
    <row r="157" spans="2:11" ht="15" customHeight="1">
      <c r="B157" s="318"/>
      <c r="C157" s="343" t="s">
        <v>103</v>
      </c>
      <c r="D157" s="296"/>
      <c r="E157" s="296"/>
      <c r="F157" s="344" t="s">
        <v>1345</v>
      </c>
      <c r="G157" s="296"/>
      <c r="H157" s="343" t="s">
        <v>1406</v>
      </c>
      <c r="I157" s="343" t="s">
        <v>1347</v>
      </c>
      <c r="J157" s="343" t="s">
        <v>1407</v>
      </c>
      <c r="K157" s="339"/>
    </row>
    <row r="158" spans="2:11" ht="15" customHeight="1">
      <c r="B158" s="318"/>
      <c r="C158" s="343" t="s">
        <v>1408</v>
      </c>
      <c r="D158" s="296"/>
      <c r="E158" s="296"/>
      <c r="F158" s="344" t="s">
        <v>1345</v>
      </c>
      <c r="G158" s="296"/>
      <c r="H158" s="343" t="s">
        <v>1409</v>
      </c>
      <c r="I158" s="343" t="s">
        <v>1379</v>
      </c>
      <c r="J158" s="343"/>
      <c r="K158" s="339"/>
    </row>
    <row r="159" spans="2:11" ht="15" customHeight="1">
      <c r="B159" s="345"/>
      <c r="C159" s="327"/>
      <c r="D159" s="327"/>
      <c r="E159" s="327"/>
      <c r="F159" s="327"/>
      <c r="G159" s="327"/>
      <c r="H159" s="327"/>
      <c r="I159" s="327"/>
      <c r="J159" s="327"/>
      <c r="K159" s="346"/>
    </row>
    <row r="160" spans="2:11" ht="18.75" customHeight="1">
      <c r="B160" s="292"/>
      <c r="C160" s="296"/>
      <c r="D160" s="296"/>
      <c r="E160" s="296"/>
      <c r="F160" s="317"/>
      <c r="G160" s="296"/>
      <c r="H160" s="296"/>
      <c r="I160" s="296"/>
      <c r="J160" s="296"/>
      <c r="K160" s="292"/>
    </row>
    <row r="161" spans="2:11" ht="18.75" customHeight="1">
      <c r="B161" s="303"/>
      <c r="C161" s="303"/>
      <c r="D161" s="303"/>
      <c r="E161" s="303"/>
      <c r="F161" s="303"/>
      <c r="G161" s="303"/>
      <c r="H161" s="303"/>
      <c r="I161" s="303"/>
      <c r="J161" s="303"/>
      <c r="K161" s="303"/>
    </row>
    <row r="162" spans="2:11" ht="7.5" customHeight="1">
      <c r="B162" s="282"/>
      <c r="C162" s="283"/>
      <c r="D162" s="283"/>
      <c r="E162" s="283"/>
      <c r="F162" s="283"/>
      <c r="G162" s="283"/>
      <c r="H162" s="283"/>
      <c r="I162" s="283"/>
      <c r="J162" s="283"/>
      <c r="K162" s="284"/>
    </row>
    <row r="163" spans="2:11" ht="45" customHeight="1">
      <c r="B163" s="285"/>
      <c r="C163" s="286" t="s">
        <v>1410</v>
      </c>
      <c r="D163" s="286"/>
      <c r="E163" s="286"/>
      <c r="F163" s="286"/>
      <c r="G163" s="286"/>
      <c r="H163" s="286"/>
      <c r="I163" s="286"/>
      <c r="J163" s="286"/>
      <c r="K163" s="287"/>
    </row>
    <row r="164" spans="2:11" ht="17.25" customHeight="1">
      <c r="B164" s="285"/>
      <c r="C164" s="310" t="s">
        <v>1339</v>
      </c>
      <c r="D164" s="310"/>
      <c r="E164" s="310"/>
      <c r="F164" s="310" t="s">
        <v>1340</v>
      </c>
      <c r="G164" s="347"/>
      <c r="H164" s="348" t="s">
        <v>135</v>
      </c>
      <c r="I164" s="348" t="s">
        <v>56</v>
      </c>
      <c r="J164" s="310" t="s">
        <v>1341</v>
      </c>
      <c r="K164" s="287"/>
    </row>
    <row r="165" spans="2:11" ht="17.25" customHeight="1">
      <c r="B165" s="288"/>
      <c r="C165" s="312" t="s">
        <v>1342</v>
      </c>
      <c r="D165" s="312"/>
      <c r="E165" s="312"/>
      <c r="F165" s="313" t="s">
        <v>1343</v>
      </c>
      <c r="G165" s="349"/>
      <c r="H165" s="350"/>
      <c r="I165" s="350"/>
      <c r="J165" s="312" t="s">
        <v>1344</v>
      </c>
      <c r="K165" s="290"/>
    </row>
    <row r="166" spans="2:11" ht="5.25" customHeight="1">
      <c r="B166" s="318"/>
      <c r="C166" s="315"/>
      <c r="D166" s="315"/>
      <c r="E166" s="315"/>
      <c r="F166" s="315"/>
      <c r="G166" s="316"/>
      <c r="H166" s="315"/>
      <c r="I166" s="315"/>
      <c r="J166" s="315"/>
      <c r="K166" s="339"/>
    </row>
    <row r="167" spans="2:11" ht="15" customHeight="1">
      <c r="B167" s="318"/>
      <c r="C167" s="296" t="s">
        <v>1348</v>
      </c>
      <c r="D167" s="296"/>
      <c r="E167" s="296"/>
      <c r="F167" s="317" t="s">
        <v>1345</v>
      </c>
      <c r="G167" s="296"/>
      <c r="H167" s="296" t="s">
        <v>1384</v>
      </c>
      <c r="I167" s="296" t="s">
        <v>1347</v>
      </c>
      <c r="J167" s="296">
        <v>120</v>
      </c>
      <c r="K167" s="339"/>
    </row>
    <row r="168" spans="2:11" ht="15" customHeight="1">
      <c r="B168" s="318"/>
      <c r="C168" s="296" t="s">
        <v>1393</v>
      </c>
      <c r="D168" s="296"/>
      <c r="E168" s="296"/>
      <c r="F168" s="317" t="s">
        <v>1345</v>
      </c>
      <c r="G168" s="296"/>
      <c r="H168" s="296" t="s">
        <v>1394</v>
      </c>
      <c r="I168" s="296" t="s">
        <v>1347</v>
      </c>
      <c r="J168" s="296" t="s">
        <v>1395</v>
      </c>
      <c r="K168" s="339"/>
    </row>
    <row r="169" spans="2:11" ht="15" customHeight="1">
      <c r="B169" s="318"/>
      <c r="C169" s="296" t="s">
        <v>1294</v>
      </c>
      <c r="D169" s="296"/>
      <c r="E169" s="296"/>
      <c r="F169" s="317" t="s">
        <v>1345</v>
      </c>
      <c r="G169" s="296"/>
      <c r="H169" s="296" t="s">
        <v>1411</v>
      </c>
      <c r="I169" s="296" t="s">
        <v>1347</v>
      </c>
      <c r="J169" s="296" t="s">
        <v>1395</v>
      </c>
      <c r="K169" s="339"/>
    </row>
    <row r="170" spans="2:11" ht="15" customHeight="1">
      <c r="B170" s="318"/>
      <c r="C170" s="296" t="s">
        <v>1350</v>
      </c>
      <c r="D170" s="296"/>
      <c r="E170" s="296"/>
      <c r="F170" s="317" t="s">
        <v>1351</v>
      </c>
      <c r="G170" s="296"/>
      <c r="H170" s="296" t="s">
        <v>1411</v>
      </c>
      <c r="I170" s="296" t="s">
        <v>1347</v>
      </c>
      <c r="J170" s="296">
        <v>50</v>
      </c>
      <c r="K170" s="339"/>
    </row>
    <row r="171" spans="2:11" ht="15" customHeight="1">
      <c r="B171" s="318"/>
      <c r="C171" s="296" t="s">
        <v>1353</v>
      </c>
      <c r="D171" s="296"/>
      <c r="E171" s="296"/>
      <c r="F171" s="317" t="s">
        <v>1345</v>
      </c>
      <c r="G171" s="296"/>
      <c r="H171" s="296" t="s">
        <v>1411</v>
      </c>
      <c r="I171" s="296" t="s">
        <v>1355</v>
      </c>
      <c r="J171" s="296"/>
      <c r="K171" s="339"/>
    </row>
    <row r="172" spans="2:11" ht="15" customHeight="1">
      <c r="B172" s="318"/>
      <c r="C172" s="296" t="s">
        <v>1364</v>
      </c>
      <c r="D172" s="296"/>
      <c r="E172" s="296"/>
      <c r="F172" s="317" t="s">
        <v>1351</v>
      </c>
      <c r="G172" s="296"/>
      <c r="H172" s="296" t="s">
        <v>1411</v>
      </c>
      <c r="I172" s="296" t="s">
        <v>1347</v>
      </c>
      <c r="J172" s="296">
        <v>50</v>
      </c>
      <c r="K172" s="339"/>
    </row>
    <row r="173" spans="2:11" ht="15" customHeight="1">
      <c r="B173" s="318"/>
      <c r="C173" s="296" t="s">
        <v>1372</v>
      </c>
      <c r="D173" s="296"/>
      <c r="E173" s="296"/>
      <c r="F173" s="317" t="s">
        <v>1351</v>
      </c>
      <c r="G173" s="296"/>
      <c r="H173" s="296" t="s">
        <v>1411</v>
      </c>
      <c r="I173" s="296" t="s">
        <v>1347</v>
      </c>
      <c r="J173" s="296">
        <v>50</v>
      </c>
      <c r="K173" s="339"/>
    </row>
    <row r="174" spans="2:11" ht="15" customHeight="1">
      <c r="B174" s="318"/>
      <c r="C174" s="296" t="s">
        <v>1370</v>
      </c>
      <c r="D174" s="296"/>
      <c r="E174" s="296"/>
      <c r="F174" s="317" t="s">
        <v>1351</v>
      </c>
      <c r="G174" s="296"/>
      <c r="H174" s="296" t="s">
        <v>1411</v>
      </c>
      <c r="I174" s="296" t="s">
        <v>1347</v>
      </c>
      <c r="J174" s="296">
        <v>50</v>
      </c>
      <c r="K174" s="339"/>
    </row>
    <row r="175" spans="2:11" ht="15" customHeight="1">
      <c r="B175" s="318"/>
      <c r="C175" s="296" t="s">
        <v>134</v>
      </c>
      <c r="D175" s="296"/>
      <c r="E175" s="296"/>
      <c r="F175" s="317" t="s">
        <v>1345</v>
      </c>
      <c r="G175" s="296"/>
      <c r="H175" s="296" t="s">
        <v>1412</v>
      </c>
      <c r="I175" s="296" t="s">
        <v>1413</v>
      </c>
      <c r="J175" s="296"/>
      <c r="K175" s="339"/>
    </row>
    <row r="176" spans="2:11" ht="15" customHeight="1">
      <c r="B176" s="318"/>
      <c r="C176" s="296" t="s">
        <v>56</v>
      </c>
      <c r="D176" s="296"/>
      <c r="E176" s="296"/>
      <c r="F176" s="317" t="s">
        <v>1345</v>
      </c>
      <c r="G176" s="296"/>
      <c r="H176" s="296" t="s">
        <v>1414</v>
      </c>
      <c r="I176" s="296" t="s">
        <v>1415</v>
      </c>
      <c r="J176" s="296">
        <v>1</v>
      </c>
      <c r="K176" s="339"/>
    </row>
    <row r="177" spans="2:11" ht="15" customHeight="1">
      <c r="B177" s="318"/>
      <c r="C177" s="296" t="s">
        <v>52</v>
      </c>
      <c r="D177" s="296"/>
      <c r="E177" s="296"/>
      <c r="F177" s="317" t="s">
        <v>1345</v>
      </c>
      <c r="G177" s="296"/>
      <c r="H177" s="296" t="s">
        <v>1416</v>
      </c>
      <c r="I177" s="296" t="s">
        <v>1347</v>
      </c>
      <c r="J177" s="296">
        <v>20</v>
      </c>
      <c r="K177" s="339"/>
    </row>
    <row r="178" spans="2:11" ht="15" customHeight="1">
      <c r="B178" s="318"/>
      <c r="C178" s="296" t="s">
        <v>135</v>
      </c>
      <c r="D178" s="296"/>
      <c r="E178" s="296"/>
      <c r="F178" s="317" t="s">
        <v>1345</v>
      </c>
      <c r="G178" s="296"/>
      <c r="H178" s="296" t="s">
        <v>1417</v>
      </c>
      <c r="I178" s="296" t="s">
        <v>1347</v>
      </c>
      <c r="J178" s="296">
        <v>255</v>
      </c>
      <c r="K178" s="339"/>
    </row>
    <row r="179" spans="2:11" ht="15" customHeight="1">
      <c r="B179" s="318"/>
      <c r="C179" s="296" t="s">
        <v>136</v>
      </c>
      <c r="D179" s="296"/>
      <c r="E179" s="296"/>
      <c r="F179" s="317" t="s">
        <v>1345</v>
      </c>
      <c r="G179" s="296"/>
      <c r="H179" s="296" t="s">
        <v>1310</v>
      </c>
      <c r="I179" s="296" t="s">
        <v>1347</v>
      </c>
      <c r="J179" s="296">
        <v>10</v>
      </c>
      <c r="K179" s="339"/>
    </row>
    <row r="180" spans="2:11" ht="15" customHeight="1">
      <c r="B180" s="318"/>
      <c r="C180" s="296" t="s">
        <v>137</v>
      </c>
      <c r="D180" s="296"/>
      <c r="E180" s="296"/>
      <c r="F180" s="317" t="s">
        <v>1345</v>
      </c>
      <c r="G180" s="296"/>
      <c r="H180" s="296" t="s">
        <v>1418</v>
      </c>
      <c r="I180" s="296" t="s">
        <v>1379</v>
      </c>
      <c r="J180" s="296"/>
      <c r="K180" s="339"/>
    </row>
    <row r="181" spans="2:11" ht="15" customHeight="1">
      <c r="B181" s="318"/>
      <c r="C181" s="296" t="s">
        <v>1419</v>
      </c>
      <c r="D181" s="296"/>
      <c r="E181" s="296"/>
      <c r="F181" s="317" t="s">
        <v>1345</v>
      </c>
      <c r="G181" s="296"/>
      <c r="H181" s="296" t="s">
        <v>1420</v>
      </c>
      <c r="I181" s="296" t="s">
        <v>1379</v>
      </c>
      <c r="J181" s="296"/>
      <c r="K181" s="339"/>
    </row>
    <row r="182" spans="2:11" ht="15" customHeight="1">
      <c r="B182" s="318"/>
      <c r="C182" s="296" t="s">
        <v>1408</v>
      </c>
      <c r="D182" s="296"/>
      <c r="E182" s="296"/>
      <c r="F182" s="317" t="s">
        <v>1345</v>
      </c>
      <c r="G182" s="296"/>
      <c r="H182" s="296" t="s">
        <v>1421</v>
      </c>
      <c r="I182" s="296" t="s">
        <v>1379</v>
      </c>
      <c r="J182" s="296"/>
      <c r="K182" s="339"/>
    </row>
    <row r="183" spans="2:11" ht="15" customHeight="1">
      <c r="B183" s="318"/>
      <c r="C183" s="296" t="s">
        <v>139</v>
      </c>
      <c r="D183" s="296"/>
      <c r="E183" s="296"/>
      <c r="F183" s="317" t="s">
        <v>1351</v>
      </c>
      <c r="G183" s="296"/>
      <c r="H183" s="296" t="s">
        <v>1422</v>
      </c>
      <c r="I183" s="296" t="s">
        <v>1347</v>
      </c>
      <c r="J183" s="296">
        <v>50</v>
      </c>
      <c r="K183" s="339"/>
    </row>
    <row r="184" spans="2:11" ht="15" customHeight="1">
      <c r="B184" s="318"/>
      <c r="C184" s="296" t="s">
        <v>1423</v>
      </c>
      <c r="D184" s="296"/>
      <c r="E184" s="296"/>
      <c r="F184" s="317" t="s">
        <v>1351</v>
      </c>
      <c r="G184" s="296"/>
      <c r="H184" s="296" t="s">
        <v>1424</v>
      </c>
      <c r="I184" s="296" t="s">
        <v>1425</v>
      </c>
      <c r="J184" s="296"/>
      <c r="K184" s="339"/>
    </row>
    <row r="185" spans="2:11" ht="15" customHeight="1">
      <c r="B185" s="318"/>
      <c r="C185" s="296" t="s">
        <v>1426</v>
      </c>
      <c r="D185" s="296"/>
      <c r="E185" s="296"/>
      <c r="F185" s="317" t="s">
        <v>1351</v>
      </c>
      <c r="G185" s="296"/>
      <c r="H185" s="296" t="s">
        <v>1427</v>
      </c>
      <c r="I185" s="296" t="s">
        <v>1425</v>
      </c>
      <c r="J185" s="296"/>
      <c r="K185" s="339"/>
    </row>
    <row r="186" spans="2:11" ht="15" customHeight="1">
      <c r="B186" s="318"/>
      <c r="C186" s="296" t="s">
        <v>1428</v>
      </c>
      <c r="D186" s="296"/>
      <c r="E186" s="296"/>
      <c r="F186" s="317" t="s">
        <v>1351</v>
      </c>
      <c r="G186" s="296"/>
      <c r="H186" s="296" t="s">
        <v>1429</v>
      </c>
      <c r="I186" s="296" t="s">
        <v>1425</v>
      </c>
      <c r="J186" s="296"/>
      <c r="K186" s="339"/>
    </row>
    <row r="187" spans="2:11" ht="15" customHeight="1">
      <c r="B187" s="318"/>
      <c r="C187" s="351" t="s">
        <v>1430</v>
      </c>
      <c r="D187" s="296"/>
      <c r="E187" s="296"/>
      <c r="F187" s="317" t="s">
        <v>1351</v>
      </c>
      <c r="G187" s="296"/>
      <c r="H187" s="296" t="s">
        <v>1431</v>
      </c>
      <c r="I187" s="296" t="s">
        <v>1432</v>
      </c>
      <c r="J187" s="352" t="s">
        <v>1433</v>
      </c>
      <c r="K187" s="339"/>
    </row>
    <row r="188" spans="2:11" ht="15" customHeight="1">
      <c r="B188" s="318"/>
      <c r="C188" s="302" t="s">
        <v>41</v>
      </c>
      <c r="D188" s="296"/>
      <c r="E188" s="296"/>
      <c r="F188" s="317" t="s">
        <v>1345</v>
      </c>
      <c r="G188" s="296"/>
      <c r="H188" s="292" t="s">
        <v>1434</v>
      </c>
      <c r="I188" s="296" t="s">
        <v>1435</v>
      </c>
      <c r="J188" s="296"/>
      <c r="K188" s="339"/>
    </row>
    <row r="189" spans="2:11" ht="15" customHeight="1">
      <c r="B189" s="318"/>
      <c r="C189" s="302" t="s">
        <v>1436</v>
      </c>
      <c r="D189" s="296"/>
      <c r="E189" s="296"/>
      <c r="F189" s="317" t="s">
        <v>1345</v>
      </c>
      <c r="G189" s="296"/>
      <c r="H189" s="296" t="s">
        <v>1437</v>
      </c>
      <c r="I189" s="296" t="s">
        <v>1379</v>
      </c>
      <c r="J189" s="296"/>
      <c r="K189" s="339"/>
    </row>
    <row r="190" spans="2:11" ht="15" customHeight="1">
      <c r="B190" s="318"/>
      <c r="C190" s="302" t="s">
        <v>1438</v>
      </c>
      <c r="D190" s="296"/>
      <c r="E190" s="296"/>
      <c r="F190" s="317" t="s">
        <v>1345</v>
      </c>
      <c r="G190" s="296"/>
      <c r="H190" s="296" t="s">
        <v>1439</v>
      </c>
      <c r="I190" s="296" t="s">
        <v>1379</v>
      </c>
      <c r="J190" s="296"/>
      <c r="K190" s="339"/>
    </row>
    <row r="191" spans="2:11" ht="15" customHeight="1">
      <c r="B191" s="318"/>
      <c r="C191" s="302" t="s">
        <v>1440</v>
      </c>
      <c r="D191" s="296"/>
      <c r="E191" s="296"/>
      <c r="F191" s="317" t="s">
        <v>1351</v>
      </c>
      <c r="G191" s="296"/>
      <c r="H191" s="296" t="s">
        <v>1441</v>
      </c>
      <c r="I191" s="296" t="s">
        <v>1379</v>
      </c>
      <c r="J191" s="296"/>
      <c r="K191" s="339"/>
    </row>
    <row r="192" spans="2:11" ht="15" customHeight="1">
      <c r="B192" s="345"/>
      <c r="C192" s="353"/>
      <c r="D192" s="327"/>
      <c r="E192" s="327"/>
      <c r="F192" s="327"/>
      <c r="G192" s="327"/>
      <c r="H192" s="327"/>
      <c r="I192" s="327"/>
      <c r="J192" s="327"/>
      <c r="K192" s="346"/>
    </row>
    <row r="193" spans="2:11" ht="18.75" customHeight="1">
      <c r="B193" s="292"/>
      <c r="C193" s="296"/>
      <c r="D193" s="296"/>
      <c r="E193" s="296"/>
      <c r="F193" s="317"/>
      <c r="G193" s="296"/>
      <c r="H193" s="296"/>
      <c r="I193" s="296"/>
      <c r="J193" s="296"/>
      <c r="K193" s="292"/>
    </row>
    <row r="194" spans="2:11" ht="18.75" customHeight="1">
      <c r="B194" s="292"/>
      <c r="C194" s="296"/>
      <c r="D194" s="296"/>
      <c r="E194" s="296"/>
      <c r="F194" s="317"/>
      <c r="G194" s="296"/>
      <c r="H194" s="296"/>
      <c r="I194" s="296"/>
      <c r="J194" s="296"/>
      <c r="K194" s="292"/>
    </row>
    <row r="195" spans="2:11" ht="18.75" customHeight="1">
      <c r="B195" s="303"/>
      <c r="C195" s="303"/>
      <c r="D195" s="303"/>
      <c r="E195" s="303"/>
      <c r="F195" s="303"/>
      <c r="G195" s="303"/>
      <c r="H195" s="303"/>
      <c r="I195" s="303"/>
      <c r="J195" s="303"/>
      <c r="K195" s="303"/>
    </row>
    <row r="196" spans="2:11" ht="13.5">
      <c r="B196" s="282"/>
      <c r="C196" s="283"/>
      <c r="D196" s="283"/>
      <c r="E196" s="283"/>
      <c r="F196" s="283"/>
      <c r="G196" s="283"/>
      <c r="H196" s="283"/>
      <c r="I196" s="283"/>
      <c r="J196" s="283"/>
      <c r="K196" s="284"/>
    </row>
    <row r="197" spans="2:11" ht="21">
      <c r="B197" s="285"/>
      <c r="C197" s="286" t="s">
        <v>1442</v>
      </c>
      <c r="D197" s="286"/>
      <c r="E197" s="286"/>
      <c r="F197" s="286"/>
      <c r="G197" s="286"/>
      <c r="H197" s="286"/>
      <c r="I197" s="286"/>
      <c r="J197" s="286"/>
      <c r="K197" s="287"/>
    </row>
    <row r="198" spans="2:11" ht="25.5" customHeight="1">
      <c r="B198" s="285"/>
      <c r="C198" s="354" t="s">
        <v>1443</v>
      </c>
      <c r="D198" s="354"/>
      <c r="E198" s="354"/>
      <c r="F198" s="354" t="s">
        <v>1444</v>
      </c>
      <c r="G198" s="355"/>
      <c r="H198" s="354" t="s">
        <v>1445</v>
      </c>
      <c r="I198" s="354"/>
      <c r="J198" s="354"/>
      <c r="K198" s="287"/>
    </row>
    <row r="199" spans="2:11" ht="5.25" customHeight="1">
      <c r="B199" s="318"/>
      <c r="C199" s="315"/>
      <c r="D199" s="315"/>
      <c r="E199" s="315"/>
      <c r="F199" s="315"/>
      <c r="G199" s="296"/>
      <c r="H199" s="315"/>
      <c r="I199" s="315"/>
      <c r="J199" s="315"/>
      <c r="K199" s="339"/>
    </row>
    <row r="200" spans="2:11" ht="15" customHeight="1">
      <c r="B200" s="318"/>
      <c r="C200" s="296" t="s">
        <v>1435</v>
      </c>
      <c r="D200" s="296"/>
      <c r="E200" s="296"/>
      <c r="F200" s="317" t="s">
        <v>42</v>
      </c>
      <c r="G200" s="296"/>
      <c r="H200" s="296" t="s">
        <v>1446</v>
      </c>
      <c r="I200" s="296"/>
      <c r="J200" s="296"/>
      <c r="K200" s="339"/>
    </row>
    <row r="201" spans="2:11" ht="15" customHeight="1">
      <c r="B201" s="318"/>
      <c r="C201" s="324"/>
      <c r="D201" s="296"/>
      <c r="E201" s="296"/>
      <c r="F201" s="317" t="s">
        <v>43</v>
      </c>
      <c r="G201" s="296"/>
      <c r="H201" s="296" t="s">
        <v>1447</v>
      </c>
      <c r="I201" s="296"/>
      <c r="J201" s="296"/>
      <c r="K201" s="339"/>
    </row>
    <row r="202" spans="2:11" ht="15" customHeight="1">
      <c r="B202" s="318"/>
      <c r="C202" s="324"/>
      <c r="D202" s="296"/>
      <c r="E202" s="296"/>
      <c r="F202" s="317" t="s">
        <v>46</v>
      </c>
      <c r="G202" s="296"/>
      <c r="H202" s="296" t="s">
        <v>1448</v>
      </c>
      <c r="I202" s="296"/>
      <c r="J202" s="296"/>
      <c r="K202" s="339"/>
    </row>
    <row r="203" spans="2:11" ht="15" customHeight="1">
      <c r="B203" s="318"/>
      <c r="C203" s="296"/>
      <c r="D203" s="296"/>
      <c r="E203" s="296"/>
      <c r="F203" s="317" t="s">
        <v>44</v>
      </c>
      <c r="G203" s="296"/>
      <c r="H203" s="296" t="s">
        <v>1449</v>
      </c>
      <c r="I203" s="296"/>
      <c r="J203" s="296"/>
      <c r="K203" s="339"/>
    </row>
    <row r="204" spans="2:11" ht="15" customHeight="1">
      <c r="B204" s="318"/>
      <c r="C204" s="296"/>
      <c r="D204" s="296"/>
      <c r="E204" s="296"/>
      <c r="F204" s="317" t="s">
        <v>45</v>
      </c>
      <c r="G204" s="296"/>
      <c r="H204" s="296" t="s">
        <v>1450</v>
      </c>
      <c r="I204" s="296"/>
      <c r="J204" s="296"/>
      <c r="K204" s="339"/>
    </row>
    <row r="205" spans="2:11" ht="15" customHeight="1">
      <c r="B205" s="318"/>
      <c r="C205" s="296"/>
      <c r="D205" s="296"/>
      <c r="E205" s="296"/>
      <c r="F205" s="317"/>
      <c r="G205" s="296"/>
      <c r="H205" s="296"/>
      <c r="I205" s="296"/>
      <c r="J205" s="296"/>
      <c r="K205" s="339"/>
    </row>
    <row r="206" spans="2:11" ht="15" customHeight="1">
      <c r="B206" s="318"/>
      <c r="C206" s="296" t="s">
        <v>1391</v>
      </c>
      <c r="D206" s="296"/>
      <c r="E206" s="296"/>
      <c r="F206" s="317" t="s">
        <v>78</v>
      </c>
      <c r="G206" s="296"/>
      <c r="H206" s="296" t="s">
        <v>1451</v>
      </c>
      <c r="I206" s="296"/>
      <c r="J206" s="296"/>
      <c r="K206" s="339"/>
    </row>
    <row r="207" spans="2:11" ht="15" customHeight="1">
      <c r="B207" s="318"/>
      <c r="C207" s="324"/>
      <c r="D207" s="296"/>
      <c r="E207" s="296"/>
      <c r="F207" s="317" t="s">
        <v>1288</v>
      </c>
      <c r="G207" s="296"/>
      <c r="H207" s="296" t="s">
        <v>1289</v>
      </c>
      <c r="I207" s="296"/>
      <c r="J207" s="296"/>
      <c r="K207" s="339"/>
    </row>
    <row r="208" spans="2:11" ht="15" customHeight="1">
      <c r="B208" s="318"/>
      <c r="C208" s="296"/>
      <c r="D208" s="296"/>
      <c r="E208" s="296"/>
      <c r="F208" s="317" t="s">
        <v>1286</v>
      </c>
      <c r="G208" s="296"/>
      <c r="H208" s="296" t="s">
        <v>1452</v>
      </c>
      <c r="I208" s="296"/>
      <c r="J208" s="296"/>
      <c r="K208" s="339"/>
    </row>
    <row r="209" spans="2:11" ht="15" customHeight="1">
      <c r="B209" s="356"/>
      <c r="C209" s="324"/>
      <c r="D209" s="324"/>
      <c r="E209" s="324"/>
      <c r="F209" s="317" t="s">
        <v>1290</v>
      </c>
      <c r="G209" s="302"/>
      <c r="H209" s="343" t="s">
        <v>1291</v>
      </c>
      <c r="I209" s="343"/>
      <c r="J209" s="343"/>
      <c r="K209" s="357"/>
    </row>
    <row r="210" spans="2:11" ht="15" customHeight="1">
      <c r="B210" s="356"/>
      <c r="C210" s="324"/>
      <c r="D210" s="324"/>
      <c r="E210" s="324"/>
      <c r="F210" s="317" t="s">
        <v>1292</v>
      </c>
      <c r="G210" s="302"/>
      <c r="H210" s="343" t="s">
        <v>1453</v>
      </c>
      <c r="I210" s="343"/>
      <c r="J210" s="343"/>
      <c r="K210" s="357"/>
    </row>
    <row r="211" spans="2:11" ht="15" customHeight="1">
      <c r="B211" s="356"/>
      <c r="C211" s="324"/>
      <c r="D211" s="324"/>
      <c r="E211" s="324"/>
      <c r="F211" s="358"/>
      <c r="G211" s="302"/>
      <c r="H211" s="359"/>
      <c r="I211" s="359"/>
      <c r="J211" s="359"/>
      <c r="K211" s="357"/>
    </row>
    <row r="212" spans="2:11" ht="15" customHeight="1">
      <c r="B212" s="356"/>
      <c r="C212" s="296" t="s">
        <v>1415</v>
      </c>
      <c r="D212" s="324"/>
      <c r="E212" s="324"/>
      <c r="F212" s="317">
        <v>1</v>
      </c>
      <c r="G212" s="302"/>
      <c r="H212" s="343" t="s">
        <v>1454</v>
      </c>
      <c r="I212" s="343"/>
      <c r="J212" s="343"/>
      <c r="K212" s="357"/>
    </row>
    <row r="213" spans="2:11" ht="15" customHeight="1">
      <c r="B213" s="356"/>
      <c r="C213" s="324"/>
      <c r="D213" s="324"/>
      <c r="E213" s="324"/>
      <c r="F213" s="317">
        <v>2</v>
      </c>
      <c r="G213" s="302"/>
      <c r="H213" s="343" t="s">
        <v>1455</v>
      </c>
      <c r="I213" s="343"/>
      <c r="J213" s="343"/>
      <c r="K213" s="357"/>
    </row>
    <row r="214" spans="2:11" ht="15" customHeight="1">
      <c r="B214" s="356"/>
      <c r="C214" s="324"/>
      <c r="D214" s="324"/>
      <c r="E214" s="324"/>
      <c r="F214" s="317">
        <v>3</v>
      </c>
      <c r="G214" s="302"/>
      <c r="H214" s="343" t="s">
        <v>1456</v>
      </c>
      <c r="I214" s="343"/>
      <c r="J214" s="343"/>
      <c r="K214" s="357"/>
    </row>
    <row r="215" spans="2:11" ht="15" customHeight="1">
      <c r="B215" s="356"/>
      <c r="C215" s="324"/>
      <c r="D215" s="324"/>
      <c r="E215" s="324"/>
      <c r="F215" s="317">
        <v>4</v>
      </c>
      <c r="G215" s="302"/>
      <c r="H215" s="343" t="s">
        <v>1457</v>
      </c>
      <c r="I215" s="343"/>
      <c r="J215" s="343"/>
      <c r="K215" s="357"/>
    </row>
    <row r="216" spans="2:11" ht="12.75" customHeight="1">
      <c r="B216" s="360"/>
      <c r="C216" s="361"/>
      <c r="D216" s="361"/>
      <c r="E216" s="361"/>
      <c r="F216" s="361"/>
      <c r="G216" s="361"/>
      <c r="H216" s="361"/>
      <c r="I216" s="361"/>
      <c r="J216" s="361"/>
      <c r="K216" s="362"/>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nb-priprava\ryk</dc:creator>
  <cp:keywords/>
  <dc:description/>
  <cp:lastModifiedBy>nb-priprava\ryk</cp:lastModifiedBy>
  <dcterms:created xsi:type="dcterms:W3CDTF">2018-05-15T18:26:53Z</dcterms:created>
  <dcterms:modified xsi:type="dcterms:W3CDTF">2018-05-15T18:27:14Z</dcterms:modified>
  <cp:category/>
  <cp:version/>
  <cp:contentType/>
  <cp:contentStatus/>
</cp:coreProperties>
</file>