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3740"/>
  </bookViews>
  <sheets>
    <sheet name="Rekapitulace stavby" sheetId="1" r:id="rId1"/>
    <sheet name="SO 01 - Rekonstrukce koryta" sheetId="2" r:id="rId2"/>
    <sheet name="VON - Vedlejší a ostatní ..." sheetId="3" r:id="rId3"/>
    <sheet name="Pokyny pro vyplnění" sheetId="4" r:id="rId4"/>
  </sheets>
  <definedNames>
    <definedName name="_xlnm._FilterDatabase" localSheetId="1" hidden="1">'SO 01 - Rekonstrukce koryta'!$C$86:$K$468</definedName>
    <definedName name="_xlnm._FilterDatabase" localSheetId="2" hidden="1">'VON - Vedlejší a ostatní ...'!$C$80:$K$119</definedName>
    <definedName name="_xlnm.Print_Titles" localSheetId="0">'Rekapitulace stavby'!$49:$49</definedName>
    <definedName name="_xlnm.Print_Titles" localSheetId="1">'SO 01 - Rekonstrukce koryta'!$86:$86</definedName>
    <definedName name="_xlnm.Print_Titles" localSheetId="2">'VON - Vedlejší a ostatní ...'!$80:$80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01 - Rekonstrukce koryta'!$C$4:$J$36,'SO 01 - Rekonstrukce koryta'!$C$42:$J$68,'SO 01 - Rekonstrukce koryta'!$C$74:$K$468</definedName>
    <definedName name="_xlnm.Print_Area" localSheetId="2">'VON - Vedlejší a ostatní ...'!$C$4:$J$36,'VON - Vedlejší a ostatní ...'!$C$42:$J$62,'VON - Vedlejší a ostatní ...'!$C$68:$K$119</definedName>
  </definedNames>
  <calcPr calcId="125725"/>
</workbook>
</file>

<file path=xl/calcChain.xml><?xml version="1.0" encoding="utf-8"?>
<calcChain xmlns="http://schemas.openxmlformats.org/spreadsheetml/2006/main">
  <c r="AY53" i="1"/>
  <c r="AX53"/>
  <c r="BI118" i="3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T113"/>
  <c r="R114"/>
  <c r="R113"/>
  <c r="P114"/>
  <c r="P113"/>
  <c r="BK114"/>
  <c r="BK113"/>
  <c r="J113" s="1"/>
  <c r="J61" s="1"/>
  <c r="J114"/>
  <c r="BE114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T98"/>
  <c r="R99"/>
  <c r="R98"/>
  <c r="P99"/>
  <c r="P98"/>
  <c r="BK99"/>
  <c r="BK98"/>
  <c r="J98" s="1"/>
  <c r="J60" s="1"/>
  <c r="J99"/>
  <c r="BE99" s="1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 s="1"/>
  <c r="J59" s="1"/>
  <c r="J94"/>
  <c r="BE94" s="1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4"/>
  <c r="BD53" i="1" s="1"/>
  <c r="BH84" i="3"/>
  <c r="F33" s="1"/>
  <c r="BC53" i="1" s="1"/>
  <c r="BG84" i="3"/>
  <c r="F32"/>
  <c r="BB53" i="1" s="1"/>
  <c r="BF84" i="3"/>
  <c r="J31" s="1"/>
  <c r="AW53" i="1" s="1"/>
  <c r="T84" i="3"/>
  <c r="T83"/>
  <c r="T82" s="1"/>
  <c r="T81" s="1"/>
  <c r="R84"/>
  <c r="R83"/>
  <c r="R82" s="1"/>
  <c r="R81" s="1"/>
  <c r="P84"/>
  <c r="P83"/>
  <c r="P82" s="1"/>
  <c r="P81" s="1"/>
  <c r="AU53" i="1" s="1"/>
  <c r="BK84" i="3"/>
  <c r="BK83" s="1"/>
  <c r="J84"/>
  <c r="BE84" s="1"/>
  <c r="J77"/>
  <c r="F77"/>
  <c r="F75"/>
  <c r="E73"/>
  <c r="J51"/>
  <c r="F51"/>
  <c r="F49"/>
  <c r="E47"/>
  <c r="J18"/>
  <c r="E18"/>
  <c r="F78"/>
  <c r="F52"/>
  <c r="J17"/>
  <c r="J12"/>
  <c r="J75"/>
  <c r="J49"/>
  <c r="E7"/>
  <c r="E71" s="1"/>
  <c r="AY52" i="1"/>
  <c r="AX52"/>
  <c r="BI465" i="2"/>
  <c r="BH465"/>
  <c r="BG465"/>
  <c r="BF465"/>
  <c r="T465"/>
  <c r="R465"/>
  <c r="P465"/>
  <c r="BK465"/>
  <c r="J465"/>
  <c r="BE465"/>
  <c r="BI460"/>
  <c r="BH460"/>
  <c r="BG460"/>
  <c r="BF460"/>
  <c r="T460"/>
  <c r="T459"/>
  <c r="T458" s="1"/>
  <c r="R460"/>
  <c r="R459" s="1"/>
  <c r="R458" s="1"/>
  <c r="P460"/>
  <c r="P459"/>
  <c r="P458" s="1"/>
  <c r="BK460"/>
  <c r="BK459" s="1"/>
  <c r="J460"/>
  <c r="BE460"/>
  <c r="BI456"/>
  <c r="BH456"/>
  <c r="BG456"/>
  <c r="BF456"/>
  <c r="T456"/>
  <c r="T455"/>
  <c r="R456"/>
  <c r="R455"/>
  <c r="P456"/>
  <c r="P455"/>
  <c r="BK456"/>
  <c r="BK455"/>
  <c r="J455"/>
  <c r="J456"/>
  <c r="BE456"/>
  <c r="J65"/>
  <c r="BI451"/>
  <c r="BH451"/>
  <c r="BG451"/>
  <c r="BF451"/>
  <c r="T451"/>
  <c r="R451"/>
  <c r="P451"/>
  <c r="BK451"/>
  <c r="J451"/>
  <c r="BE451"/>
  <c r="BI444"/>
  <c r="BH444"/>
  <c r="BG444"/>
  <c r="BF444"/>
  <c r="T444"/>
  <c r="R444"/>
  <c r="P444"/>
  <c r="BK444"/>
  <c r="J444"/>
  <c r="BE444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8"/>
  <c r="BH428"/>
  <c r="BG428"/>
  <c r="BF428"/>
  <c r="T428"/>
  <c r="R428"/>
  <c r="P428"/>
  <c r="BK428"/>
  <c r="J428"/>
  <c r="BE428"/>
  <c r="BI424"/>
  <c r="BH424"/>
  <c r="BG424"/>
  <c r="BF424"/>
  <c r="T424"/>
  <c r="T423"/>
  <c r="R424"/>
  <c r="R423"/>
  <c r="P424"/>
  <c r="P423"/>
  <c r="BK424"/>
  <c r="BK423"/>
  <c r="J423" s="1"/>
  <c r="J64" s="1"/>
  <c r="J424"/>
  <c r="BE424" s="1"/>
  <c r="BI422"/>
  <c r="BH422"/>
  <c r="BG422"/>
  <c r="BF422"/>
  <c r="T422"/>
  <c r="R422"/>
  <c r="P422"/>
  <c r="BK422"/>
  <c r="J422"/>
  <c r="BE422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07"/>
  <c r="BH407"/>
  <c r="BG407"/>
  <c r="BF407"/>
  <c r="T407"/>
  <c r="T406"/>
  <c r="R407"/>
  <c r="R406"/>
  <c r="P407"/>
  <c r="P406"/>
  <c r="BK407"/>
  <c r="BK406"/>
  <c r="J406" s="1"/>
  <c r="J63" s="1"/>
  <c r="J407"/>
  <c r="BE407" s="1"/>
  <c r="BI403"/>
  <c r="BH403"/>
  <c r="BG403"/>
  <c r="BF403"/>
  <c r="T403"/>
  <c r="R403"/>
  <c r="P403"/>
  <c r="BK403"/>
  <c r="J403"/>
  <c r="BE403"/>
  <c r="BI399"/>
  <c r="BH399"/>
  <c r="BG399"/>
  <c r="BF399"/>
  <c r="T399"/>
  <c r="T398"/>
  <c r="R399"/>
  <c r="R398"/>
  <c r="P399"/>
  <c r="P398"/>
  <c r="BK399"/>
  <c r="BK398"/>
  <c r="J398" s="1"/>
  <c r="J62" s="1"/>
  <c r="J399"/>
  <c r="BE399" s="1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76"/>
  <c r="BH376"/>
  <c r="BG376"/>
  <c r="BF376"/>
  <c r="T376"/>
  <c r="R376"/>
  <c r="P376"/>
  <c r="BK376"/>
  <c r="J376"/>
  <c r="BE376"/>
  <c r="BI369"/>
  <c r="BH369"/>
  <c r="BG369"/>
  <c r="BF369"/>
  <c r="T369"/>
  <c r="R369"/>
  <c r="P369"/>
  <c r="BK369"/>
  <c r="J369"/>
  <c r="BE369"/>
  <c r="BI364"/>
  <c r="BH364"/>
  <c r="BG364"/>
  <c r="BF364"/>
  <c r="T364"/>
  <c r="T363"/>
  <c r="R364"/>
  <c r="R363"/>
  <c r="P364"/>
  <c r="P363"/>
  <c r="BK364"/>
  <c r="BK363"/>
  <c r="J363" s="1"/>
  <c r="J61" s="1"/>
  <c r="J364"/>
  <c r="BE364" s="1"/>
  <c r="BI361"/>
  <c r="BH361"/>
  <c r="BG361"/>
  <c r="BF361"/>
  <c r="T361"/>
  <c r="R361"/>
  <c r="P361"/>
  <c r="BK361"/>
  <c r="J361"/>
  <c r="BE361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46"/>
  <c r="BH346"/>
  <c r="BG346"/>
  <c r="BF346"/>
  <c r="T346"/>
  <c r="R346"/>
  <c r="P346"/>
  <c r="BK346"/>
  <c r="J346"/>
  <c r="BE346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2"/>
  <c r="BH332"/>
  <c r="BG332"/>
  <c r="BF332"/>
  <c r="T332"/>
  <c r="R332"/>
  <c r="P332"/>
  <c r="BK332"/>
  <c r="J332"/>
  <c r="BE332"/>
  <c r="BI325"/>
  <c r="BH325"/>
  <c r="BG325"/>
  <c r="BF325"/>
  <c r="T325"/>
  <c r="R325"/>
  <c r="P325"/>
  <c r="BK325"/>
  <c r="J325"/>
  <c r="BE325"/>
  <c r="BI318"/>
  <c r="BH318"/>
  <c r="BG318"/>
  <c r="BF318"/>
  <c r="T318"/>
  <c r="R318"/>
  <c r="P318"/>
  <c r="BK318"/>
  <c r="J318"/>
  <c r="BE318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2"/>
  <c r="BH282"/>
  <c r="BG282"/>
  <c r="BF282"/>
  <c r="T282"/>
  <c r="T281"/>
  <c r="R282"/>
  <c r="R281"/>
  <c r="P282"/>
  <c r="P281"/>
  <c r="BK282"/>
  <c r="BK281"/>
  <c r="J281" s="1"/>
  <c r="J60" s="1"/>
  <c r="J282"/>
  <c r="BE282" s="1"/>
  <c r="BI278"/>
  <c r="BH278"/>
  <c r="BG278"/>
  <c r="BF278"/>
  <c r="T278"/>
  <c r="R278"/>
  <c r="P278"/>
  <c r="BK278"/>
  <c r="J278"/>
  <c r="BE278"/>
  <c r="BI275"/>
  <c r="BH275"/>
  <c r="BG275"/>
  <c r="BF275"/>
  <c r="T275"/>
  <c r="T274"/>
  <c r="R275"/>
  <c r="R274"/>
  <c r="P275"/>
  <c r="P274"/>
  <c r="BK275"/>
  <c r="BK274"/>
  <c r="J274" s="1"/>
  <c r="J59" s="1"/>
  <c r="J275"/>
  <c r="BE275" s="1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0"/>
  <c r="BH220"/>
  <c r="BG220"/>
  <c r="BF220"/>
  <c r="T220"/>
  <c r="R220"/>
  <c r="P220"/>
  <c r="BK220"/>
  <c r="J220"/>
  <c r="BE220"/>
  <c r="BI212"/>
  <c r="BH212"/>
  <c r="BG212"/>
  <c r="BF212"/>
  <c r="T212"/>
  <c r="R212"/>
  <c r="P212"/>
  <c r="BK212"/>
  <c r="J212"/>
  <c r="BE212"/>
  <c r="BI202"/>
  <c r="BH202"/>
  <c r="BG202"/>
  <c r="BF202"/>
  <c r="T202"/>
  <c r="R202"/>
  <c r="P202"/>
  <c r="BK202"/>
  <c r="J202"/>
  <c r="BE202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48"/>
  <c r="BH148"/>
  <c r="BG148"/>
  <c r="BF148"/>
  <c r="T148"/>
  <c r="R148"/>
  <c r="P148"/>
  <c r="BK148"/>
  <c r="J148"/>
  <c r="BE148"/>
  <c r="BI140"/>
  <c r="BH140"/>
  <c r="BG140"/>
  <c r="BF140"/>
  <c r="T140"/>
  <c r="R140"/>
  <c r="P140"/>
  <c r="BK140"/>
  <c r="J140"/>
  <c r="BE140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0"/>
  <c r="F34"/>
  <c r="BD52" i="1" s="1"/>
  <c r="BD51" s="1"/>
  <c r="W30" s="1"/>
  <c r="BH90" i="2"/>
  <c r="F33" s="1"/>
  <c r="BC52" i="1" s="1"/>
  <c r="BC51" s="1"/>
  <c r="BG90" i="2"/>
  <c r="F32"/>
  <c r="BB52" i="1" s="1"/>
  <c r="BB51" s="1"/>
  <c r="BF90" i="2"/>
  <c r="J31" s="1"/>
  <c r="AW52" i="1" s="1"/>
  <c r="T90" i="2"/>
  <c r="T89"/>
  <c r="T88" s="1"/>
  <c r="T87" s="1"/>
  <c r="R90"/>
  <c r="R89"/>
  <c r="R88" s="1"/>
  <c r="R87" s="1"/>
  <c r="P90"/>
  <c r="P89"/>
  <c r="P88" s="1"/>
  <c r="P87" s="1"/>
  <c r="AU52" i="1" s="1"/>
  <c r="AU51" s="1"/>
  <c r="BK90" i="2"/>
  <c r="BK89" s="1"/>
  <c r="J90"/>
  <c r="BE90" s="1"/>
  <c r="J83"/>
  <c r="F83"/>
  <c r="F81"/>
  <c r="E79"/>
  <c r="J51"/>
  <c r="F51"/>
  <c r="F49"/>
  <c r="E47"/>
  <c r="J18"/>
  <c r="E18"/>
  <c r="F84" s="1"/>
  <c r="J17"/>
  <c r="J12"/>
  <c r="J81" s="1"/>
  <c r="E7"/>
  <c r="E45" s="1"/>
  <c r="AS51" i="1"/>
  <c r="L47"/>
  <c r="AM46"/>
  <c r="L46"/>
  <c r="AM44"/>
  <c r="L44"/>
  <c r="L42"/>
  <c r="L41"/>
  <c r="E77" i="2" l="1"/>
  <c r="J49"/>
  <c r="E45" i="3"/>
  <c r="BK88" i="2"/>
  <c r="J89"/>
  <c r="J58" s="1"/>
  <c r="W28" i="1"/>
  <c r="AX51"/>
  <c r="W29"/>
  <c r="AY51"/>
  <c r="J83" i="3"/>
  <c r="J58" s="1"/>
  <c r="BK82"/>
  <c r="J30" i="2"/>
  <c r="AV52" i="1" s="1"/>
  <c r="AT52" s="1"/>
  <c r="F30" i="2"/>
  <c r="AZ52" i="1" s="1"/>
  <c r="BK458" i="2"/>
  <c r="J458" s="1"/>
  <c r="J66" s="1"/>
  <c r="J459"/>
  <c r="J67" s="1"/>
  <c r="J30" i="3"/>
  <c r="AV53" i="1" s="1"/>
  <c r="AT53" s="1"/>
  <c r="F30" i="3"/>
  <c r="AZ53" i="1" s="1"/>
  <c r="F31" i="3"/>
  <c r="BA53" i="1" s="1"/>
  <c r="F52" i="2"/>
  <c r="F31"/>
  <c r="BA52" i="1" s="1"/>
  <c r="BA51" s="1"/>
  <c r="BK87" i="2" l="1"/>
  <c r="J87" s="1"/>
  <c r="J88"/>
  <c r="J57" s="1"/>
  <c r="W27" i="1"/>
  <c r="AW51"/>
  <c r="AK27" s="1"/>
  <c r="J82" i="3"/>
  <c r="J57" s="1"/>
  <c r="BK81"/>
  <c r="J81" s="1"/>
  <c r="AZ51" i="1"/>
  <c r="J27" i="3" l="1"/>
  <c r="J56"/>
  <c r="W26" i="1"/>
  <c r="AV51"/>
  <c r="J56" i="2"/>
  <c r="J27"/>
  <c r="J36" i="3" l="1"/>
  <c r="AG53" i="1"/>
  <c r="AN53" s="1"/>
  <c r="AG52"/>
  <c r="J36" i="2"/>
  <c r="AK26" i="1"/>
  <c r="AT51"/>
  <c r="AG51" l="1"/>
  <c r="AN52"/>
  <c r="AN51" l="1"/>
  <c r="AK23"/>
  <c r="AK32" s="1"/>
</calcChain>
</file>

<file path=xl/sharedStrings.xml><?xml version="1.0" encoding="utf-8"?>
<sst xmlns="http://schemas.openxmlformats.org/spreadsheetml/2006/main" count="4820" uniqueCount="941">
  <si>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</si>
  <si>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</si>
  <si>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</si>
  <si>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</si>
  <si>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</si>
  <si>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</si>
  <si>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</si>
  <si>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{4b99aec8-93b1-4b9a-bc42-0bc9476860c9}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</si>
  <si>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</si>
  <si>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</si>
  <si>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</si>
  <si>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</si>
  <si>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</si>
  <si>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</si>
  <si>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</si>
  <si>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</si>
  <si>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05/2017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</si>
  <si>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</si>
  <si>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</si>
  <si>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Revitalizace Janovského potoka a mostků, Litvínov, SO 01 - Rekonstrukce koryta</t>
  </si>
  <si>
    <t>KSO:</t>
  </si>
  <si>
    <t>833 21 2</t>
  </si>
  <si>
    <t>CC-CZ:</t>
  </si>
  <si>
    <t/>
  </si>
  <si>
    <t>Místo:</t>
  </si>
  <si>
    <t>Janov u Litvínova</t>
  </si>
  <si>
    <t>Datum:</t>
  </si>
  <si>
    <t>8. 7. 2017</t>
  </si>
  <si>
    <t>Zadavatel:</t>
  </si>
  <si>
    <t>IČ:</t>
  </si>
  <si>
    <t>26190338</t>
  </si>
  <si>
    <t>ENIMA PRO, a.s.</t>
  </si>
  <si>
    <t>DIČ:</t>
  </si>
  <si>
    <t>CZ26190338</t>
  </si>
  <si>
    <t>Uchazeč:</t>
  </si>
  <si>
    <t>Vyplň údaj</t>
  </si>
  <si>
    <t>Projektant:</t>
  </si>
  <si>
    <t>75321297</t>
  </si>
  <si>
    <t>Ing. Jan Jirásek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</si>
  <si>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</si>
  <si>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</si>
  <si>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</si>
  <si>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</si>
  <si>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</si>
  <si>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</si>
  <si>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</si>
  <si>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</si>
  <si>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</si>
  <si>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</si>
  <si>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</si>
  <si>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</si>
  <si>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</si>
  <si>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</si>
  <si>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</si>
  <si>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</si>
  <si>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</si>
  <si>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</si>
  <si>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</si>
  <si>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</si>
  <si>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</si>
  <si>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</si>
  <si>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</si>
  <si>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</si>
  <si>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</si>
  <si>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</si>
  <si>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</si>
  <si>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</si>
  <si>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</si>
  <si>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</si>
  <si>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</si>
  <si>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</si>
  <si>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</si>
  <si>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</si>
  <si>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</si>
  <si>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</si>
  <si>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</si>
  <si>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</si>
  <si>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</si>
  <si>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</si>
  <si>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</si>
  <si>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</si>
  <si>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</si>
  <si>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koryta</t>
  </si>
  <si>
    <t>STA</t>
  </si>
  <si>
    <t>1</t>
  </si>
  <si>
    <t>{9588c2cf-4cf4-4cbf-bccd-94e0c21fc970}</t>
  </si>
  <si>
    <t>2</t>
  </si>
  <si>
    <t>VON</t>
  </si>
  <si>
    <t>Vedlejší a ostatní náklady</t>
  </si>
  <si>
    <t>{4256cfaa-9ca2-490e-a4c6-13bf33cea1d6}</t>
  </si>
  <si>
    <t>833 21</t>
  </si>
  <si>
    <t>1) Krycí list soupisu</t>
  </si>
  <si>
    <t>2) Rekapitulace</t>
  </si>
  <si>
    <t>3) Soupis prací</t>
  </si>
  <si>
    <t>Zpět na list:</t>
  </si>
  <si>
    <t>Rekapitulace stavby</t>
  </si>
  <si>
    <t>F01</t>
  </si>
  <si>
    <t>Výkopy</t>
  </si>
  <si>
    <t>237,95</t>
  </si>
  <si>
    <t>3</t>
  </si>
  <si>
    <t>F02</t>
  </si>
  <si>
    <t>Výkopy pro základy (dozdění)</t>
  </si>
  <si>
    <t>54,615</t>
  </si>
  <si>
    <t>KRYCÍ LIST SOUPISU</t>
  </si>
  <si>
    <t>F03</t>
  </si>
  <si>
    <t>Výkopy v krytém profilu</t>
  </si>
  <si>
    <t>13,044</t>
  </si>
  <si>
    <t>F04</t>
  </si>
  <si>
    <t>Zásypy</t>
  </si>
  <si>
    <t>30,726</t>
  </si>
  <si>
    <t>F05</t>
  </si>
  <si>
    <t>Lože KDH (podsyp a obsyp základů)</t>
  </si>
  <si>
    <t>48,727</t>
  </si>
  <si>
    <t>F06</t>
  </si>
  <si>
    <t>Filtr z kameniva za zdí</t>
  </si>
  <si>
    <t>24,575</t>
  </si>
  <si>
    <t>Objekt:</t>
  </si>
  <si>
    <t>F07</t>
  </si>
  <si>
    <t>Bourání zdiva</t>
  </si>
  <si>
    <t>90,336</t>
  </si>
  <si>
    <t>SO 01 - Rekonstrukce koryta</t>
  </si>
  <si>
    <t>F08</t>
  </si>
  <si>
    <t>Spárování</t>
  </si>
  <si>
    <t>149,421</t>
  </si>
  <si>
    <t>F09</t>
  </si>
  <si>
    <t>Úprava pláně</t>
  </si>
  <si>
    <t>274,76</t>
  </si>
  <si>
    <t>F10</t>
  </si>
  <si>
    <t>Svahování</t>
  </si>
  <si>
    <t>131,385</t>
  </si>
  <si>
    <t>F11</t>
  </si>
  <si>
    <t>Základové zdivo</t>
  </si>
  <si>
    <t>141,928</t>
  </si>
  <si>
    <t>F12</t>
  </si>
  <si>
    <t>Nadzákladové zdivo</t>
  </si>
  <si>
    <t>95,194</t>
  </si>
  <si>
    <t>F13</t>
  </si>
  <si>
    <t>Rovnanina</t>
  </si>
  <si>
    <t>50,358</t>
  </si>
  <si>
    <t>F14</t>
  </si>
  <si>
    <t>Humusování a osetí</t>
  </si>
  <si>
    <t>61,6</t>
  </si>
  <si>
    <t>F15</t>
  </si>
  <si>
    <t>Bourání zdiva v hloubených vykopávkách</t>
  </si>
  <si>
    <t>24,569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</si>
  <si>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</si>
  <si>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</si>
  <si>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</si>
  <si>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</si>
  <si>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</si>
  <si>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</si>
  <si>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</si>
  <si>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</si>
  <si>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</si>
  <si>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</si>
  <si>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</si>
  <si>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</si>
  <si>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</si>
  <si>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</si>
  <si>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</si>
  <si>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</si>
  <si>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</si>
  <si>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</si>
  <si>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</si>
  <si>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</si>
  <si>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</si>
  <si>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</si>
  <si>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</si>
  <si>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</si>
  <si>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</si>
  <si>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</si>
  <si>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</si>
  <si>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</si>
  <si>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</si>
  <si>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</si>
  <si>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</si>
  <si>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</si>
  <si>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</si>
  <si>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</si>
  <si>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</si>
  <si>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</si>
  <si>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</si>
  <si>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</si>
  <si>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2017 02</t>
  </si>
  <si>
    <t>4</t>
  </si>
  <si>
    <t>643221690</t>
  </si>
  <si>
    <t>PSC</t>
  </si>
  <si>
    <t xml:space="preserve">Poznámka k souboru cen:_x000D_
1. Cenu -1104 lze použít jestliže se odstranění stromů a křovin neprovádí na holo. 2. Cena -1101 je určena i pro: a) odstraňování křovin a stromů o průměru kmene do 100 mm z ploch, jejichž celková výměra je větší než 1 000 m2 při sklonu terénu strmějším než 1 : 5; b) LTM při jakékoliv celkové ploše jednotlivě přes 30 m2. 3. V ceně jsou započteny i náklady na případné nutné odklizení křovin a stromů na hromady na vzdálenost do 50 m nebo naložení na dopravní prostředek. 4. Průměr kmenů stromů (křovin) se měří 0,15 m nad přilehlým terénem. 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 </t>
  </si>
  <si>
    <t>VV</t>
  </si>
  <si>
    <t>"celk. plocha</t>
  </si>
  <si>
    <t>10</t>
  </si>
  <si>
    <t>112201101</t>
  </si>
  <si>
    <t>Odstranění pařezů s jejich vykopáním, vytrháním nebo odstřelením, s přesekáním kořenů průměru přes 100 do 300 mm</t>
  </si>
  <si>
    <t>kus</t>
  </si>
  <si>
    <t>2100914775</t>
  </si>
  <si>
    <t xml:space="preserve">Poznámka k souboru cen:_x000D_
1. Ceny lze použít i pro odstranění pařezů ze sesuté zeminy, vývratů a polomů. 2. V ceně jsou započteny i náklady na případné nutné odklizení pařezů na hromady na vzdálenost do 50 m nebo naložení na dopravní prostředek. 3. Mají-li se odstraňovat pařezy z pokáceného souvislého lesního porostu, lze počet pařezů stanovit s přihlédnutím k tabulce v příloze č. 1. 4. Zásyp jam po pařezech se oceňuje cenami souboru cen 174 20-12 této části katalogu. 5. Průměr pařezu se měří v místě řezu kmene na základě dvojího na sebe kolmého měření a následného zprůměrování naměřených hodnot. </t>
  </si>
  <si>
    <t>"celk. počet</t>
  </si>
  <si>
    <t>114203202</t>
  </si>
  <si>
    <t>Očištění lomového kamene nebo betonových tvárnic získaných při rozebrání dlažeb, záhozů, rovnanin a soustřeďovacích staveb od malty</t>
  </si>
  <si>
    <t>m3</t>
  </si>
  <si>
    <t>-328459644</t>
  </si>
  <si>
    <t xml:space="preserve">Poznámka k souboru cen:_x000D_
1. V cenách jsou započteny i náklady na: a) přehození znečištěného i očištěného kamene nebo tvárnic na vzdálenost do 3 m nebo jeho naložení na dopravní prostředek, b) odklizení a uložení úlomků kamene a uvolněné hlíny či malty na vzdálenost do 10 m. 2. V cenách nejsou započteny náklady na: a) třídění lomového kamene nebo tvárnic; tyto práce se oceňují cenou 114 20-3301 Třídění lomového kamene nebo betonových tvárnic; b) srovnání lomového kamene nebo tvárnic do měřitelných figur; tyto práce se oceňují cenami souboru cen 114 20-34 Srovnání lomového kamene nebo betonových tvárnic do měřitelných figur. 3. Množství jednotek se určí v m3 lomového kamene nebo betonových tvárnic před očištěním. </t>
  </si>
  <si>
    <t>P</t>
  </si>
  <si>
    <t>Poznámka k položce:
Očištění betonových žlabů z původní konstrukce.</t>
  </si>
  <si>
    <t>"celk. délka bouraného odvodnění na PB / koeficient</t>
  </si>
  <si>
    <t>3/30</t>
  </si>
  <si>
    <t>115001R01</t>
  </si>
  <si>
    <t>Převedení vody např. potrubím do DN 800 včetně jímkování (zřízení a odstranění, čerpání vody během výstavby)</t>
  </si>
  <si>
    <t>kpl</t>
  </si>
  <si>
    <t>-1860035590</t>
  </si>
  <si>
    <t xml:space="preserve">Poznámka k položce:
Převod vody bude realizován po cca 25 m. Pořízovací náklady (pronájem) jsou uvažovány pouze 1x pro prvních 25 m. Ve zbývající délce úseku  bude potrubí cca 3,5 x přeloženo. </t>
  </si>
  <si>
    <t>5</t>
  </si>
  <si>
    <t>115001R02</t>
  </si>
  <si>
    <t>Přeložení potrubí do DN 800 včetně související přípravy a prací</t>
  </si>
  <si>
    <t>180276173</t>
  </si>
  <si>
    <t>6</t>
  </si>
  <si>
    <t>119003217</t>
  </si>
  <si>
    <t>Pomocné konstrukce při zabezpečení výkopu svislé ocelové mobilní oplocení, výšky do 1 500 mm panely vyplněné dráty zřízení</t>
  </si>
  <si>
    <t>m</t>
  </si>
  <si>
    <t>873691142</t>
  </si>
  <si>
    <t xml:space="preserve">Poznámka k souboru cen:_x000D_
1. V ceně zřízení -2121, -2131, -2411, -3211, -3212, -3213, -3215, -3217, -3121, -3223, -3227 jsou započteny i náklady na opotřebení. 2. V ceně zřízení mobilního oplocení -3211, -3213, -3217, -3223, -3227 je zahrnuto i opotřebení betonové patky, vzpěry, spojky. 3. Položku -2411 lze použít pouze pro šířku výkopu do 1,0 m. 4. V položce -3131 jsou započteny i náklady na dřevěný sloupek. 5. U položek -2311, -4111, -4121 je uvažováno se 100% opotřebením. Bezpečný vlez nebo výlez se zpravidla umisťuje po 20 m délky výkopu. 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 </t>
  </si>
  <si>
    <t>Poznámka k položce:
Dočasné oplocení oddělující vybrané pozemky od staveniště, jedná se především o pozemky p.č. 740, 741 a 745/5.</t>
  </si>
  <si>
    <t>7</t>
  </si>
  <si>
    <t>119003218</t>
  </si>
  <si>
    <t>Pomocné konstrukce při zabezpečení výkopu svislé ocelové mobilní oplocení, výšky do 1 500 mm panely vyplněné dráty odstranění</t>
  </si>
  <si>
    <t>1382195894</t>
  </si>
  <si>
    <t>8</t>
  </si>
  <si>
    <t>124203101</t>
  </si>
  <si>
    <t>Vykopávky pro koryta vodotečí s přehozením výkopku na vzdálenost do 3 m nebo s naložením na dopravní prostředek v hornině tř. 3 do 1 000 m3</t>
  </si>
  <si>
    <t>1604362954</t>
  </si>
  <si>
    <t xml:space="preserve">Poznámka k souboru cen:_x000D_
1. Ceny lze použít i pro nezapažené odkopávky a prokopávky při úpravě území kolem vodotečí vně svislých ploch proložených projektovanými břehovými čarami souvisejí-li tyto odkopávky a prokopávky s prováděnými vykopávkami pro koryta vodotečí. 2. Ceny nelze použít pro: a) vykopávky koryt vodotečí, které jsou dle projektu pod úrovní pracovní hladiny vody; tyto zemní práce se oceňují cenami souboru cen 127 . 0-11 Vykopávky pod vodou strojně části A 01 tohoto katalogu, b) vykopávky koryt vodotečí v prostorách s rozepřeným nebo vzepřeným pažením; tyto zemní práce se oceňují cenami souboru cen 131 . 0-12 Hloubení zapažených jam a zářezů části A 01 tohoto katalogu, štětová stěna vzepřená nebo rozepřená, se z hlediska ocenění považuje za vzepřené nebo rozepřené pažení; c) vykopávky pod obrysem výkopu pro koryta vodotečí (pro opěrné zdi, patky, soustřeďovací stavby apod.); tyto zemní práce se oceňují podle své povahy cenami souboru cen 131 . 0-11 Hloubení nezapažených jam, 131 . 0-12 Hloubení zapažených jam, 132 . 0-11 Hloubení rýh do 600 mm, 132 . 0-12 Hloubení rýh do 2000 mm, 132 . 0-14 Hloubená vykopávka pod základy ručně 133 . 0- . 0 Hloubení zapažených i nezapažených šachet části A01 tohoto katalogu, d) hloubení zatrubněných nebo zastropených koryt vodotečí; tyto práce se oceňují cenami souboru cen 123 . 0-21 Vykopávky zářezů se šikmými stěnami pro podzemní vedení části A 02 3. V cenách jsou započteny náklady na svislé přemístění výkopku do 4 m. Svislé přemístění z hloubky přes 4 m se oceňuje podle projektu (rampy, přehození apod.). 4. Předepisuje-li projekt rozprostřít výkopek získaný vykopávkou pro koryta vodotečí, oceňuje se toto rozprostření cenou 171 20-1101 Uložení sypaniny do nezhutněných násypů a vodorovné přemístění výkopku cenami souboru cen 162 .0-31 Vodorovné přemístění výkopku z rýh podzemních stěn části A 01 tohoto katalogu. 5. Pro volbu ceny je rozhodující součet vykopávek pro koryta vodotečí, oceňovaných cenami tohoto souboru cen, zatrubněných koryt vodotečí, oceňovaných podle pozn. č. 2 odst. d) i zapažených vykopávek oceňovaných podle pozn. č. 2 odst. b) tohoto souboru cen. </t>
  </si>
  <si>
    <t>Poznámka k položce:
Celkové výkopy bez výkopů pro základy a v krytém profilu.</t>
  </si>
  <si>
    <t>"celk. výkopy / 2</t>
  </si>
  <si>
    <t>F01/2</t>
  </si>
  <si>
    <t>9</t>
  </si>
  <si>
    <t>124203109</t>
  </si>
  <si>
    <t>Vykopávky pro koryta vodotečí s přehozením výkopku na vzdálenost do 3 m nebo s naložením na dopravní prostředek v hornině tř. 3 Příplatek k cenám za lepivost horniny tř. 3</t>
  </si>
  <si>
    <t>-783776060</t>
  </si>
  <si>
    <t>124303101</t>
  </si>
  <si>
    <t>Vykopávky pro koryta vodotečí s přehozením výkopku na vzdálenost do 3 m nebo s naložením na dopravní prostředek v hornině tř. 4 do 1 000 m3</t>
  </si>
  <si>
    <t>-162187718</t>
  </si>
  <si>
    <t>11</t>
  </si>
  <si>
    <t>124303109</t>
  </si>
  <si>
    <t>Vykopávky pro koryta vodotečí s přehozením výkopku na vzdálenost do 3 m nebo s naložením na dopravní prostředek v hornině tř. 4 Příplatek k cenám za lepivost horniny tř. 4</t>
  </si>
  <si>
    <t>595291506</t>
  </si>
  <si>
    <t>12</t>
  </si>
  <si>
    <t>130901113</t>
  </si>
  <si>
    <t>Bourání konstrukcí v hloubených vykopávkách - ručně ze zdiva kamenného, pro jakýkoliv druh kamene na maltu cementovou</t>
  </si>
  <si>
    <t>-876241482</t>
  </si>
  <si>
    <t xml:space="preserve">Poznámka k souboru cen:_x000D_
1. Ceny jsou určeny pouze pro bourání konstrukcí ze zdiva nebo z betonu ve výkopišti při provádění zemních prací, jsou-li zdivo nebo beton obklopeny horninou nebo sypaninou tak, že k nim bez vykopávky není přístup. 2. Ceny lze použít i pro bourání konstrukcí při vykopávkách zářezů. 3. Ceny nelze použít pro bourání konstrukcí a) na suchu ze zdiva nebo z betonu jako samostatnou stavební práci, i když jsou bourané konstrukce pod úrovní terénu, jako např. zdi, stropy a klenby v suterénu, b) pod vodou - ze zdiva nebo z betonu prostého, zakazuje-li projekt použití trhavin, - z betonu železového nebo předpjatého a ocelových konstrukcí. 4. Svislé, příp. vodorovné přemístění materiálu z rozbouraných konstrukcí ve výkopišti se oceňuje jako přemístění výkopku z hornin 5 až 7 cenami souboru cen 161 10-11 Svislé přemístění výkopku, příp. 162 . 0-1 . Vodorovné přemístění výkopku se složením, ale bez naložení a rozprostření. 5. Bourání konstrukce ze zdiva nebo z betonu prostého pod vodou se oceňuje cenou 127 40-1112 Vykopávka pod vodou v hornině tř. 5 s použitím trhavin. 6. V cenách jsou započteny i náklady na přemístění suti na hromady na vzdálenost do 20 m nebo naložení na dopravní prostředek. 7. Objem vybouraného materiálu pro přemístění se rovná objemu konstrukcí před rozbouráním. </t>
  </si>
  <si>
    <t xml:space="preserve">Poznámka k položce:
Bourání degradovaných částí a zbytků základového zdiva v úsecích s doplněním základového zdiva. </t>
  </si>
  <si>
    <t>13</t>
  </si>
  <si>
    <t>131153R01</t>
  </si>
  <si>
    <t>Hloubení jamek pro osazení ocelových sloupků v zemině tř. 3 a 4 průměru do 0,5 m, hloubky přes 0,6 do 0,9 m</t>
  </si>
  <si>
    <t>-1835254844</t>
  </si>
  <si>
    <t>"celk. délka podél pozemku 735/1 / vzdál. mezi sloupky + 1</t>
  </si>
  <si>
    <t>25/2,5+1</t>
  </si>
  <si>
    <t>"celk. délka podél pozemku 741 / vzdál. mezi sloupky + 1</t>
  </si>
  <si>
    <t>15/2,5+1</t>
  </si>
  <si>
    <t>"celk. délka podél pozemku 745/5 / vzdál. mezi sloupky + 1</t>
  </si>
  <si>
    <t>30/2,5+1</t>
  </si>
  <si>
    <t>Součet</t>
  </si>
  <si>
    <t>14</t>
  </si>
  <si>
    <t>132301201</t>
  </si>
  <si>
    <t>Hloubení zapažených i nezapažených rýh šířky přes 600 do 2 000 mm s urovnáním dna do předepsaného profilu a spádu v hornině tř. 4 do 100 m3</t>
  </si>
  <si>
    <t>1281646214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</si>
  <si>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 2. Hloubení rýh při lesnicko-technických melioracích se oceňuje: a) ve stržích cenami platnými pro objem výkopu do 100 m3, i když skutečný objem výkopu je větší, 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 3. Náklady na svislé přemístění výkopku nad 1 m hloubky se určí dle ustanovení článku č. 3161 všeobecných podmínek katalogu. 4. Předepisuje-li projekt hloubit rýhy 5 až 7 bez použití trhavin, oceňuje se toto hloubení: a) v suchu nebo mokru cenami 138 40-1201, 138 50-1201 a 138 60-1201 Dolamování hloubených vykopávek, b) v tekoucí vodě při jakékoliv její rychlosti individuálně. 5. Ceny nelze použít pro hloubení rýh a hloubky přes 16 m. Tyto práce se oceňují individuálně. </t>
  </si>
  <si>
    <t xml:space="preserve">Poznámka k položce:
Výkopy pro prahy a stupně mimo úsek s doplněním základového zdiva (pouze první úsek). </t>
  </si>
  <si>
    <t>"součet délek stupňů x šířka x výška</t>
  </si>
  <si>
    <t>(2*3,50+3,60)*0,55*1,50</t>
  </si>
  <si>
    <t>"plocha v řezu stupně č. 7 x šířka</t>
  </si>
  <si>
    <t>10,00*0,60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</si>
  <si>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</si>
  <si>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</si>
  <si>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-301527151</t>
  </si>
  <si>
    <t>16</t>
  </si>
  <si>
    <t>132301401</t>
  </si>
  <si>
    <t>Hloubená vykopávka pod základy ručně s přehozením výkopku na vzdálenost 3 m nebo s naložením na ruční dopravní prostředek v hornině tř. 4</t>
  </si>
  <si>
    <t>808876057</t>
  </si>
  <si>
    <t xml:space="preserve">Poznámka k souboru cen:_x000D_
1. V ceně nejsou započteny náklady na podchycení základového zdiva. </t>
  </si>
  <si>
    <t>17</t>
  </si>
  <si>
    <t>132312201</t>
  </si>
  <si>
    <t>Hloubení zapažených i nezapažených rýh šířky přes 600 do 2 000 mm ručním nebo pneumatickým nářadím s urovnáním dna do předepsaného profilu a spádu v horninách tř. 4 soudržných</t>
  </si>
  <si>
    <t>913940527</t>
  </si>
  <si>
    <t xml:space="preserve">Poznámka k souboru cen:_x000D_
1. V cenách jsou započteny i náklady na přehození výkopku na přilehlém terénu na vzdálenost do 5 m od podélné osy rýhy nebo naložení výkopku na dopravní prostředek. 2. V cenách 12-2201 až 41-2202 je započítán i svislý přesun horniny po házečkách do 2 metrů </t>
  </si>
  <si>
    <t xml:space="preserve">Poznámka k položce:
Výkopy pro a stupně (č. 1-3) v úseku s doplněním základového zdiva (pouze první úsek). 
</t>
  </si>
  <si>
    <t>3*2,60*0,55*1,50</t>
  </si>
  <si>
    <t>18</t>
  </si>
  <si>
    <t>132312209</t>
  </si>
  <si>
    <t>Hloubení zapažených i nezapažených rýh šířky přes 600 do 2 000 mm ručním nebo pneumatickým nářadím s urovnáním dna do předepsaného profilu a spádu v horninách tř. 4 Příplatek k cenám za lepivost horniny tř. 4</t>
  </si>
  <si>
    <t>761356572</t>
  </si>
  <si>
    <t>19</t>
  </si>
  <si>
    <t>139711101</t>
  </si>
  <si>
    <t>Vykopávka v uzavřených prostorách s naložením výkopku na dopravní prostředek v hornině tř. 1 až 4</t>
  </si>
  <si>
    <t>673733289</t>
  </si>
  <si>
    <t xml:space="preserve">Poznámka k souboru cen:_x000D_
1. V cenách nejsou započteny náklady na podchycení stavebních konstrukcí a případné odvětrávání pracovního prostoru. </t>
  </si>
  <si>
    <t>Poznámka k položce:
Vykopávka ve dně krytého profilu.</t>
  </si>
  <si>
    <t>"výkopy v krytém profilu / 2</t>
  </si>
  <si>
    <t>F03/2</t>
  </si>
  <si>
    <t>20</t>
  </si>
  <si>
    <t>139811101</t>
  </si>
  <si>
    <t>Vykopávka v uzavřených prostorách s naložením výkopku na dopravní prostředek v hornině tř. 5 až 7</t>
  </si>
  <si>
    <t>1147152367</t>
  </si>
  <si>
    <t>Poznámka k položce:
Bourání konstrukcí ve dně krytého profilu.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</si>
  <si>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</si>
  <si>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</si>
  <si>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662959665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</si>
  <si>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 2. Ceny pro hloubku přes 1 do 2,5 m, přes 2,5 m do 4 m atd. jsou určeny pro svislé přemístění výkopku od 0 do 2,5 m, od 0 do 4 m atd. 3. Množství materiálu i stavební suti z rozbouraných konstrukcí pro přemístění se rovná objemu konstrukcí před rozbouráním. </t>
  </si>
  <si>
    <t>22</t>
  </si>
  <si>
    <t>161101151</t>
  </si>
  <si>
    <t>Svislé přemístění výkopku bez naložení do dopravní nádoby avšak s vyprázdněním dopravní nádoby na hromadu nebo do dopravního prostředku z horniny tř. 5 až 7, při hloubce výkopu přes 1 do 2,5 m</t>
  </si>
  <si>
    <t>157102064</t>
  </si>
  <si>
    <t>"součet délek stupňů x šířka x výška (č. 1-3)</t>
  </si>
  <si>
    <t>23</t>
  </si>
  <si>
    <t>161101601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</si>
  <si>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</si>
  <si>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-1317085076</t>
  </si>
  <si>
    <t>24</t>
  </si>
  <si>
    <t>161101651</t>
  </si>
  <si>
    <t>Vytažení výkopku těženého z prostoru pod základy nebo z pracovních šachet při podchycování základového zdiva, bez naložení, avšak s vyprázdněním nádoby na hromady nebo do dopravního prostředku z horniny tř. 5 až 7 z hloubky přes 1 do 2 m</t>
  </si>
  <si>
    <t>-1984221701</t>
  </si>
  <si>
    <t>25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</si>
  <si>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</si>
  <si>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</si>
  <si>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1789492999</t>
  </si>
  <si>
    <t>Poznámka k položce:
Vodorovná doprava vybouraných a vytěžených hmot z krytého profilu včetně dopravy materiálů do krytého profilu.</t>
  </si>
  <si>
    <t>"celk. plocha dlažby v KP x výška kce</t>
  </si>
  <si>
    <t>"podsyp</t>
  </si>
  <si>
    <t>22*0,10</t>
  </si>
  <si>
    <t>"beton</t>
  </si>
  <si>
    <t>22*0,15</t>
  </si>
  <si>
    <t>26</t>
  </si>
  <si>
    <t>162201219</t>
  </si>
  <si>
    <t>Vodorovné přemístění výkopku nebo sypaniny stavebním kolečkem s naložením a vyprázdněním kolečka na hromady nebo do dopravního prostředku na vzdálenost do 10 m z horniny Příplatek k ceně za každých dalších 10 m</t>
  </si>
  <si>
    <t>1449727129</t>
  </si>
  <si>
    <t>27</t>
  </si>
  <si>
    <t>162201261</t>
  </si>
  <si>
    <t>Vodorovné přemístění výkopku nebo sypaniny stavebním kolečkem s naložením a vyprázdněním kolečka na hromady nebo do dopravního prostředku na vzdálenost do 10 m z horniny tř. 5 až 7</t>
  </si>
  <si>
    <t>313502169</t>
  </si>
  <si>
    <t>"dlažba</t>
  </si>
  <si>
    <t>22*0,25</t>
  </si>
  <si>
    <t>28</t>
  </si>
  <si>
    <t>162201269</t>
  </si>
  <si>
    <t>1453864387</t>
  </si>
  <si>
    <t>29</t>
  </si>
  <si>
    <t>162701R01</t>
  </si>
  <si>
    <t>Vodorovné přemístění výkopku/sypaniny na skládku vč. uložení (poplatku) dle platné legislativy</t>
  </si>
  <si>
    <t>t</t>
  </si>
  <si>
    <t>-1830163877</t>
  </si>
  <si>
    <t>"celk. objem výkopů - celk. objem zásypů x měrná hmotnost</t>
  </si>
  <si>
    <t>(F01+F02+F03/2-F04)*2</t>
  </si>
  <si>
    <t>30</t>
  </si>
  <si>
    <t>162701R02</t>
  </si>
  <si>
    <t>Vodorovné přemístění vybouraného betonu a kamene na skládku vč. uložení (poplatku) dle platné legislativy</t>
  </si>
  <si>
    <t>1466636386</t>
  </si>
  <si>
    <t>"celk. objem kamene x t na m3</t>
  </si>
  <si>
    <t>(F07+F15)*2,5</t>
  </si>
  <si>
    <t>31</t>
  </si>
  <si>
    <t>162701R04</t>
  </si>
  <si>
    <t>Vodorovné přemístění pařezů a větví na skládku vč. uložení (poplatku) dle platné legislativy</t>
  </si>
  <si>
    <t>-1283264199</t>
  </si>
  <si>
    <t>"počet pařezů x prům. váha  v t</t>
  </si>
  <si>
    <t>3*0,250</t>
  </si>
  <si>
    <t>32</t>
  </si>
  <si>
    <t>167101101</t>
  </si>
  <si>
    <t>Nakládání, skládání a překládání neulehlého výkopku nebo sypaniny nakládání, množství do 100 m3, z hornin tř. 1 až 4</t>
  </si>
  <si>
    <t>1867634623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</si>
  <si>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</si>
  <si>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Poznámka k položce:
Nakládání materiálu z KP je uvažováno 2x.</t>
  </si>
  <si>
    <t>F02+F03/2*2</t>
  </si>
  <si>
    <t>33</t>
  </si>
  <si>
    <t>167101103</t>
  </si>
  <si>
    <t>Nakládání, skládání a překládání neulehlého výkopku nebo sypaniny skládání nebo překládání, z hornin tř. 1 až 4</t>
  </si>
  <si>
    <t>924468368</t>
  </si>
  <si>
    <t>34</t>
  </si>
  <si>
    <t>167101151</t>
  </si>
  <si>
    <t>Nakládání, skládání a překládání neulehlého výkopku nebo sypaniny nakládání, množství do 100 m3, z hornin tř. 5 až 7</t>
  </si>
  <si>
    <t>-1213368703</t>
  </si>
  <si>
    <t>F15+F03/2*2</t>
  </si>
  <si>
    <t>35</t>
  </si>
  <si>
    <t>167101153</t>
  </si>
  <si>
    <t>Nakládání, skládání a překládání neulehlého výkopku nebo sypaniny skládání nebo překládání, z hornin tř. 5 až 7</t>
  </si>
  <si>
    <t>-1682108083</t>
  </si>
  <si>
    <t>36</t>
  </si>
  <si>
    <t>174101101</t>
  </si>
  <si>
    <t>Zásyp sypaninou z jakékoliv horniny s uložením výkopku ve vrstvách se zhutněním jam, šachet, rýh nebo kolem objektů v těchto vykopávkách</t>
  </si>
  <si>
    <t>-63275132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</si>
  <si>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</si>
  <si>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37</t>
  </si>
  <si>
    <t>181451123</t>
  </si>
  <si>
    <t>Založení trávníku na půdě předem připravené plochy přes 1000 m2 výsevem včetně utažení lučního na svahu přes 1:2 do 1:1</t>
  </si>
  <si>
    <t>935822351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</si>
  <si>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</si>
  <si>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38</t>
  </si>
  <si>
    <t>M</t>
  </si>
  <si>
    <t>005724720</t>
  </si>
  <si>
    <t>osivo směs travní krajinná - rovinná</t>
  </si>
  <si>
    <t>kg</t>
  </si>
  <si>
    <t>178344874</t>
  </si>
  <si>
    <t>61,6*0,045 'Přepočtené koeficientem množství</t>
  </si>
  <si>
    <t>39</t>
  </si>
  <si>
    <t>181951102</t>
  </si>
  <si>
    <t>Úprava pláně vyrovnáním výškových rozdílů v hornině tř. 1 až 4 se zhutněním</t>
  </si>
  <si>
    <t>-2059355486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</si>
  <si>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</si>
  <si>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Poznámka k položce:
Úprava dna koryta toku.</t>
  </si>
  <si>
    <t>"celk. plocha dlažby v KP</t>
  </si>
  <si>
    <t>40</t>
  </si>
  <si>
    <t>182201101</t>
  </si>
  <si>
    <t>Svahování trvalých svahů do projektovaných profilů s potřebným přemístěním výkopku při svahování násypů v jakékoliv hornině</t>
  </si>
  <si>
    <t>-1685576513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</si>
  <si>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 2. Ceny nelze použít pro urovnání stěn příkopů při čištění; toto urovnání se oceňuje cenami souboru cen 938 90-2 . čištění příkopů komunikací v suchu nebo ve vodě A02 Zemní práce pro objekty oborů 821 až 828. 3. Úprava ploch vodorovných nebo ve sklonu do 1 : 5 s výjimkou ustanovení v poznámce č. 1 se oceňuje cenami souboru cen 181 *0-11 Úprava pláně vyrovnáním výškových rozdílů. </t>
  </si>
  <si>
    <t>41</t>
  </si>
  <si>
    <t>182301131</t>
  </si>
  <si>
    <t>Rozprostření a urovnání ornice ve svahu sklonu přes 1:5 při souvislé ploše přes 500 m2, tl. vrstvy do 100 mm</t>
  </si>
  <si>
    <t>-1797314968</t>
  </si>
  <si>
    <t xml:space="preserve">Poznámka k souboru cen:_x000D_
1. V ceně jsou započteny i náklady na případné nutné přemístění hromad nebo dočasných skládek na místo spotřeby ze vzdálenosti do 30 m. 2. V ceně nejsou započteny náklady na získání ornice; toto získání se oceňuje cenami souboru cen 121 10-11 Sejmutí ornice. 3. Případné nakládání ornice, v souvislosti s pozn. č. 3, se oceňuje cenami souboru cen 167 10-11 Nakládání, skládání a překládání neulehlého výkopku nebo sypaniny. 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 </t>
  </si>
  <si>
    <t>42</t>
  </si>
  <si>
    <t>103641010</t>
  </si>
  <si>
    <t>zemina pro terénní úpravy -  ornice</t>
  </si>
  <si>
    <t>1242851819</t>
  </si>
  <si>
    <t>61,6*0,1 'Přepočtené koeficientem množství</t>
  </si>
  <si>
    <t>Zakládání</t>
  </si>
  <si>
    <t>43</t>
  </si>
  <si>
    <t>213311113</t>
  </si>
  <si>
    <t>Polštáře zhutněné pod základy z kameniva hrubého drceného, frakce 16 - 63 mm</t>
  </si>
  <si>
    <t>1900641645</t>
  </si>
  <si>
    <t xml:space="preserve">Poznámka k souboru cen:_x000D_
1. Ceny jsou určeny pro jakoukoliv míru zhutnění. 2. V cenách jsou započteny i náklady na urovnání povrchu polštáře. </t>
  </si>
  <si>
    <t>44</t>
  </si>
  <si>
    <t>270210233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</si>
  <si>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</si>
  <si>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>-2003047044</t>
  </si>
  <si>
    <t xml:space="preserve">Poznámka k souboru cen:_x000D_
1. Objem se stanoví v m3 zdiva; objem dutin jednotlivě do 0,20 m3 se od celkového objemu neodečítá. </t>
  </si>
  <si>
    <t>Svislé a kompletní konstrukce</t>
  </si>
  <si>
    <t>45</t>
  </si>
  <si>
    <t>317321118</t>
  </si>
  <si>
    <t>Římsy ze železového betonu C 30/37</t>
  </si>
  <si>
    <t>-139014652</t>
  </si>
  <si>
    <t xml:space="preserve">Poznámka k souboru cen:_x000D_
1. V cenách jsou započteny náklady na: a) kontrolu výztuže a bednění s potřebným krytím výztuže, b) uhlazení horního povrchu římsy, ošetření čerstvě uloženého betonu požadované certifikované kvality. 2. Soubor cen nelze použít pro římsy, které jsou betonovány jako součást desky mostovky. </t>
  </si>
  <si>
    <t>Poznámka k položce:
Jedná se o parapet v koruně zdí.</t>
  </si>
  <si>
    <t xml:space="preserve">"plocha v řezu x celk. délka </t>
  </si>
  <si>
    <t>0,07*((85,49-64,55)+(85,49-59,46))</t>
  </si>
  <si>
    <t>46</t>
  </si>
  <si>
    <t>317353121</t>
  </si>
  <si>
    <t>Bednění mostní římsy zřízení všech tvarů</t>
  </si>
  <si>
    <t>1061130051</t>
  </si>
  <si>
    <t xml:space="preserve">Poznámka k souboru cen:_x000D_
1. Cenu -3121 lze použít pro klasické pohledové bednění všech tvarů z palubek a hranolů osazených na konzolách nebo na podporách vyložení římsy. 2. Cenu -3122 lze použít pro bednění konstantního tvaru zhotovené pojízdné formy přesunovaného k betonáži po jednotlivých záběrech 25 m. 3. Náklady na drobný spotřební materiál (např. hřebíky, latě, lavičáky) jsou započteny v režijních nákladech. 4. V ceně -3121 jsou započteny náklady na založení, sestavení a osazení bednění římsy, nástřik bednění odformovacím prostředkem a opotřebení pohledového bednění podle počtu užití. 5. V ceně -3122 jsou započteny náklady na osazení římsového vozíku a jeho měsíční nájemné vztažené k ploše bednění. 6. V cenách -3221 a -3222 jsou započteny náklady na odbednění a očištění bednění. 7. V ceně -3311 jsou započteny náklady na vložení matrice architektonického designu v pohledové ploše s nalepením vložky na podklad z jakéhokoliv bednění a výměnu opotřebeného designu matrice podle počtu užití. 8. Ceny obsahují i materiál distančních tělísek výztuže, ale vlastní ukládka tělísek je zahrnuta v souboru cen 317 36-11 Výztuž ztužujících věnců kleneb nebo ukončujících říms. 9. V cenách nejsou započteny náklady na: a) první montáž a poslední demontáž transportních dílců římsového vozíku, tyto se oceňují souborem cen 948 41-1 . Podpěrné skruže a podpěry dočasné kovové, b) výplně dilatačních spár včetně bednění čel dilatační spáry, tyto se oceňují souborem cen 931 99-41 Těsnění spáry betonové konstrukce pásy, profily, tmely, c) nátěr pečetící styčné plochy boku nosné konstrukce a římsy, tyto se oceňují souborem cen 628 61-11.. Nátěr mostních betonových konstrukcí epoxidový, d) podpěrné konstrukce pod bedněním říms, tyto práce se oceňují souborem cen 946 23-11 Zavěšené lešení pod bednění mostních říms. </t>
  </si>
  <si>
    <t>"celk. délka bednění v řezu x celk. délka</t>
  </si>
  <si>
    <t>0,20*((85,49-64,55)+(85,49-59,46))</t>
  </si>
  <si>
    <t>47</t>
  </si>
  <si>
    <t>317353191</t>
  </si>
  <si>
    <t>Bednění mostní římsy Příplatek k ceně za bednění oblouku, poloměru do 200 m</t>
  </si>
  <si>
    <t>-761476533</t>
  </si>
  <si>
    <t>"celk. délka bednění v řezu x celk. délka oblouků</t>
  </si>
  <si>
    <t>0,20*(11,67+11,27)</t>
  </si>
  <si>
    <t>48</t>
  </si>
  <si>
    <t>317353221</t>
  </si>
  <si>
    <t>Bednění mostní římsy odstranění všech tvarů</t>
  </si>
  <si>
    <t>-785863058</t>
  </si>
  <si>
    <t>49</t>
  </si>
  <si>
    <t>317361411</t>
  </si>
  <si>
    <t>Výztuž mostních železobetonových říms ze svařovaných sítí do 6 kg/m2</t>
  </si>
  <si>
    <t>-1268181017</t>
  </si>
  <si>
    <t xml:space="preserve">Poznámka k souboru cen:_x000D_
1. V cenách jsou započteny náklady na dodání polotovaru výztuže z betonářské žebírkové oceli nebo svařovaných sítí, sestavení armokošů a jejich uložení do bednění se zajištěním polohy, napojení na kotvy římsy uložené v nosné konstrukci, vázání nebo bodové sváry jako náhrada za vázání, případné úpravy výztuže pro uložení kotevních stoliček snímatelného zábradlí a stoliček snímatelných svodidel uložených do výztuže říms. 2. Boční třmínky výztuže ke kotvení výztuže římsy osazené v nosné konstrukci se oceňují souborem cen 421 36-1 . Výztuž deskových konstrukcí. 3. V cenách nejsou započteny náklady na osazení kotevních stoliček, tyto se oceňují souborem cen 936 17- . 1 Osazení kovových doplňků mostního vybavení jednotlivě. 4. V cenách jsou započteny i náklady na osazení distančních tělísek pro předepsané krytí výztuže. Materiál těchto tělísek je započten v cenách bednění římsy. </t>
  </si>
  <si>
    <t>"délka sítě v řezu x celk. délka x hmotnost na 1 m2</t>
  </si>
  <si>
    <t>0,65*((85,49-64,55)+(85,49-59,46))*0,0079</t>
  </si>
  <si>
    <t>0,241*1,1 'Přepočtené koeficientem množství</t>
  </si>
  <si>
    <t>50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</si>
  <si>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</si>
  <si>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</si>
  <si>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1560531784</t>
  </si>
  <si>
    <t xml:space="preserve">Poznámka k souboru cen:_x000D_
1. Ceny -3235, -3345, -3445 lze použít i pro dlažby z lomového kamene o sklonu přes 1:1. 2. Ceny -4511, -4591 lze použít i pro rovnaninu z lomového kamene o sklonu přes 1:1. 3. Objem se stanoví v m3 zdiva; objem dutin do 0,20 m3 jednotlivě se od celkového objemu neodečítá. </t>
  </si>
  <si>
    <t>Poznámka k položce:
Zdění bude provedeno na cementovou maltu MC25.</t>
  </si>
  <si>
    <t>51</t>
  </si>
  <si>
    <t>338171123</t>
  </si>
  <si>
    <t>Osazování sloupků a vzpěr plotových ocelových trubkových nebo profilovaných výšky do 2,60 m se zabetonováním (tř. C 25/30) do 0,08 m3 do připravených jamek</t>
  </si>
  <si>
    <t>341100147</t>
  </si>
  <si>
    <t xml:space="preserve">Poznámka k souboru cen:_x000D_
1. Ceny lze použít i pro zalití (zabetonování) vzpěr rohových sloupků. 2. V cenách nejsou započteny náklady na sloupky a vzpěry. Jejich dodání se oceňuje ve specifikaci. 3. Výškou sloupku se rozumí jeho délka před osazením. 4. Montáž pletiva se oceňuje cenami souboru cen 348 17 Osazení oplocení. 5. V cenách osazování do zemního vrutu je započten i štěrk fixující sloupek. </t>
  </si>
  <si>
    <t>52</t>
  </si>
  <si>
    <t>553422740</t>
  </si>
  <si>
    <t>vzpěra plotová 38x1,5 mm včetně krytky s uchem, 2500 mm</t>
  </si>
  <si>
    <t>1616264031</t>
  </si>
  <si>
    <t>Poznámka k položce:
Podél pozemku 741 bude použit původní plot.</t>
  </si>
  <si>
    <t xml:space="preserve">"vzpěry v rozích a mezi rohy podél pozemku 735/1 </t>
  </si>
  <si>
    <t>4+2</t>
  </si>
  <si>
    <t>"vzpěry v rozích a mezi rohy podél pozemku 745/5</t>
  </si>
  <si>
    <t>53</t>
  </si>
  <si>
    <t>553422550</t>
  </si>
  <si>
    <t>sloupek plotový průběžný pozinkovaný a komaxitový 2500/38x1,5 mm</t>
  </si>
  <si>
    <t>-1220245749</t>
  </si>
  <si>
    <t>54</t>
  </si>
  <si>
    <t>348401130</t>
  </si>
  <si>
    <t>Osazení oplocení ze strojového pletiva s napínacími dráty do 15 st. sklonu svahu, výšky přes 1,6 do 2,0 m</t>
  </si>
  <si>
    <t>-1642118364</t>
  </si>
  <si>
    <t xml:space="preserve">Poznámka k souboru cen:_x000D_
1. V cenách nejsou započteny náklady na dodávku pletiva a drátů, tyto se oceňují ve specifikaci. </t>
  </si>
  <si>
    <t xml:space="preserve">"celk. délka podél pozemku 735/1 </t>
  </si>
  <si>
    <t xml:space="preserve">"celk. délka podél pozemku 745/5 </t>
  </si>
  <si>
    <t>55</t>
  </si>
  <si>
    <t>313247680</t>
  </si>
  <si>
    <t>pletivo drátěné se čtvercovými oky zapletené pozinkované  50 x 2 x 2000 mm</t>
  </si>
  <si>
    <t>-1588537653</t>
  </si>
  <si>
    <t>56</t>
  </si>
  <si>
    <t>348401230</t>
  </si>
  <si>
    <t>Osazení oplocení ze strojového pletiva bez napínacích drátů do 15 st. sklonu svahu, výšky přes 1,6 do 2,0 m</t>
  </si>
  <si>
    <t>336560306</t>
  </si>
  <si>
    <t xml:space="preserve">"celk. délka podél pozemku 741 </t>
  </si>
  <si>
    <t>57</t>
  </si>
  <si>
    <t>348401350</t>
  </si>
  <si>
    <t>Osazení oplocení ze strojového pletiva rozvinutí, uchycení a napnutí drátu do 15 st. sklonu svahu napínacího</t>
  </si>
  <si>
    <t>-1146613166</t>
  </si>
  <si>
    <t>"celk. délka podél pozemku 735/1 * 3</t>
  </si>
  <si>
    <t>25*3</t>
  </si>
  <si>
    <t>"celk. délka podél pozemku 745/5 * 3</t>
  </si>
  <si>
    <t>30*3</t>
  </si>
  <si>
    <t>58</t>
  </si>
  <si>
    <t>156153000</t>
  </si>
  <si>
    <t>drát kruhový napínací pozinkovaný D 2,80 mm bal. 78 m</t>
  </si>
  <si>
    <t>-87578455</t>
  </si>
  <si>
    <t>59</t>
  </si>
  <si>
    <t>348401360</t>
  </si>
  <si>
    <t>Osazení oplocení ze strojového pletiva rozvinutí, uchycení a napnutí drátu do 15 st. sklonu svahu přiháčkování pletiva k napínacímu drátu</t>
  </si>
  <si>
    <t>1778240670</t>
  </si>
  <si>
    <t>60</t>
  </si>
  <si>
    <t>156153R01</t>
  </si>
  <si>
    <t xml:space="preserve">háček pro napínací drát pozinkovaný </t>
  </si>
  <si>
    <t>-1063122766</t>
  </si>
  <si>
    <t>300</t>
  </si>
  <si>
    <t>Vodorovné konstrukce</t>
  </si>
  <si>
    <t>61</t>
  </si>
  <si>
    <t>451311521</t>
  </si>
  <si>
    <t>Podklad z prostého betonu pod dlažbu pro prostředí s mrazovými cykly, ve vrstvě tl. přes 100 do 150 mm</t>
  </si>
  <si>
    <t>-2025971977</t>
  </si>
  <si>
    <t xml:space="preserve">Poznámka k souboru cen:_x000D_
1. Ceny lze použít i pro podklady z prostého betonu pod schody a pod prefabrikované konstrukce. 2. Ceny neplatí pro: a) těsnící nebo opevňovací betonovou vrstvu; tato se oceňuje cenami souboru cen 457 31- . . Těsnicí vrstva z betonu odolného proti agresivnímu prostředí b) podklad z prostého betonu pod dlažbu dna vývaru; tento se oceňuje cenami souboru cen 321 31-11 Konstrukce z prostého betonu. 3. V cenách nejsou započteny náklady na úpravu a těsnění dilatačních spár; tyto se oceňují cenami souboru cen 931 . . - . . Úprava dilatační spáry konstrukcí z prostého nebo železového betonu. 4. Plocha se stanoví v m2 dlažby, pod níž je podklad určen. </t>
  </si>
  <si>
    <t>Poznámka k položce:
Tř. betonu C25/30 XF3.</t>
  </si>
  <si>
    <t>"celk. plocha dlažby v KP + zbývající plocha</t>
  </si>
  <si>
    <t>22+17</t>
  </si>
  <si>
    <t>62</t>
  </si>
  <si>
    <t>451561112</t>
  </si>
  <si>
    <t>Lože pod dlažby z kameniva drceného drobného, tl. vrstvy přes 100 do 150 mm</t>
  </si>
  <si>
    <t>-1865076364</t>
  </si>
  <si>
    <t xml:space="preserve">Poznámka k souboru cen:_x000D_
1. Ceny lze použít i pro zřízení podkladního lože pod patky a konstrukce z prefabrikátů. 2. V cenách jsou započteny i náklady na urovnání líce vrstvy. 3. Plocha se stanoví v m2 dlažby, pod kterou je lože určeno. </t>
  </si>
  <si>
    <t>"celk. délka bouraného odvodnění na PB x tl. podsypu</t>
  </si>
  <si>
    <t>3*0,10</t>
  </si>
  <si>
    <t>63</t>
  </si>
  <si>
    <t>452218142</t>
  </si>
  <si>
    <t>Zajišťovací práh z upraveného lomového kamene na dně a ve svahu melioračních kanálů, s patkami nebo bez patek s dlažbovitou úpravou viditelných ploch na cementovou maltu</t>
  </si>
  <si>
    <t>650881872</t>
  </si>
  <si>
    <t xml:space="preserve">Poznámka k souboru cen:_x000D_
1. Do objemu prahu se započítává i objem základů nebo patek. </t>
  </si>
  <si>
    <t>64</t>
  </si>
  <si>
    <t>457571214</t>
  </si>
  <si>
    <t>Filtrační vrstvy jakékoliv tloušťky a sklonu z hrubého těženého kameniva bez zhutnění, frakce od 16-63 do 32-63 mm</t>
  </si>
  <si>
    <t>129296626</t>
  </si>
  <si>
    <t xml:space="preserve">Poznámka k souboru cen:_x000D_
1. Ceny jsou určeny při jakémkoliv množství filtračních vrstev. 2. Ceny neplatí, je-li předepsáno mísení více frakcí kameniva v jedné vrstvě; tyto práce se oceňují individuálně. 3. V cenách jsou započteny i náklady na: a) průměrné množství kameniva zatlačeného do podloží, b) urovnání líce vrstvy. 4. Objem se stanoví v m3 filtrační vrstvy. 5. Příplatek k cenám je určen pro položky -1111 až -2111. </t>
  </si>
  <si>
    <t>65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</si>
  <si>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</si>
  <si>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</si>
  <si>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499135548</t>
  </si>
  <si>
    <t xml:space="preserve">Poznámka k souboru cen:_x000D_
1. V cenách -1144, -1145, -1146, -1154, -1155, -1156 a - 1157 jsou započteny i náklady na uložení klestu a na vykopávku hlíny a její přemístění ze vzdálenosti do 20 m. </t>
  </si>
  <si>
    <t>Poznámka k položce:
V položce je uvažováno i rozmístění solitérních kamenů (čediče) podél základu, tzn. + 10 % celk. množství rovnaniny.</t>
  </si>
  <si>
    <t>66</t>
  </si>
  <si>
    <t>463212R01</t>
  </si>
  <si>
    <t xml:space="preserve">Vyplnění spár a dutin rovnaniny z lomového kamene upraveného, tříděného jakékoliv tloušťky těženým kamenivem </t>
  </si>
  <si>
    <t>717499911</t>
  </si>
  <si>
    <t>67</t>
  </si>
  <si>
    <t>465513227</t>
  </si>
  <si>
    <t>Dlažba z lomového kamene lomařsky upraveného na cementovou maltu, s vyspárováním cementovou maltou, tl. kamene 250 mm</t>
  </si>
  <si>
    <t>921364437</t>
  </si>
  <si>
    <t xml:space="preserve">Poznámka k souboru cen:_x000D_
1. Ceny neplatí pro: a) dlažby o sklonu přes 1:1; tyto se oceňují příslušnými cenami souboru cen 326 21-1 . Zdivo nadzákladové z lomového kamene upraveného. 2. V cenách nejsou započteny náklady na: a) podkladní betonové lože; toto se oceňuje cenami souboru cen 451 31-51 Podkladní a výplňové vrstvy z betonu prostého, b) lože z kameniva; toto se oceňuje cenami souboru cen 451 . . - . . Lože z kameniva. 3. Plocha se stanoví v m2 rozvinuté lícní plochy dlažby. </t>
  </si>
  <si>
    <t>Úpravy povrchů, podlahy a osazování výplní</t>
  </si>
  <si>
    <t>68</t>
  </si>
  <si>
    <t>628635411</t>
  </si>
  <si>
    <t>Spárování zdiva z lomového kamene upraveného maltou cementovou hloubky vysekaných spár přes 30 do 70 mm</t>
  </si>
  <si>
    <t>1948490057</t>
  </si>
  <si>
    <t xml:space="preserve">Poznámka k souboru cen:_x000D_
1. V cenách jsou započteny i náklady na vysekání staré malty ze spár zdiva a vyčištění spár. 2. Náklady na spárování nového zdiva při jeho provádění se zvlášť neoceňují, protože jsou započteny v nákladech na zdění. 3. Spárování do hloubky spáry 30 mm se oceňuje cenami souboru cen 628 63-12.. Spárování zdiva opěrných zdí a valů části A05 katalogu 823-1 Plochy a úprava území.. </t>
  </si>
  <si>
    <t>Poznámka k položce:
Uvažováno spárování na 50 % z celkové plochy PB zdi.</t>
  </si>
  <si>
    <t>69</t>
  </si>
  <si>
    <t>629995101</t>
  </si>
  <si>
    <t>Očištění vnějších ploch tlakovou vodou omytím</t>
  </si>
  <si>
    <t>-1454947417</t>
  </si>
  <si>
    <t>Poznámka k položce:
Očištění zdí před započetím spárování tlakovou vodou s pracovním tlakem nad 200 barů.</t>
  </si>
  <si>
    <t>Trubní vedení</t>
  </si>
  <si>
    <t>70</t>
  </si>
  <si>
    <t>871231R01</t>
  </si>
  <si>
    <t>Montáž vodovodního potrubí z plastů z polyetylenu PE 100 SDR 11/PN16 D 75 x 6,8 mm</t>
  </si>
  <si>
    <t>-2050083933</t>
  </si>
  <si>
    <t xml:space="preserve">"celk. délka zdí  / osová vzdálenost x průměrná délka potrubí </t>
  </si>
  <si>
    <t>"LB</t>
  </si>
  <si>
    <t>(20,64+9,64+29,75)/2,5*0,70</t>
  </si>
  <si>
    <t>"PB</t>
  </si>
  <si>
    <t>(26,03+9,64)/2,5*0,70</t>
  </si>
  <si>
    <t>71</t>
  </si>
  <si>
    <t>286131140</t>
  </si>
  <si>
    <t>potrubí vodovodní PE100 PN16 SDR11 6 m, 100 m, 75 x 6,8 mm</t>
  </si>
  <si>
    <t>252266764</t>
  </si>
  <si>
    <t>72</t>
  </si>
  <si>
    <t>871350310</t>
  </si>
  <si>
    <t>Montáž kanalizačního potrubí z plastů z polypropylenu PP hladkého plnostěnného SN 10 DN 200</t>
  </si>
  <si>
    <t>-849340957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</si>
  <si>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</si>
  <si>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>73</t>
  </si>
  <si>
    <t>286171030</t>
  </si>
  <si>
    <t>trubka kanalizační PP SN 10, dl. 1m, DN 200</t>
  </si>
  <si>
    <t>600210757</t>
  </si>
  <si>
    <t>74</t>
  </si>
  <si>
    <t>871360310</t>
  </si>
  <si>
    <t>Montáž kanalizačního potrubí z plastů z polypropylenu PP hladkého plnostěnného SN 10 DN 250</t>
  </si>
  <si>
    <t>1692105626</t>
  </si>
  <si>
    <t>75</t>
  </si>
  <si>
    <t>286171040</t>
  </si>
  <si>
    <t>trubka kanalizační PP SN 10, dl. 1m, DN 250</t>
  </si>
  <si>
    <t>-629913337</t>
  </si>
  <si>
    <t>Ostatní konstrukce a práce, bourání</t>
  </si>
  <si>
    <t>76</t>
  </si>
  <si>
    <t>935112R01</t>
  </si>
  <si>
    <t>Osazení betonového příkopového žlabu s vyplněním a zatřením spár cementovou maltou s ložem tl. 100 mm z betonu prostého tř. C 25/30 XF3 z betonových příkopových tvárnic šířky do 500 mm</t>
  </si>
  <si>
    <t>170220699</t>
  </si>
  <si>
    <t>Poznámka k položce:
Osazení betonových žlabů z původní konstrukce.</t>
  </si>
  <si>
    <t>"celk. délka bouraného odvodnění na PB</t>
  </si>
  <si>
    <t>77</t>
  </si>
  <si>
    <t>962022491</t>
  </si>
  <si>
    <t>Bourání zdiva nadzákladového kamenného nebo smíšeného kamenného na maltu cementovou, objemu přes 1 m3</t>
  </si>
  <si>
    <t>991299196</t>
  </si>
  <si>
    <t xml:space="preserve">Poznámka k souboru cen:_x000D_
1. Bourání pilířů o průřezu přes 0,36 m2 se oceňuje cenami -2390 a - 2391, popř. -2490 a - 2491 jako bourání zdiva kamenného nadzákladového. </t>
  </si>
  <si>
    <t>78</t>
  </si>
  <si>
    <t>966003819</t>
  </si>
  <si>
    <t>Rozebrání dřevěného oplocení se sloupky osové vzdálenosti do 4,00 m, výšky do 2,50 m, osazených do hloubky 1,00 m s příčníky a ocelovými sloupky z tyčoviny půlené</t>
  </si>
  <si>
    <t>1778203297</t>
  </si>
  <si>
    <t>"celk. délka podél pozemku 745/5</t>
  </si>
  <si>
    <t>79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</si>
  <si>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</si>
  <si>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</si>
  <si>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-1962314793</t>
  </si>
  <si>
    <t xml:space="preserve">Poznámka k souboru cen:_x000D_
1. V cenách jsou započteny i náklady na bouráním obetonování žlabu a případné bourání betonového lože. 2. V cenách nejsou započteny náklady na zemní práce nutné při rozebírání žlabů. 3. Přemístění vybouraného materiálu na vzdálenost přes 10 m se oceňuje cenami souborů cen 997 22-1 Vodorovné přemístění vybouraných hmot. </t>
  </si>
  <si>
    <t>80</t>
  </si>
  <si>
    <t>966071711</t>
  </si>
  <si>
    <t>Bourání plotových sloupků a vzpěr ocelových trubkových nebo profilovaných výšky do 2,50 m zabetonovaných</t>
  </si>
  <si>
    <t>835230113</t>
  </si>
  <si>
    <t>81</t>
  </si>
  <si>
    <t>966071822</t>
  </si>
  <si>
    <t>Rozebrání oplocení z pletiva drátěného se čtvercovými oky, výšky přes 1,6 do 2,0 m</t>
  </si>
  <si>
    <t>-1503787894</t>
  </si>
  <si>
    <t xml:space="preserve">Poznámka k souboru cen:_x000D_
1. V cenách nejsou započteny náklady na demontáž sloupků. </t>
  </si>
  <si>
    <t>"celk. délka podél pozemku 735/1</t>
  </si>
  <si>
    <t>"celk. délka podél pozemku 741</t>
  </si>
  <si>
    <t>82</t>
  </si>
  <si>
    <t>973022R01</t>
  </si>
  <si>
    <t>Vysekání výklenků nebo kapes ve zdivu z kamene kapes, plochy přes 0,90 m2, hl. do 600 mm</t>
  </si>
  <si>
    <t>934769702</t>
  </si>
  <si>
    <t xml:space="preserve">Poznámka k položce:
Vysekání kapes pro zavázání zděných prahů v úseku s doplněním základového zdiva (pouze první úsek). </t>
  </si>
  <si>
    <t xml:space="preserve">"počet stupňů x počet zavázání na 1 stupeň </t>
  </si>
  <si>
    <t>3*2</t>
  </si>
  <si>
    <t>998</t>
  </si>
  <si>
    <t>Přesun hmot</t>
  </si>
  <si>
    <t>83</t>
  </si>
  <si>
    <t>998332011</t>
  </si>
  <si>
    <t>Přesun hmot pro úpravy vodních toků a kanály, hráze rybníků apod. dopravní vzdálenost do 500 m</t>
  </si>
  <si>
    <t>1954824765</t>
  </si>
  <si>
    <t xml:space="preserve">Poznámka k souboru cen:_x000D_
1. Ceny jsou určeny pro jakoukoliv konstrukčně-materiálovou charakteristiku. </t>
  </si>
  <si>
    <t>PSV</t>
  </si>
  <si>
    <t>Práce a dodávky PSV</t>
  </si>
  <si>
    <t>767</t>
  </si>
  <si>
    <t>Konstrukce zámečnické</t>
  </si>
  <si>
    <t>84</t>
  </si>
  <si>
    <t>767995115</t>
  </si>
  <si>
    <t>Montáž ostatních atypických zámečnických konstrukcí hmotnosti přes 50 do 100 kg</t>
  </si>
  <si>
    <t>-1513586272</t>
  </si>
  <si>
    <t xml:space="preserve">Poznámka k souboru cen:_x000D_
1. Určení cen se řídí hmotností jednotlivě montovaného dílu konstrukce. </t>
  </si>
  <si>
    <t>Poznámka k položce:
Opětovná montáž dočasně demontovaného zábradlí na PB v začátku úseku.</t>
  </si>
  <si>
    <t>"délka zábradí x hmotnost na 1 m</t>
  </si>
  <si>
    <t>35*3</t>
  </si>
  <si>
    <t>85</t>
  </si>
  <si>
    <t>767996R01</t>
  </si>
  <si>
    <t>Demontáž ostatních zámečnických konstrukcí o hmotnosti jednotlivých dílů rozebráním přes 50 do 100 kg vč. dočasného uskladnění v místě stavby a spojovacího materiálu</t>
  </si>
  <si>
    <t>1347878111</t>
  </si>
  <si>
    <t>Poznámka k položce:
Demontáž zábradlí na PB v začátku úseku.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</si>
  <si>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</si>
  <si>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</si>
  <si>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</si>
  <si>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</si>
  <si>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</si>
  <si>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</si>
  <si>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</si>
  <si>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</si>
  <si>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</si>
  <si>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</si>
  <si>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011403000</t>
  </si>
  <si>
    <t>Průzkumné, geodetické a projektové práce průzkumné práce průzkum výskytu nebezpečných látek bez rozlišení</t>
  </si>
  <si>
    <t>1024</t>
  </si>
  <si>
    <t>-2107383000</t>
  </si>
  <si>
    <t>Poznámka k položce:
Náklady na rozbor zeminy na obsah nebezepčných látek před jejím odvozem na skládku.</t>
  </si>
  <si>
    <t>012103000</t>
  </si>
  <si>
    <t>Průzkumné, geodetické a projektové práce geodetické práce před výstavbou</t>
  </si>
  <si>
    <t>1232903556</t>
  </si>
  <si>
    <t>Poznámka k položce:
Geodetické práce před výstavbou - vytýčení stavby oprávněným geodetem před zahájením prací.</t>
  </si>
  <si>
    <t>012203000</t>
  </si>
  <si>
    <t>Průzkumné, geodetické a projektové práce geodetické práce při provádění stavby</t>
  </si>
  <si>
    <t>1394454828</t>
  </si>
  <si>
    <t>012303000</t>
  </si>
  <si>
    <t>Průzkumné, geodetické a projektové práce geodetické práce po výstavbě</t>
  </si>
  <si>
    <t>-210391608</t>
  </si>
  <si>
    <t>Poznámka k položce:
Geodetické práce po výstavbě - náklady na geodetické zaměření dokončeného díla ve dvojím vyhotovení.</t>
  </si>
  <si>
    <t>013254000</t>
  </si>
  <si>
    <t>Průzkumné, geodetické a projektové práce projektové práce dokumentace stavby (výkresová a textová) skutečného provedení stavby</t>
  </si>
  <si>
    <t>1558624875</t>
  </si>
  <si>
    <t>Poznámka k položce:
Dokumentace skutečného provedení stavby - průzkumné, geodetické a projektové práce dokumentace stavby (výkresová a textová) skutečného provedení stavby ve dvojím vyhotovení.</t>
  </si>
  <si>
    <t>VRN2</t>
  </si>
  <si>
    <t>Příprava staveniště</t>
  </si>
  <si>
    <t>024003000</t>
  </si>
  <si>
    <t>Vytyčení ínženýrských sítí</t>
  </si>
  <si>
    <t>1053629215</t>
  </si>
  <si>
    <t>Poznámka k položce:
Vytyčení inženýrských sítí včetně křížení s vlastníky sítí, případně provedení ručních kopaných sond a provizorní zajištění sítí.</t>
  </si>
  <si>
    <t>024003005</t>
  </si>
  <si>
    <t>Příprava staveniště přestěhování zvířat</t>
  </si>
  <si>
    <t>-1085562912</t>
  </si>
  <si>
    <t>Poznámka k položce:
Přestěhování zvířat - slovení vodních živočichů k tomu oprávněnou osobou včetně protokolu a zajištění oznámení o zahájení prací na vodním toku příslušnému uživateli rybářského revíru (vč. upřesnění potřeby postupu slovení v průběhu realizace stavby).</t>
  </si>
  <si>
    <t>VRN3</t>
  </si>
  <si>
    <t>Zařízení staveniště</t>
  </si>
  <si>
    <t>031203000</t>
  </si>
  <si>
    <t>Zařízení staveniště související (přípravné) práce terénní úpravy pro zařízení staveniště</t>
  </si>
  <si>
    <t>-1376922455</t>
  </si>
  <si>
    <t>Poznámka k položce:
Terénní úpravy pro zařízení staveniště:
- zemní práce nutné pro  osazení objektů zařízení staveniště,
- zpevnění plochy zařízení staveniště.</t>
  </si>
  <si>
    <t>032103000</t>
  </si>
  <si>
    <t>Zařízení staveniště vybavení staveniště náklady na stavební buňky</t>
  </si>
  <si>
    <t>1561971512</t>
  </si>
  <si>
    <t>Poznámka k položce:
Náklady na stavební buňky:
- umístění stavební buňky nebo maringotky,
- umístění sociálního zázemí (mobilní WC atp.).</t>
  </si>
  <si>
    <t>034103000</t>
  </si>
  <si>
    <t>Zařízení staveniště zabezpečení staveniště energie pro zařízení staveniště</t>
  </si>
  <si>
    <t>758149955</t>
  </si>
  <si>
    <t>Poznámka k položce:
Energie pro zařízení staveniště:
- nezbytné vnitrostaveništňí rozvody energií vč. zajištění jejich zdrojů.</t>
  </si>
  <si>
    <t>034203000</t>
  </si>
  <si>
    <t>Zařízení staveniště zabezpečení staveniště oplocení staveniště</t>
  </si>
  <si>
    <t>1963869913</t>
  </si>
  <si>
    <t>Poznámka k položce:
Oplocení zařízení staveniště.</t>
  </si>
  <si>
    <t>034503000</t>
  </si>
  <si>
    <t>Zařízení staveniště zabezpečení staveniště informační tabule</t>
  </si>
  <si>
    <t>-1837314308</t>
  </si>
  <si>
    <t>Poznámka k položce:
Dodání a osazení informační tabule o stavbě včetně její údržby a obnovy.</t>
  </si>
  <si>
    <t>034703000</t>
  </si>
  <si>
    <t>Zařízení staveniště zabezpečení staveniště osvětlení staveniště</t>
  </si>
  <si>
    <t>-1927330586</t>
  </si>
  <si>
    <t>039103000</t>
  </si>
  <si>
    <t>Zařízení staveniště zrušení zařízení staveniště rozebrání, bourání a odvoz</t>
  </si>
  <si>
    <t>1781320058</t>
  </si>
  <si>
    <t>039203000</t>
  </si>
  <si>
    <t>Zařízení staveniště zrušení zařízení staveniště úprava terénu</t>
  </si>
  <si>
    <t>1809999246</t>
  </si>
  <si>
    <t>Poznámka k položce:
Úprava terénu po zrušení zařízení staveniště:
- oprava pozemků využitých při výstavbě pro vnitrostaveništní komunikaci.</t>
  </si>
  <si>
    <t>VRN9</t>
  </si>
  <si>
    <t>Ostatní náklady</t>
  </si>
  <si>
    <t>091003R01</t>
  </si>
  <si>
    <t>Ostatní náklady související s objektem před zahájením stavby</t>
  </si>
  <si>
    <t>1003806000</t>
  </si>
  <si>
    <t>Poznámka k položce:
Ostatní náklady před zahájením stavby:
- náklady na doplnění Havarijního plánu,
- náklady na doplnění Povodňového plánu,
- náklady na zajištění opatření vyplývajících z potřeb plnění opatření dle Plánu BOZP,
- náklady na zpracování technologických postupů a plánů kontrol,
- náklady na případné dodatečné projednání vstupů na pozemky s vlastníky dotčených pozemků,
- pasportizace stavbou dotčených ploch a objektů před zahájením stavby (komunikací, objektů na břehu vodního toku apod.),
- veškeré další náklady související s plněním všech podmínek stavby, zajištění veškerých rpozhodnutí a souhlasů nutných pro realizaci stavby.</t>
  </si>
  <si>
    <t>091003R02</t>
  </si>
  <si>
    <t>Ostatní náklady v průběhu realizace a po realizaci stavby</t>
  </si>
  <si>
    <t>-1924384114</t>
  </si>
  <si>
    <t xml:space="preserve">Poznámka k položce:
Ostatní náklady v průběhu realizace a po realizaci stavby:
- pasportizace stavbou dotčených ploch a objektů po dokončení stavby,
- fotografická dokumentace veškerých konstrukcí, které budou v průběhu výstavby odkryty, vč. opatření této fotodokumentace datem a popisem jednotlivých záběrů, uložení na CD
- náklady na na minimalizaci odnosu sedimentu a výkopové zeminy v průběhu stavby níže do toku Loupnice (norná stěna doplněná filtrem z drátěného válce vyplněného větvemi z jehličnatého   dříví)
- čištění komunikací během výstavby,
- čištění vozidel vyjíždějících ze stavby během výstavby
- další nutné náklady k řádnému a úplnému zhotovení předmětu díla, které jsou zřejmé ze zadávací dokumentace
</t>
  </si>
  <si>
    <t>093103R01</t>
  </si>
  <si>
    <t>Prostředky a materiál pro šetření a likvidaci vzniklé ekologické havárie</t>
  </si>
  <si>
    <t>2064042122</t>
  </si>
  <si>
    <t>Poznámka k položce:
Prostředky a materiál pro šetření a likvidaci vzniklé ekologické havárie:
- 1x havarijní souprava OIL 240 (obsah soupravy: nádoba 240 l, Algasorb 30 kg, 50x rohož, 5x nohavice, 5x polštář, 200x utěrka NT, 1x lopatka a smeták, 5x PE pytel, 5x výstražná nálepka, 2x rukavice nálepka - absorpční schopnost 300 litrů), nebo ekvivalentní souprava,
- 1x havarijní souprava UNV 60 (obsah soupravy: nádoba 60 l, 30x rohož, 3x nohavice, 2x polštář, 1x PVC rukavice, 2x PE pytel, 2x výstražná nálepka - absorpční schopnost 89 litrů), nebo ekvivalntní souprava,
- 1x balení norná stěna EKNS 220 H (4 ks, rozměr 0,13 x 3 m), nebo ekvivalentní typ,
- PE pytle objem 120 - 10 ks,
- ruční nářadí (sekyra, pila, krumpáč, lopata, palice),
- zásoba řeziva (prkna, latě, trámy) - jednotky kusů,
- lahve pro odběr vzorků (prachovnice se širokým hrdlem o objemu min. 1,25 l) - 5 ks.
Předpokladané opakované použití - cena za naskladnění a odvoz.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</si>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</sst>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2" t="s">
        <v>16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8"/>
      <c r="AQ5" s="30"/>
      <c r="BE5" s="36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4" t="s">
        <v>19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8"/>
      <c r="AQ6" s="30"/>
      <c r="BE6" s="36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61"/>
      <c r="BS7" s="23" t="s">
        <v>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6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1"/>
      <c r="BS9" s="23" t="s">
        <v>8</v>
      </c>
    </row>
    <row r="10" spans="1:74" ht="14.45" customHeight="1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30</v>
      </c>
      <c r="AO10" s="28"/>
      <c r="AP10" s="28"/>
      <c r="AQ10" s="30"/>
      <c r="BE10" s="361"/>
      <c r="BS10" s="23" t="s">
        <v>8</v>
      </c>
    </row>
    <row r="11" spans="1:74" ht="18.399999999999999" customHeight="1">
      <c r="B11" s="27"/>
      <c r="C11" s="28"/>
      <c r="D11" s="28"/>
      <c r="E11" s="34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32</v>
      </c>
      <c r="AL11" s="28"/>
      <c r="AM11" s="28"/>
      <c r="AN11" s="34" t="s">
        <v>33</v>
      </c>
      <c r="AO11" s="28"/>
      <c r="AP11" s="28"/>
      <c r="AQ11" s="30"/>
      <c r="BE11" s="36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1"/>
      <c r="BS12" s="23" t="s">
        <v>8</v>
      </c>
    </row>
    <row r="13" spans="1:74" ht="14.45" customHeight="1">
      <c r="B13" s="27"/>
      <c r="C13" s="28"/>
      <c r="D13" s="36" t="s">
        <v>34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35</v>
      </c>
      <c r="AO13" s="28"/>
      <c r="AP13" s="28"/>
      <c r="AQ13" s="30"/>
      <c r="BE13" s="361"/>
      <c r="BS13" s="23" t="s">
        <v>8</v>
      </c>
    </row>
    <row r="14" spans="1:74" ht="15">
      <c r="B14" s="27"/>
      <c r="C14" s="28"/>
      <c r="D14" s="28"/>
      <c r="E14" s="365" t="s">
        <v>35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6" t="s">
        <v>32</v>
      </c>
      <c r="AL14" s="28"/>
      <c r="AM14" s="28"/>
      <c r="AN14" s="38" t="s">
        <v>35</v>
      </c>
      <c r="AO14" s="28"/>
      <c r="AP14" s="28"/>
      <c r="AQ14" s="30"/>
      <c r="BE14" s="36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1"/>
      <c r="BS15" s="23" t="s">
        <v>6</v>
      </c>
    </row>
    <row r="16" spans="1:74" ht="14.45" customHeight="1">
      <c r="B16" s="27"/>
      <c r="C16" s="28"/>
      <c r="D16" s="36" t="s">
        <v>36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37</v>
      </c>
      <c r="AO16" s="28"/>
      <c r="AP16" s="28"/>
      <c r="AQ16" s="30"/>
      <c r="BE16" s="361"/>
      <c r="BS16" s="23" t="s">
        <v>6</v>
      </c>
    </row>
    <row r="17" spans="2:71" ht="18.399999999999999" customHeight="1">
      <c r="B17" s="27"/>
      <c r="C17" s="28"/>
      <c r="D17" s="28"/>
      <c r="E17" s="34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32</v>
      </c>
      <c r="AL17" s="28"/>
      <c r="AM17" s="28"/>
      <c r="AN17" s="34" t="s">
        <v>23</v>
      </c>
      <c r="AO17" s="28"/>
      <c r="AP17" s="28"/>
      <c r="AQ17" s="30"/>
      <c r="BE17" s="361"/>
      <c r="BS17" s="23" t="s">
        <v>39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1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1"/>
      <c r="BS19" s="23" t="s">
        <v>8</v>
      </c>
    </row>
    <row r="20" spans="2:71" ht="57" customHeight="1">
      <c r="B20" s="27"/>
      <c r="C20" s="28"/>
      <c r="D20" s="28"/>
      <c r="E20" s="367" t="s">
        <v>41</v>
      </c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28"/>
      <c r="AP20" s="28"/>
      <c r="AQ20" s="30"/>
      <c r="BE20" s="36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61"/>
    </row>
    <row r="23" spans="2:71" s="1" customFormat="1" ht="25.9" customHeight="1">
      <c r="B23" s="40"/>
      <c r="C23" s="41"/>
      <c r="D23" s="42" t="s">
        <v>42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8">
        <f>ROUND(AG51,2)</f>
        <v>0</v>
      </c>
      <c r="AL23" s="369"/>
      <c r="AM23" s="369"/>
      <c r="AN23" s="369"/>
      <c r="AO23" s="369"/>
      <c r="AP23" s="41"/>
      <c r="AQ23" s="44"/>
      <c r="BE23" s="36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6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70" t="s">
        <v>43</v>
      </c>
      <c r="M25" s="370"/>
      <c r="N25" s="370"/>
      <c r="O25" s="370"/>
      <c r="P25" s="41"/>
      <c r="Q25" s="41"/>
      <c r="R25" s="41"/>
      <c r="S25" s="41"/>
      <c r="T25" s="41"/>
      <c r="U25" s="41"/>
      <c r="V25" s="41"/>
      <c r="W25" s="370" t="s">
        <v>44</v>
      </c>
      <c r="X25" s="370"/>
      <c r="Y25" s="370"/>
      <c r="Z25" s="370"/>
      <c r="AA25" s="370"/>
      <c r="AB25" s="370"/>
      <c r="AC25" s="370"/>
      <c r="AD25" s="370"/>
      <c r="AE25" s="370"/>
      <c r="AF25" s="41"/>
      <c r="AG25" s="41"/>
      <c r="AH25" s="41"/>
      <c r="AI25" s="41"/>
      <c r="AJ25" s="41"/>
      <c r="AK25" s="370" t="s">
        <v>45</v>
      </c>
      <c r="AL25" s="370"/>
      <c r="AM25" s="370"/>
      <c r="AN25" s="370"/>
      <c r="AO25" s="370"/>
      <c r="AP25" s="41"/>
      <c r="AQ25" s="44"/>
      <c r="BE25" s="361"/>
    </row>
    <row r="26" spans="2:71" s="2" customFormat="1" ht="14.45" customHeight="1">
      <c r="B26" s="46"/>
      <c r="C26" s="47"/>
      <c r="D26" s="48" t="s">
        <v>46</v>
      </c>
      <c r="E26" s="47"/>
      <c r="F26" s="48" t="s">
        <v>47</v>
      </c>
      <c r="G26" s="47"/>
      <c r="H26" s="47"/>
      <c r="I26" s="47"/>
      <c r="J26" s="47"/>
      <c r="K26" s="47"/>
      <c r="L26" s="353">
        <v>0.21</v>
      </c>
      <c r="M26" s="354"/>
      <c r="N26" s="354"/>
      <c r="O26" s="354"/>
      <c r="P26" s="47"/>
      <c r="Q26" s="47"/>
      <c r="R26" s="47"/>
      <c r="S26" s="47"/>
      <c r="T26" s="47"/>
      <c r="U26" s="47"/>
      <c r="V26" s="47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7"/>
      <c r="AG26" s="47"/>
      <c r="AH26" s="47"/>
      <c r="AI26" s="47"/>
      <c r="AJ26" s="47"/>
      <c r="AK26" s="355">
        <f>ROUND(AV51,2)</f>
        <v>0</v>
      </c>
      <c r="AL26" s="354"/>
      <c r="AM26" s="354"/>
      <c r="AN26" s="354"/>
      <c r="AO26" s="354"/>
      <c r="AP26" s="47"/>
      <c r="AQ26" s="49"/>
      <c r="BE26" s="361"/>
    </row>
    <row r="27" spans="2:71" s="2" customFormat="1" ht="14.45" customHeight="1">
      <c r="B27" s="46"/>
      <c r="C27" s="47"/>
      <c r="D27" s="47"/>
      <c r="E27" s="47"/>
      <c r="F27" s="48" t="s">
        <v>48</v>
      </c>
      <c r="G27" s="47"/>
      <c r="H27" s="47"/>
      <c r="I27" s="47"/>
      <c r="J27" s="47"/>
      <c r="K27" s="47"/>
      <c r="L27" s="353">
        <v>0.15</v>
      </c>
      <c r="M27" s="354"/>
      <c r="N27" s="354"/>
      <c r="O27" s="354"/>
      <c r="P27" s="47"/>
      <c r="Q27" s="47"/>
      <c r="R27" s="47"/>
      <c r="S27" s="47"/>
      <c r="T27" s="47"/>
      <c r="U27" s="47"/>
      <c r="V27" s="47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7"/>
      <c r="AG27" s="47"/>
      <c r="AH27" s="47"/>
      <c r="AI27" s="47"/>
      <c r="AJ27" s="47"/>
      <c r="AK27" s="355">
        <f>ROUND(AW51,2)</f>
        <v>0</v>
      </c>
      <c r="AL27" s="354"/>
      <c r="AM27" s="354"/>
      <c r="AN27" s="354"/>
      <c r="AO27" s="354"/>
      <c r="AP27" s="47"/>
      <c r="AQ27" s="49"/>
      <c r="BE27" s="361"/>
    </row>
    <row r="28" spans="2:71" s="2" customFormat="1" ht="14.45" hidden="1" customHeight="1">
      <c r="B28" s="46"/>
      <c r="C28" s="47"/>
      <c r="D28" s="47"/>
      <c r="E28" s="47"/>
      <c r="F28" s="48" t="s">
        <v>49</v>
      </c>
      <c r="G28" s="47"/>
      <c r="H28" s="47"/>
      <c r="I28" s="47"/>
      <c r="J28" s="47"/>
      <c r="K28" s="47"/>
      <c r="L28" s="353">
        <v>0.21</v>
      </c>
      <c r="M28" s="354"/>
      <c r="N28" s="354"/>
      <c r="O28" s="354"/>
      <c r="P28" s="47"/>
      <c r="Q28" s="47"/>
      <c r="R28" s="47"/>
      <c r="S28" s="47"/>
      <c r="T28" s="47"/>
      <c r="U28" s="47"/>
      <c r="V28" s="47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7"/>
      <c r="AG28" s="47"/>
      <c r="AH28" s="47"/>
      <c r="AI28" s="47"/>
      <c r="AJ28" s="47"/>
      <c r="AK28" s="355">
        <v>0</v>
      </c>
      <c r="AL28" s="354"/>
      <c r="AM28" s="354"/>
      <c r="AN28" s="354"/>
      <c r="AO28" s="354"/>
      <c r="AP28" s="47"/>
      <c r="AQ28" s="49"/>
      <c r="BE28" s="361"/>
    </row>
    <row r="29" spans="2:71" s="2" customFormat="1" ht="14.45" hidden="1" customHeight="1">
      <c r="B29" s="46"/>
      <c r="C29" s="47"/>
      <c r="D29" s="47"/>
      <c r="E29" s="47"/>
      <c r="F29" s="48" t="s">
        <v>50</v>
      </c>
      <c r="G29" s="47"/>
      <c r="H29" s="47"/>
      <c r="I29" s="47"/>
      <c r="J29" s="47"/>
      <c r="K29" s="47"/>
      <c r="L29" s="353">
        <v>0.15</v>
      </c>
      <c r="M29" s="354"/>
      <c r="N29" s="354"/>
      <c r="O29" s="354"/>
      <c r="P29" s="47"/>
      <c r="Q29" s="47"/>
      <c r="R29" s="47"/>
      <c r="S29" s="47"/>
      <c r="T29" s="47"/>
      <c r="U29" s="47"/>
      <c r="V29" s="47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7"/>
      <c r="AG29" s="47"/>
      <c r="AH29" s="47"/>
      <c r="AI29" s="47"/>
      <c r="AJ29" s="47"/>
      <c r="AK29" s="355">
        <v>0</v>
      </c>
      <c r="AL29" s="354"/>
      <c r="AM29" s="354"/>
      <c r="AN29" s="354"/>
      <c r="AO29" s="354"/>
      <c r="AP29" s="47"/>
      <c r="AQ29" s="49"/>
      <c r="BE29" s="361"/>
    </row>
    <row r="30" spans="2:71" s="2" customFormat="1" ht="14.45" hidden="1" customHeight="1">
      <c r="B30" s="46"/>
      <c r="C30" s="47"/>
      <c r="D30" s="47"/>
      <c r="E30" s="47"/>
      <c r="F30" s="48" t="s">
        <v>51</v>
      </c>
      <c r="G30" s="47"/>
      <c r="H30" s="47"/>
      <c r="I30" s="47"/>
      <c r="J30" s="47"/>
      <c r="K30" s="47"/>
      <c r="L30" s="353">
        <v>0</v>
      </c>
      <c r="M30" s="354"/>
      <c r="N30" s="354"/>
      <c r="O30" s="354"/>
      <c r="P30" s="47"/>
      <c r="Q30" s="47"/>
      <c r="R30" s="47"/>
      <c r="S30" s="47"/>
      <c r="T30" s="47"/>
      <c r="U30" s="47"/>
      <c r="V30" s="47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7"/>
      <c r="AG30" s="47"/>
      <c r="AH30" s="47"/>
      <c r="AI30" s="47"/>
      <c r="AJ30" s="47"/>
      <c r="AK30" s="355">
        <v>0</v>
      </c>
      <c r="AL30" s="354"/>
      <c r="AM30" s="354"/>
      <c r="AN30" s="354"/>
      <c r="AO30" s="354"/>
      <c r="AP30" s="47"/>
      <c r="AQ30" s="49"/>
      <c r="BE30" s="36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61"/>
    </row>
    <row r="32" spans="2:71" s="1" customFormat="1" ht="25.9" customHeight="1">
      <c r="B32" s="40"/>
      <c r="C32" s="50"/>
      <c r="D32" s="51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53</v>
      </c>
      <c r="U32" s="52"/>
      <c r="V32" s="52"/>
      <c r="W32" s="52"/>
      <c r="X32" s="356" t="s">
        <v>54</v>
      </c>
      <c r="Y32" s="357"/>
      <c r="Z32" s="357"/>
      <c r="AA32" s="357"/>
      <c r="AB32" s="357"/>
      <c r="AC32" s="52"/>
      <c r="AD32" s="52"/>
      <c r="AE32" s="52"/>
      <c r="AF32" s="52"/>
      <c r="AG32" s="52"/>
      <c r="AH32" s="52"/>
      <c r="AI32" s="52"/>
      <c r="AJ32" s="52"/>
      <c r="AK32" s="358">
        <f>SUM(AK23:AK30)</f>
        <v>0</v>
      </c>
      <c r="AL32" s="357"/>
      <c r="AM32" s="357"/>
      <c r="AN32" s="357"/>
      <c r="AO32" s="359"/>
      <c r="AP32" s="50"/>
      <c r="AQ32" s="54"/>
      <c r="BE32" s="36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55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05/2017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9" t="str">
        <f>K6</f>
        <v>Revitalizace Janovského potoka a mostků, Litvínov, SO 01 - Rekonstrukce koryta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Janov u Litvínova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41" t="str">
        <f>IF(AN8= "","",AN8)</f>
        <v>8. 7. 2017</v>
      </c>
      <c r="AN44" s="341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ENIMA PRO, a.s.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36</v>
      </c>
      <c r="AJ46" s="62"/>
      <c r="AK46" s="62"/>
      <c r="AL46" s="62"/>
      <c r="AM46" s="342" t="str">
        <f>IF(E17="","",E17)</f>
        <v>Ing. Jan Jirásek</v>
      </c>
      <c r="AN46" s="342"/>
      <c r="AO46" s="342"/>
      <c r="AP46" s="342"/>
      <c r="AQ46" s="62"/>
      <c r="AR46" s="60"/>
      <c r="AS46" s="343" t="s">
        <v>56</v>
      </c>
      <c r="AT46" s="34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34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5"/>
      <c r="AT47" s="34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7"/>
      <c r="AT48" s="34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9" t="s">
        <v>57</v>
      </c>
      <c r="D49" s="350"/>
      <c r="E49" s="350"/>
      <c r="F49" s="350"/>
      <c r="G49" s="350"/>
      <c r="H49" s="78"/>
      <c r="I49" s="351" t="s">
        <v>58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59</v>
      </c>
      <c r="AH49" s="350"/>
      <c r="AI49" s="350"/>
      <c r="AJ49" s="350"/>
      <c r="AK49" s="350"/>
      <c r="AL49" s="350"/>
      <c r="AM49" s="350"/>
      <c r="AN49" s="351" t="s">
        <v>60</v>
      </c>
      <c r="AO49" s="350"/>
      <c r="AP49" s="350"/>
      <c r="AQ49" s="79" t="s">
        <v>61</v>
      </c>
      <c r="AR49" s="60"/>
      <c r="AS49" s="80" t="s">
        <v>62</v>
      </c>
      <c r="AT49" s="81" t="s">
        <v>63</v>
      </c>
      <c r="AU49" s="81" t="s">
        <v>64</v>
      </c>
      <c r="AV49" s="81" t="s">
        <v>65</v>
      </c>
      <c r="AW49" s="81" t="s">
        <v>66</v>
      </c>
      <c r="AX49" s="81" t="s">
        <v>67</v>
      </c>
      <c r="AY49" s="81" t="s">
        <v>68</v>
      </c>
      <c r="AZ49" s="81" t="s">
        <v>69</v>
      </c>
      <c r="BA49" s="81" t="s">
        <v>70</v>
      </c>
      <c r="BB49" s="81" t="s">
        <v>71</v>
      </c>
      <c r="BC49" s="81" t="s">
        <v>72</v>
      </c>
      <c r="BD49" s="82" t="s">
        <v>73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74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3">
        <f>ROUND(SUM(AG52:AG53),2)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88" t="s">
        <v>23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75</v>
      </c>
      <c r="BT51" s="93" t="s">
        <v>76</v>
      </c>
      <c r="BU51" s="94" t="s">
        <v>77</v>
      </c>
      <c r="BV51" s="93" t="s">
        <v>78</v>
      </c>
      <c r="BW51" s="93" t="s">
        <v>7</v>
      </c>
      <c r="BX51" s="93" t="s">
        <v>79</v>
      </c>
      <c r="CL51" s="93" t="s">
        <v>21</v>
      </c>
    </row>
    <row r="52" spans="1:91" s="5" customFormat="1" ht="16.5" customHeight="1">
      <c r="A52" s="95" t="s">
        <v>80</v>
      </c>
      <c r="B52" s="96"/>
      <c r="C52" s="97"/>
      <c r="D52" s="338" t="s">
        <v>81</v>
      </c>
      <c r="E52" s="338"/>
      <c r="F52" s="338"/>
      <c r="G52" s="338"/>
      <c r="H52" s="338"/>
      <c r="I52" s="98"/>
      <c r="J52" s="338" t="s">
        <v>82</v>
      </c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36">
        <f>'SO 01 - Rekonstrukce koryta'!J27</f>
        <v>0</v>
      </c>
      <c r="AH52" s="337"/>
      <c r="AI52" s="337"/>
      <c r="AJ52" s="337"/>
      <c r="AK52" s="337"/>
      <c r="AL52" s="337"/>
      <c r="AM52" s="337"/>
      <c r="AN52" s="336">
        <f>SUM(AG52,AT52)</f>
        <v>0</v>
      </c>
      <c r="AO52" s="337"/>
      <c r="AP52" s="337"/>
      <c r="AQ52" s="99" t="s">
        <v>83</v>
      </c>
      <c r="AR52" s="100"/>
      <c r="AS52" s="101">
        <v>0</v>
      </c>
      <c r="AT52" s="102">
        <f>ROUND(SUM(AV52:AW52),2)</f>
        <v>0</v>
      </c>
      <c r="AU52" s="103">
        <f>'SO 01 - Rekonstrukce koryta'!P87</f>
        <v>0</v>
      </c>
      <c r="AV52" s="102">
        <f>'SO 01 - Rekonstrukce koryta'!J30</f>
        <v>0</v>
      </c>
      <c r="AW52" s="102">
        <f>'SO 01 - Rekonstrukce koryta'!J31</f>
        <v>0</v>
      </c>
      <c r="AX52" s="102">
        <f>'SO 01 - Rekonstrukce koryta'!J32</f>
        <v>0</v>
      </c>
      <c r="AY52" s="102">
        <f>'SO 01 - Rekonstrukce koryta'!J33</f>
        <v>0</v>
      </c>
      <c r="AZ52" s="102">
        <f>'SO 01 - Rekonstrukce koryta'!F30</f>
        <v>0</v>
      </c>
      <c r="BA52" s="102">
        <f>'SO 01 - Rekonstrukce koryta'!F31</f>
        <v>0</v>
      </c>
      <c r="BB52" s="102">
        <f>'SO 01 - Rekonstrukce koryta'!F32</f>
        <v>0</v>
      </c>
      <c r="BC52" s="102">
        <f>'SO 01 - Rekonstrukce koryta'!F33</f>
        <v>0</v>
      </c>
      <c r="BD52" s="104">
        <f>'SO 01 - Rekonstrukce koryta'!F34</f>
        <v>0</v>
      </c>
      <c r="BT52" s="105" t="s">
        <v>84</v>
      </c>
      <c r="BV52" s="105" t="s">
        <v>78</v>
      </c>
      <c r="BW52" s="105" t="s">
        <v>85</v>
      </c>
      <c r="BX52" s="105" t="s">
        <v>7</v>
      </c>
      <c r="CL52" s="105" t="s">
        <v>21</v>
      </c>
      <c r="CM52" s="105" t="s">
        <v>86</v>
      </c>
    </row>
    <row r="53" spans="1:91" s="5" customFormat="1" ht="16.5" customHeight="1">
      <c r="A53" s="95" t="s">
        <v>80</v>
      </c>
      <c r="B53" s="96"/>
      <c r="C53" s="97"/>
      <c r="D53" s="338" t="s">
        <v>87</v>
      </c>
      <c r="E53" s="338"/>
      <c r="F53" s="338"/>
      <c r="G53" s="338"/>
      <c r="H53" s="338"/>
      <c r="I53" s="98"/>
      <c r="J53" s="338" t="s">
        <v>88</v>
      </c>
      <c r="K53" s="338"/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8"/>
      <c r="W53" s="338"/>
      <c r="X53" s="338"/>
      <c r="Y53" s="338"/>
      <c r="Z53" s="338"/>
      <c r="AA53" s="338"/>
      <c r="AB53" s="338"/>
      <c r="AC53" s="338"/>
      <c r="AD53" s="338"/>
      <c r="AE53" s="338"/>
      <c r="AF53" s="338"/>
      <c r="AG53" s="336">
        <f>'VON - Vedlejší a ostatní ...'!J27</f>
        <v>0</v>
      </c>
      <c r="AH53" s="337"/>
      <c r="AI53" s="337"/>
      <c r="AJ53" s="337"/>
      <c r="AK53" s="337"/>
      <c r="AL53" s="337"/>
      <c r="AM53" s="337"/>
      <c r="AN53" s="336">
        <f>SUM(AG53,AT53)</f>
        <v>0</v>
      </c>
      <c r="AO53" s="337"/>
      <c r="AP53" s="337"/>
      <c r="AQ53" s="99" t="s">
        <v>83</v>
      </c>
      <c r="AR53" s="100"/>
      <c r="AS53" s="106">
        <v>0</v>
      </c>
      <c r="AT53" s="107">
        <f>ROUND(SUM(AV53:AW53),2)</f>
        <v>0</v>
      </c>
      <c r="AU53" s="108">
        <f>'VON - Vedlejší a ostatní ...'!P81</f>
        <v>0</v>
      </c>
      <c r="AV53" s="107">
        <f>'VON - Vedlejší a ostatní ...'!J30</f>
        <v>0</v>
      </c>
      <c r="AW53" s="107">
        <f>'VON - Vedlejší a ostatní ...'!J31</f>
        <v>0</v>
      </c>
      <c r="AX53" s="107">
        <f>'VON - Vedlejší a ostatní ...'!J32</f>
        <v>0</v>
      </c>
      <c r="AY53" s="107">
        <f>'VON - Vedlejší a ostatní ...'!J33</f>
        <v>0</v>
      </c>
      <c r="AZ53" s="107">
        <f>'VON - Vedlejší a ostatní ...'!F30</f>
        <v>0</v>
      </c>
      <c r="BA53" s="107">
        <f>'VON - Vedlejší a ostatní ...'!F31</f>
        <v>0</v>
      </c>
      <c r="BB53" s="107">
        <f>'VON - Vedlejší a ostatní ...'!F32</f>
        <v>0</v>
      </c>
      <c r="BC53" s="107">
        <f>'VON - Vedlejší a ostatní ...'!F33</f>
        <v>0</v>
      </c>
      <c r="BD53" s="109">
        <f>'VON - Vedlejší a ostatní ...'!F34</f>
        <v>0</v>
      </c>
      <c r="BT53" s="105" t="s">
        <v>84</v>
      </c>
      <c r="BV53" s="105" t="s">
        <v>78</v>
      </c>
      <c r="BW53" s="105" t="s">
        <v>89</v>
      </c>
      <c r="BX53" s="105" t="s">
        <v>7</v>
      </c>
      <c r="CL53" s="105" t="s">
        <v>90</v>
      </c>
      <c r="CM53" s="105" t="s">
        <v>86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algorithmName="SHA-512" hashValue="AWQTmQXokmr4RjbVqXe8a0j5OCCCLRDLTBwPy1tL1U7QPtMT4I9DY1iS2d4kUzmpbyZ3MFIN/YBS/8TsjCPvSQ==" saltValue="sUc4zrE5mmZm/YTqMUk536KB+lhyQJS758WlIT47T5Ku0D7fxj+3n4e4LSUj6HC2Eb96BLngERYwMkBM6yXrvw==" spinCount="100000" sheet="1" objects="1" scenarios="1" formatColumns="0" formatRows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SO 01 - Rekonstrukce koryta'!C2" display="/"/>
    <hyperlink ref="A53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6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85</v>
      </c>
      <c r="AZ2" s="115" t="s">
        <v>96</v>
      </c>
      <c r="BA2" s="115" t="s">
        <v>97</v>
      </c>
      <c r="BB2" s="115" t="s">
        <v>23</v>
      </c>
      <c r="BC2" s="115" t="s">
        <v>98</v>
      </c>
      <c r="BD2" s="115" t="s">
        <v>99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  <c r="AZ3" s="115" t="s">
        <v>100</v>
      </c>
      <c r="BA3" s="115" t="s">
        <v>101</v>
      </c>
      <c r="BB3" s="115" t="s">
        <v>23</v>
      </c>
      <c r="BC3" s="115" t="s">
        <v>102</v>
      </c>
      <c r="BD3" s="115" t="s">
        <v>99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  <c r="AZ4" s="115" t="s">
        <v>104</v>
      </c>
      <c r="BA4" s="115" t="s">
        <v>105</v>
      </c>
      <c r="BB4" s="115" t="s">
        <v>23</v>
      </c>
      <c r="BC4" s="115" t="s">
        <v>106</v>
      </c>
      <c r="BD4" s="115" t="s">
        <v>99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  <c r="AZ5" s="115" t="s">
        <v>107</v>
      </c>
      <c r="BA5" s="115" t="s">
        <v>108</v>
      </c>
      <c r="BB5" s="115" t="s">
        <v>23</v>
      </c>
      <c r="BC5" s="115" t="s">
        <v>109</v>
      </c>
      <c r="BD5" s="115" t="s">
        <v>99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  <c r="AZ6" s="115" t="s">
        <v>110</v>
      </c>
      <c r="BA6" s="115" t="s">
        <v>111</v>
      </c>
      <c r="BB6" s="115" t="s">
        <v>23</v>
      </c>
      <c r="BC6" s="115" t="s">
        <v>112</v>
      </c>
      <c r="BD6" s="115" t="s">
        <v>99</v>
      </c>
    </row>
    <row r="7" spans="1:70" ht="16.5" customHeight="1">
      <c r="B7" s="27"/>
      <c r="C7" s="28"/>
      <c r="D7" s="28"/>
      <c r="E7" s="376" t="str">
        <f>'Rekapitulace stavby'!K6</f>
        <v>Revitalizace Janovského potoka a mostků, Litvínov, SO 01 - Rekonstrukce koryta</v>
      </c>
      <c r="F7" s="377"/>
      <c r="G7" s="377"/>
      <c r="H7" s="377"/>
      <c r="I7" s="117"/>
      <c r="J7" s="28"/>
      <c r="K7" s="30"/>
      <c r="AZ7" s="115" t="s">
        <v>113</v>
      </c>
      <c r="BA7" s="115" t="s">
        <v>114</v>
      </c>
      <c r="BB7" s="115" t="s">
        <v>23</v>
      </c>
      <c r="BC7" s="115" t="s">
        <v>115</v>
      </c>
      <c r="BD7" s="115" t="s">
        <v>99</v>
      </c>
    </row>
    <row r="8" spans="1:70" s="1" customFormat="1" ht="15">
      <c r="B8" s="40"/>
      <c r="C8" s="41"/>
      <c r="D8" s="36" t="s">
        <v>116</v>
      </c>
      <c r="E8" s="41"/>
      <c r="F8" s="41"/>
      <c r="G8" s="41"/>
      <c r="H8" s="41"/>
      <c r="I8" s="118"/>
      <c r="J8" s="41"/>
      <c r="K8" s="44"/>
      <c r="AZ8" s="115" t="s">
        <v>117</v>
      </c>
      <c r="BA8" s="115" t="s">
        <v>118</v>
      </c>
      <c r="BB8" s="115" t="s">
        <v>23</v>
      </c>
      <c r="BC8" s="115" t="s">
        <v>119</v>
      </c>
      <c r="BD8" s="115" t="s">
        <v>99</v>
      </c>
    </row>
    <row r="9" spans="1:70" s="1" customFormat="1" ht="36.950000000000003" customHeight="1">
      <c r="B9" s="40"/>
      <c r="C9" s="41"/>
      <c r="D9" s="41"/>
      <c r="E9" s="378" t="s">
        <v>120</v>
      </c>
      <c r="F9" s="379"/>
      <c r="G9" s="379"/>
      <c r="H9" s="379"/>
      <c r="I9" s="118"/>
      <c r="J9" s="41"/>
      <c r="K9" s="44"/>
      <c r="AZ9" s="115" t="s">
        <v>121</v>
      </c>
      <c r="BA9" s="115" t="s">
        <v>122</v>
      </c>
      <c r="BB9" s="115" t="s">
        <v>23</v>
      </c>
      <c r="BC9" s="115" t="s">
        <v>123</v>
      </c>
      <c r="BD9" s="115" t="s">
        <v>99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18"/>
      <c r="J10" s="41"/>
      <c r="K10" s="44"/>
      <c r="AZ10" s="115" t="s">
        <v>124</v>
      </c>
      <c r="BA10" s="115" t="s">
        <v>125</v>
      </c>
      <c r="BB10" s="115" t="s">
        <v>23</v>
      </c>
      <c r="BC10" s="115" t="s">
        <v>126</v>
      </c>
      <c r="BD10" s="115" t="s">
        <v>99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9" t="s">
        <v>22</v>
      </c>
      <c r="J11" s="34" t="s">
        <v>23</v>
      </c>
      <c r="K11" s="44"/>
      <c r="AZ11" s="115" t="s">
        <v>127</v>
      </c>
      <c r="BA11" s="115" t="s">
        <v>128</v>
      </c>
      <c r="BB11" s="115" t="s">
        <v>23</v>
      </c>
      <c r="BC11" s="115" t="s">
        <v>129</v>
      </c>
      <c r="BD11" s="115" t="s">
        <v>99</v>
      </c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19" t="s">
        <v>26</v>
      </c>
      <c r="J12" s="120" t="str">
        <f>'Rekapitulace stavby'!AN8</f>
        <v>8. 7. 2017</v>
      </c>
      <c r="K12" s="44"/>
      <c r="AZ12" s="115" t="s">
        <v>130</v>
      </c>
      <c r="BA12" s="115" t="s">
        <v>131</v>
      </c>
      <c r="BB12" s="115" t="s">
        <v>23</v>
      </c>
      <c r="BC12" s="115" t="s">
        <v>132</v>
      </c>
      <c r="BD12" s="115" t="s">
        <v>99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8"/>
      <c r="J13" s="41"/>
      <c r="K13" s="44"/>
      <c r="AZ13" s="115" t="s">
        <v>133</v>
      </c>
      <c r="BA13" s="115" t="s">
        <v>134</v>
      </c>
      <c r="BB13" s="115" t="s">
        <v>23</v>
      </c>
      <c r="BC13" s="115" t="s">
        <v>135</v>
      </c>
      <c r="BD13" s="115" t="s">
        <v>99</v>
      </c>
    </row>
    <row r="14" spans="1:70" s="1" customFormat="1" ht="14.45" customHeight="1">
      <c r="B14" s="40"/>
      <c r="C14" s="41"/>
      <c r="D14" s="36" t="s">
        <v>28</v>
      </c>
      <c r="E14" s="41"/>
      <c r="F14" s="41"/>
      <c r="G14" s="41"/>
      <c r="H14" s="41"/>
      <c r="I14" s="119" t="s">
        <v>29</v>
      </c>
      <c r="J14" s="34" t="s">
        <v>30</v>
      </c>
      <c r="K14" s="44"/>
      <c r="AZ14" s="115" t="s">
        <v>136</v>
      </c>
      <c r="BA14" s="115" t="s">
        <v>137</v>
      </c>
      <c r="BB14" s="115" t="s">
        <v>23</v>
      </c>
      <c r="BC14" s="115" t="s">
        <v>138</v>
      </c>
      <c r="BD14" s="115" t="s">
        <v>99</v>
      </c>
    </row>
    <row r="15" spans="1:70" s="1" customFormat="1" ht="18" customHeight="1">
      <c r="B15" s="40"/>
      <c r="C15" s="41"/>
      <c r="D15" s="41"/>
      <c r="E15" s="34" t="s">
        <v>31</v>
      </c>
      <c r="F15" s="41"/>
      <c r="G15" s="41"/>
      <c r="H15" s="41"/>
      <c r="I15" s="119" t="s">
        <v>32</v>
      </c>
      <c r="J15" s="34" t="s">
        <v>33</v>
      </c>
      <c r="K15" s="44"/>
      <c r="AZ15" s="115" t="s">
        <v>139</v>
      </c>
      <c r="BA15" s="115" t="s">
        <v>140</v>
      </c>
      <c r="BB15" s="115" t="s">
        <v>23</v>
      </c>
      <c r="BC15" s="115" t="s">
        <v>141</v>
      </c>
      <c r="BD15" s="115" t="s">
        <v>99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8"/>
      <c r="J16" s="41"/>
      <c r="K16" s="44"/>
      <c r="AZ16" s="115" t="s">
        <v>142</v>
      </c>
      <c r="BA16" s="115" t="s">
        <v>143</v>
      </c>
      <c r="BB16" s="115" t="s">
        <v>23</v>
      </c>
      <c r="BC16" s="115" t="s">
        <v>144</v>
      </c>
      <c r="BD16" s="115" t="s">
        <v>99</v>
      </c>
    </row>
    <row r="17" spans="2:11" s="1" customFormat="1" ht="14.45" customHeight="1">
      <c r="B17" s="40"/>
      <c r="C17" s="41"/>
      <c r="D17" s="36" t="s">
        <v>34</v>
      </c>
      <c r="E17" s="41"/>
      <c r="F17" s="41"/>
      <c r="G17" s="41"/>
      <c r="H17" s="41"/>
      <c r="I17" s="119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9" t="s">
        <v>32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8"/>
      <c r="J19" s="41"/>
      <c r="K19" s="44"/>
    </row>
    <row r="20" spans="2:11" s="1" customFormat="1" ht="14.45" customHeight="1">
      <c r="B20" s="40"/>
      <c r="C20" s="41"/>
      <c r="D20" s="36" t="s">
        <v>36</v>
      </c>
      <c r="E20" s="41"/>
      <c r="F20" s="41"/>
      <c r="G20" s="41"/>
      <c r="H20" s="41"/>
      <c r="I20" s="119" t="s">
        <v>29</v>
      </c>
      <c r="J20" s="34" t="s">
        <v>37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9" t="s">
        <v>32</v>
      </c>
      <c r="J21" s="34" t="s">
        <v>23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8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8"/>
      <c r="J23" s="41"/>
      <c r="K23" s="44"/>
    </row>
    <row r="24" spans="2:11" s="6" customFormat="1" ht="16.5" customHeight="1">
      <c r="B24" s="121"/>
      <c r="C24" s="122"/>
      <c r="D24" s="122"/>
      <c r="E24" s="367" t="s">
        <v>23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8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5"/>
      <c r="J26" s="84"/>
      <c r="K26" s="126"/>
    </row>
    <row r="27" spans="2:11" s="1" customFormat="1" ht="25.35" customHeight="1">
      <c r="B27" s="40"/>
      <c r="C27" s="41"/>
      <c r="D27" s="127" t="s">
        <v>42</v>
      </c>
      <c r="E27" s="41"/>
      <c r="F27" s="41"/>
      <c r="G27" s="41"/>
      <c r="H27" s="41"/>
      <c r="I27" s="118"/>
      <c r="J27" s="128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5"/>
      <c r="J28" s="84"/>
      <c r="K28" s="126"/>
    </row>
    <row r="29" spans="2:11" s="1" customFormat="1" ht="14.45" customHeight="1">
      <c r="B29" s="40"/>
      <c r="C29" s="41"/>
      <c r="D29" s="41"/>
      <c r="E29" s="41"/>
      <c r="F29" s="45" t="s">
        <v>44</v>
      </c>
      <c r="G29" s="41"/>
      <c r="H29" s="41"/>
      <c r="I29" s="129" t="s">
        <v>43</v>
      </c>
      <c r="J29" s="45" t="s">
        <v>45</v>
      </c>
      <c r="K29" s="44"/>
    </row>
    <row r="30" spans="2:11" s="1" customFormat="1" ht="14.45" customHeight="1">
      <c r="B30" s="40"/>
      <c r="C30" s="41"/>
      <c r="D30" s="48" t="s">
        <v>46</v>
      </c>
      <c r="E30" s="48" t="s">
        <v>47</v>
      </c>
      <c r="F30" s="130">
        <f>ROUND(SUM(BE87:BE468), 2)</f>
        <v>0</v>
      </c>
      <c r="G30" s="41"/>
      <c r="H30" s="41"/>
      <c r="I30" s="131">
        <v>0.21</v>
      </c>
      <c r="J30" s="130">
        <f>ROUND(ROUND((SUM(BE87:BE468)),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48</v>
      </c>
      <c r="F31" s="130">
        <f>ROUND(SUM(BF87:BF468), 2)</f>
        <v>0</v>
      </c>
      <c r="G31" s="41"/>
      <c r="H31" s="41"/>
      <c r="I31" s="131">
        <v>0.15</v>
      </c>
      <c r="J31" s="130">
        <f>ROUND(ROUND((SUM(BF87:BF468)),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49</v>
      </c>
      <c r="F32" s="130">
        <f>ROUND(SUM(BG87:BG468), 2)</f>
        <v>0</v>
      </c>
      <c r="G32" s="41"/>
      <c r="H32" s="41"/>
      <c r="I32" s="131">
        <v>0.21</v>
      </c>
      <c r="J32" s="130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50</v>
      </c>
      <c r="F33" s="130">
        <f>ROUND(SUM(BH87:BH468), 2)</f>
        <v>0</v>
      </c>
      <c r="G33" s="41"/>
      <c r="H33" s="41"/>
      <c r="I33" s="131">
        <v>0.15</v>
      </c>
      <c r="J33" s="130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51</v>
      </c>
      <c r="F34" s="130">
        <f>ROUND(SUM(BI87:BI468), 2)</f>
        <v>0</v>
      </c>
      <c r="G34" s="41"/>
      <c r="H34" s="41"/>
      <c r="I34" s="131">
        <v>0</v>
      </c>
      <c r="J34" s="130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8"/>
      <c r="J35" s="41"/>
      <c r="K35" s="44"/>
    </row>
    <row r="36" spans="2:11" s="1" customFormat="1" ht="25.35" customHeight="1">
      <c r="B36" s="40"/>
      <c r="C36" s="132"/>
      <c r="D36" s="133" t="s">
        <v>52</v>
      </c>
      <c r="E36" s="78"/>
      <c r="F36" s="78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9"/>
      <c r="J37" s="56"/>
      <c r="K37" s="57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0"/>
      <c r="C42" s="29" t="s">
        <v>145</v>
      </c>
      <c r="D42" s="41"/>
      <c r="E42" s="41"/>
      <c r="F42" s="41"/>
      <c r="G42" s="41"/>
      <c r="H42" s="41"/>
      <c r="I42" s="118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8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8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Revitalizace Janovského potoka a mostků, Litvínov, SO 01 - Rekonstrukce koryta</v>
      </c>
      <c r="F45" s="377"/>
      <c r="G45" s="377"/>
      <c r="H45" s="377"/>
      <c r="I45" s="118"/>
      <c r="J45" s="41"/>
      <c r="K45" s="44"/>
    </row>
    <row r="46" spans="2:11" s="1" customFormat="1" ht="14.45" customHeight="1">
      <c r="B46" s="40"/>
      <c r="C46" s="36" t="s">
        <v>116</v>
      </c>
      <c r="D46" s="41"/>
      <c r="E46" s="41"/>
      <c r="F46" s="41"/>
      <c r="G46" s="41"/>
      <c r="H46" s="41"/>
      <c r="I46" s="118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SO 01 - Rekonstrukce koryta</v>
      </c>
      <c r="F47" s="379"/>
      <c r="G47" s="379"/>
      <c r="H47" s="379"/>
      <c r="I47" s="118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8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Janov u Litvínova</v>
      </c>
      <c r="G49" s="41"/>
      <c r="H49" s="41"/>
      <c r="I49" s="119" t="s">
        <v>26</v>
      </c>
      <c r="J49" s="120" t="str">
        <f>IF(J12="","",J12)</f>
        <v>8. 7. 2017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8"/>
      <c r="J50" s="41"/>
      <c r="K50" s="44"/>
    </row>
    <row r="51" spans="2:47" s="1" customFormat="1" ht="15">
      <c r="B51" s="40"/>
      <c r="C51" s="36" t="s">
        <v>28</v>
      </c>
      <c r="D51" s="41"/>
      <c r="E51" s="41"/>
      <c r="F51" s="34" t="str">
        <f>E15</f>
        <v>ENIMA PRO, a.s.</v>
      </c>
      <c r="G51" s="41"/>
      <c r="H51" s="41"/>
      <c r="I51" s="119" t="s">
        <v>36</v>
      </c>
      <c r="J51" s="367" t="str">
        <f>E21</f>
        <v>Ing. Jan Jirásek</v>
      </c>
      <c r="K51" s="44"/>
    </row>
    <row r="52" spans="2:47" s="1" customFormat="1" ht="14.45" customHeight="1">
      <c r="B52" s="40"/>
      <c r="C52" s="36" t="s">
        <v>34</v>
      </c>
      <c r="D52" s="41"/>
      <c r="E52" s="41"/>
      <c r="F52" s="34" t="str">
        <f>IF(E18="","",E18)</f>
        <v/>
      </c>
      <c r="G52" s="41"/>
      <c r="H52" s="41"/>
      <c r="I52" s="118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8"/>
      <c r="J53" s="41"/>
      <c r="K53" s="44"/>
    </row>
    <row r="54" spans="2:47" s="1" customFormat="1" ht="29.25" customHeight="1">
      <c r="B54" s="40"/>
      <c r="C54" s="144" t="s">
        <v>146</v>
      </c>
      <c r="D54" s="132"/>
      <c r="E54" s="132"/>
      <c r="F54" s="132"/>
      <c r="G54" s="132"/>
      <c r="H54" s="132"/>
      <c r="I54" s="145"/>
      <c r="J54" s="146" t="s">
        <v>147</v>
      </c>
      <c r="K54" s="147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8"/>
      <c r="J55" s="41"/>
      <c r="K55" s="44"/>
    </row>
    <row r="56" spans="2:47" s="1" customFormat="1" ht="29.25" customHeight="1">
      <c r="B56" s="40"/>
      <c r="C56" s="148" t="s">
        <v>148</v>
      </c>
      <c r="D56" s="41"/>
      <c r="E56" s="41"/>
      <c r="F56" s="41"/>
      <c r="G56" s="41"/>
      <c r="H56" s="41"/>
      <c r="I56" s="118"/>
      <c r="J56" s="128">
        <f>J87</f>
        <v>0</v>
      </c>
      <c r="K56" s="44"/>
      <c r="AU56" s="23" t="s">
        <v>149</v>
      </c>
    </row>
    <row r="57" spans="2:47" s="7" customFormat="1" ht="24.95" customHeight="1">
      <c r="B57" s="149"/>
      <c r="C57" s="150"/>
      <c r="D57" s="151" t="s">
        <v>150</v>
      </c>
      <c r="E57" s="152"/>
      <c r="F57" s="152"/>
      <c r="G57" s="152"/>
      <c r="H57" s="152"/>
      <c r="I57" s="153"/>
      <c r="J57" s="154">
        <f>J88</f>
        <v>0</v>
      </c>
      <c r="K57" s="155"/>
    </row>
    <row r="58" spans="2:47" s="8" customFormat="1" ht="19.899999999999999" customHeight="1">
      <c r="B58" s="156"/>
      <c r="C58" s="157"/>
      <c r="D58" s="158" t="s">
        <v>151</v>
      </c>
      <c r="E58" s="159"/>
      <c r="F58" s="159"/>
      <c r="G58" s="159"/>
      <c r="H58" s="159"/>
      <c r="I58" s="160"/>
      <c r="J58" s="161">
        <f>J89</f>
        <v>0</v>
      </c>
      <c r="K58" s="162"/>
    </row>
    <row r="59" spans="2:47" s="8" customFormat="1" ht="19.899999999999999" customHeight="1">
      <c r="B59" s="156"/>
      <c r="C59" s="157"/>
      <c r="D59" s="158" t="s">
        <v>152</v>
      </c>
      <c r="E59" s="159"/>
      <c r="F59" s="159"/>
      <c r="G59" s="159"/>
      <c r="H59" s="159"/>
      <c r="I59" s="160"/>
      <c r="J59" s="161">
        <f>J274</f>
        <v>0</v>
      </c>
      <c r="K59" s="162"/>
    </row>
    <row r="60" spans="2:47" s="8" customFormat="1" ht="19.899999999999999" customHeight="1">
      <c r="B60" s="156"/>
      <c r="C60" s="157"/>
      <c r="D60" s="158" t="s">
        <v>153</v>
      </c>
      <c r="E60" s="159"/>
      <c r="F60" s="159"/>
      <c r="G60" s="159"/>
      <c r="H60" s="159"/>
      <c r="I60" s="160"/>
      <c r="J60" s="161">
        <f>J281</f>
        <v>0</v>
      </c>
      <c r="K60" s="162"/>
    </row>
    <row r="61" spans="2:47" s="8" customFormat="1" ht="19.899999999999999" customHeight="1">
      <c r="B61" s="156"/>
      <c r="C61" s="157"/>
      <c r="D61" s="158" t="s">
        <v>154</v>
      </c>
      <c r="E61" s="159"/>
      <c r="F61" s="159"/>
      <c r="G61" s="159"/>
      <c r="H61" s="159"/>
      <c r="I61" s="160"/>
      <c r="J61" s="161">
        <f>J363</f>
        <v>0</v>
      </c>
      <c r="K61" s="162"/>
    </row>
    <row r="62" spans="2:47" s="8" customFormat="1" ht="19.899999999999999" customHeight="1">
      <c r="B62" s="156"/>
      <c r="C62" s="157"/>
      <c r="D62" s="158" t="s">
        <v>155</v>
      </c>
      <c r="E62" s="159"/>
      <c r="F62" s="159"/>
      <c r="G62" s="159"/>
      <c r="H62" s="159"/>
      <c r="I62" s="160"/>
      <c r="J62" s="161">
        <f>J398</f>
        <v>0</v>
      </c>
      <c r="K62" s="162"/>
    </row>
    <row r="63" spans="2:47" s="8" customFormat="1" ht="19.899999999999999" customHeight="1">
      <c r="B63" s="156"/>
      <c r="C63" s="157"/>
      <c r="D63" s="158" t="s">
        <v>156</v>
      </c>
      <c r="E63" s="159"/>
      <c r="F63" s="159"/>
      <c r="G63" s="159"/>
      <c r="H63" s="159"/>
      <c r="I63" s="160"/>
      <c r="J63" s="161">
        <f>J406</f>
        <v>0</v>
      </c>
      <c r="K63" s="162"/>
    </row>
    <row r="64" spans="2:47" s="8" customFormat="1" ht="19.899999999999999" customHeight="1">
      <c r="B64" s="156"/>
      <c r="C64" s="157"/>
      <c r="D64" s="158" t="s">
        <v>157</v>
      </c>
      <c r="E64" s="159"/>
      <c r="F64" s="159"/>
      <c r="G64" s="159"/>
      <c r="H64" s="159"/>
      <c r="I64" s="160"/>
      <c r="J64" s="161">
        <f>J423</f>
        <v>0</v>
      </c>
      <c r="K64" s="162"/>
    </row>
    <row r="65" spans="2:12" s="8" customFormat="1" ht="19.899999999999999" customHeight="1">
      <c r="B65" s="156"/>
      <c r="C65" s="157"/>
      <c r="D65" s="158" t="s">
        <v>158</v>
      </c>
      <c r="E65" s="159"/>
      <c r="F65" s="159"/>
      <c r="G65" s="159"/>
      <c r="H65" s="159"/>
      <c r="I65" s="160"/>
      <c r="J65" s="161">
        <f>J455</f>
        <v>0</v>
      </c>
      <c r="K65" s="162"/>
    </row>
    <row r="66" spans="2:12" s="7" customFormat="1" ht="24.95" customHeight="1">
      <c r="B66" s="149"/>
      <c r="C66" s="150"/>
      <c r="D66" s="151" t="s">
        <v>159</v>
      </c>
      <c r="E66" s="152"/>
      <c r="F66" s="152"/>
      <c r="G66" s="152"/>
      <c r="H66" s="152"/>
      <c r="I66" s="153"/>
      <c r="J66" s="154">
        <f>J458</f>
        <v>0</v>
      </c>
      <c r="K66" s="155"/>
    </row>
    <row r="67" spans="2:12" s="8" customFormat="1" ht="19.899999999999999" customHeight="1">
      <c r="B67" s="156"/>
      <c r="C67" s="157"/>
      <c r="D67" s="158" t="s">
        <v>160</v>
      </c>
      <c r="E67" s="159"/>
      <c r="F67" s="159"/>
      <c r="G67" s="159"/>
      <c r="H67" s="159"/>
      <c r="I67" s="160"/>
      <c r="J67" s="161">
        <f>J459</f>
        <v>0</v>
      </c>
      <c r="K67" s="162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8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9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2"/>
      <c r="J73" s="59"/>
      <c r="K73" s="59"/>
      <c r="L73" s="60"/>
    </row>
    <row r="74" spans="2:12" s="1" customFormat="1" ht="36.950000000000003" customHeight="1">
      <c r="B74" s="40"/>
      <c r="C74" s="61" t="s">
        <v>161</v>
      </c>
      <c r="D74" s="62"/>
      <c r="E74" s="62"/>
      <c r="F74" s="62"/>
      <c r="G74" s="62"/>
      <c r="H74" s="62"/>
      <c r="I74" s="163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3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3"/>
      <c r="J76" s="62"/>
      <c r="K76" s="62"/>
      <c r="L76" s="60"/>
    </row>
    <row r="77" spans="2:12" s="1" customFormat="1" ht="16.5" customHeight="1">
      <c r="B77" s="40"/>
      <c r="C77" s="62"/>
      <c r="D77" s="62"/>
      <c r="E77" s="372" t="str">
        <f>E7</f>
        <v>Revitalizace Janovského potoka a mostků, Litvínov, SO 01 - Rekonstrukce koryta</v>
      </c>
      <c r="F77" s="373"/>
      <c r="G77" s="373"/>
      <c r="H77" s="373"/>
      <c r="I77" s="163"/>
      <c r="J77" s="62"/>
      <c r="K77" s="62"/>
      <c r="L77" s="60"/>
    </row>
    <row r="78" spans="2:12" s="1" customFormat="1" ht="14.45" customHeight="1">
      <c r="B78" s="40"/>
      <c r="C78" s="64" t="s">
        <v>116</v>
      </c>
      <c r="D78" s="62"/>
      <c r="E78" s="62"/>
      <c r="F78" s="62"/>
      <c r="G78" s="62"/>
      <c r="H78" s="62"/>
      <c r="I78" s="163"/>
      <c r="J78" s="62"/>
      <c r="K78" s="62"/>
      <c r="L78" s="60"/>
    </row>
    <row r="79" spans="2:12" s="1" customFormat="1" ht="17.25" customHeight="1">
      <c r="B79" s="40"/>
      <c r="C79" s="62"/>
      <c r="D79" s="62"/>
      <c r="E79" s="339" t="str">
        <f>E9</f>
        <v>SO 01 - Rekonstrukce koryta</v>
      </c>
      <c r="F79" s="374"/>
      <c r="G79" s="374"/>
      <c r="H79" s="374"/>
      <c r="I79" s="163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3"/>
      <c r="J80" s="62"/>
      <c r="K80" s="62"/>
      <c r="L80" s="60"/>
    </row>
    <row r="81" spans="2:65" s="1" customFormat="1" ht="18" customHeight="1">
      <c r="B81" s="40"/>
      <c r="C81" s="64" t="s">
        <v>24</v>
      </c>
      <c r="D81" s="62"/>
      <c r="E81" s="62"/>
      <c r="F81" s="164" t="str">
        <f>F12</f>
        <v>Janov u Litvínova</v>
      </c>
      <c r="G81" s="62"/>
      <c r="H81" s="62"/>
      <c r="I81" s="165" t="s">
        <v>26</v>
      </c>
      <c r="J81" s="72" t="str">
        <f>IF(J12="","",J12)</f>
        <v>8. 7. 2017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3"/>
      <c r="J82" s="62"/>
      <c r="K82" s="62"/>
      <c r="L82" s="60"/>
    </row>
    <row r="83" spans="2:65" s="1" customFormat="1" ht="15">
      <c r="B83" s="40"/>
      <c r="C83" s="64" t="s">
        <v>28</v>
      </c>
      <c r="D83" s="62"/>
      <c r="E83" s="62"/>
      <c r="F83" s="164" t="str">
        <f>E15</f>
        <v>ENIMA PRO, a.s.</v>
      </c>
      <c r="G83" s="62"/>
      <c r="H83" s="62"/>
      <c r="I83" s="165" t="s">
        <v>36</v>
      </c>
      <c r="J83" s="164" t="str">
        <f>E21</f>
        <v>Ing. Jan Jirásek</v>
      </c>
      <c r="K83" s="62"/>
      <c r="L83" s="60"/>
    </row>
    <row r="84" spans="2:65" s="1" customFormat="1" ht="14.45" customHeight="1">
      <c r="B84" s="40"/>
      <c r="C84" s="64" t="s">
        <v>34</v>
      </c>
      <c r="D84" s="62"/>
      <c r="E84" s="62"/>
      <c r="F84" s="164" t="str">
        <f>IF(E18="","",E18)</f>
        <v/>
      </c>
      <c r="G84" s="62"/>
      <c r="H84" s="62"/>
      <c r="I84" s="163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3"/>
      <c r="J85" s="62"/>
      <c r="K85" s="62"/>
      <c r="L85" s="60"/>
    </row>
    <row r="86" spans="2:65" s="9" customFormat="1" ht="29.25" customHeight="1">
      <c r="B86" s="166"/>
      <c r="C86" s="167" t="s">
        <v>162</v>
      </c>
      <c r="D86" s="168" t="s">
        <v>61</v>
      </c>
      <c r="E86" s="168" t="s">
        <v>57</v>
      </c>
      <c r="F86" s="168" t="s">
        <v>163</v>
      </c>
      <c r="G86" s="168" t="s">
        <v>164</v>
      </c>
      <c r="H86" s="168" t="s">
        <v>165</v>
      </c>
      <c r="I86" s="169" t="s">
        <v>166</v>
      </c>
      <c r="J86" s="168" t="s">
        <v>147</v>
      </c>
      <c r="K86" s="170" t="s">
        <v>167</v>
      </c>
      <c r="L86" s="171"/>
      <c r="M86" s="80" t="s">
        <v>168</v>
      </c>
      <c r="N86" s="81" t="s">
        <v>46</v>
      </c>
      <c r="O86" s="81" t="s">
        <v>169</v>
      </c>
      <c r="P86" s="81" t="s">
        <v>170</v>
      </c>
      <c r="Q86" s="81" t="s">
        <v>171</v>
      </c>
      <c r="R86" s="81" t="s">
        <v>172</v>
      </c>
      <c r="S86" s="81" t="s">
        <v>173</v>
      </c>
      <c r="T86" s="82" t="s">
        <v>174</v>
      </c>
    </row>
    <row r="87" spans="2:65" s="1" customFormat="1" ht="29.25" customHeight="1">
      <c r="B87" s="40"/>
      <c r="C87" s="86" t="s">
        <v>148</v>
      </c>
      <c r="D87" s="62"/>
      <c r="E87" s="62"/>
      <c r="F87" s="62"/>
      <c r="G87" s="62"/>
      <c r="H87" s="62"/>
      <c r="I87" s="163"/>
      <c r="J87" s="172">
        <f>BK87</f>
        <v>0</v>
      </c>
      <c r="K87" s="62"/>
      <c r="L87" s="60"/>
      <c r="M87" s="83"/>
      <c r="N87" s="84"/>
      <c r="O87" s="84"/>
      <c r="P87" s="173">
        <f>P88+P458</f>
        <v>0</v>
      </c>
      <c r="Q87" s="84"/>
      <c r="R87" s="173">
        <f>R88+R458</f>
        <v>1101.7624946077801</v>
      </c>
      <c r="S87" s="84"/>
      <c r="T87" s="174">
        <f>T88+T458</f>
        <v>231.0308</v>
      </c>
      <c r="AT87" s="23" t="s">
        <v>75</v>
      </c>
      <c r="AU87" s="23" t="s">
        <v>149</v>
      </c>
      <c r="BK87" s="175">
        <f>BK88+BK458</f>
        <v>0</v>
      </c>
    </row>
    <row r="88" spans="2:65" s="10" customFormat="1" ht="37.35" customHeight="1">
      <c r="B88" s="176"/>
      <c r="C88" s="177"/>
      <c r="D88" s="178" t="s">
        <v>75</v>
      </c>
      <c r="E88" s="179" t="s">
        <v>175</v>
      </c>
      <c r="F88" s="179" t="s">
        <v>176</v>
      </c>
      <c r="G88" s="177"/>
      <c r="H88" s="177"/>
      <c r="I88" s="180"/>
      <c r="J88" s="181">
        <f>BK88</f>
        <v>0</v>
      </c>
      <c r="K88" s="177"/>
      <c r="L88" s="182"/>
      <c r="M88" s="183"/>
      <c r="N88" s="184"/>
      <c r="O88" s="184"/>
      <c r="P88" s="185">
        <f>P89+P274+P281+P363+P398+P406+P423+P455</f>
        <v>0</v>
      </c>
      <c r="Q88" s="184"/>
      <c r="R88" s="185">
        <f>R89+R274+R281+R363+R398+R406+R423+R455</f>
        <v>1101.7573141702801</v>
      </c>
      <c r="S88" s="184"/>
      <c r="T88" s="186">
        <f>T89+T274+T281+T363+T398+T406+T423+T455</f>
        <v>230.92580000000001</v>
      </c>
      <c r="AR88" s="187" t="s">
        <v>84</v>
      </c>
      <c r="AT88" s="188" t="s">
        <v>75</v>
      </c>
      <c r="AU88" s="188" t="s">
        <v>76</v>
      </c>
      <c r="AY88" s="187" t="s">
        <v>177</v>
      </c>
      <c r="BK88" s="189">
        <f>BK89+BK274+BK281+BK363+BK398+BK406+BK423+BK455</f>
        <v>0</v>
      </c>
    </row>
    <row r="89" spans="2:65" s="10" customFormat="1" ht="19.899999999999999" customHeight="1">
      <c r="B89" s="176"/>
      <c r="C89" s="177"/>
      <c r="D89" s="178" t="s">
        <v>75</v>
      </c>
      <c r="E89" s="190" t="s">
        <v>84</v>
      </c>
      <c r="F89" s="190" t="s">
        <v>178</v>
      </c>
      <c r="G89" s="177"/>
      <c r="H89" s="177"/>
      <c r="I89" s="180"/>
      <c r="J89" s="191">
        <f>BK89</f>
        <v>0</v>
      </c>
      <c r="K89" s="177"/>
      <c r="L89" s="182"/>
      <c r="M89" s="183"/>
      <c r="N89" s="184"/>
      <c r="O89" s="184"/>
      <c r="P89" s="185">
        <f>SUM(P90:P273)</f>
        <v>0</v>
      </c>
      <c r="Q89" s="184"/>
      <c r="R89" s="185">
        <f>SUM(R90:R273)</f>
        <v>6.1665595820000005</v>
      </c>
      <c r="S89" s="184"/>
      <c r="T89" s="186">
        <f>SUM(T90:T273)</f>
        <v>0</v>
      </c>
      <c r="AR89" s="187" t="s">
        <v>84</v>
      </c>
      <c r="AT89" s="188" t="s">
        <v>75</v>
      </c>
      <c r="AU89" s="188" t="s">
        <v>84</v>
      </c>
      <c r="AY89" s="187" t="s">
        <v>177</v>
      </c>
      <c r="BK89" s="189">
        <f>SUM(BK90:BK273)</f>
        <v>0</v>
      </c>
    </row>
    <row r="90" spans="2:65" s="1" customFormat="1" ht="25.5" customHeight="1">
      <c r="B90" s="40"/>
      <c r="C90" s="192" t="s">
        <v>84</v>
      </c>
      <c r="D90" s="192" t="s">
        <v>179</v>
      </c>
      <c r="E90" s="193" t="s">
        <v>180</v>
      </c>
      <c r="F90" s="194" t="s">
        <v>181</v>
      </c>
      <c r="G90" s="195" t="s">
        <v>182</v>
      </c>
      <c r="H90" s="196">
        <v>10</v>
      </c>
      <c r="I90" s="197"/>
      <c r="J90" s="198">
        <f>ROUND(I90*H90,2)</f>
        <v>0</v>
      </c>
      <c r="K90" s="194" t="s">
        <v>183</v>
      </c>
      <c r="L90" s="60"/>
      <c r="M90" s="199" t="s">
        <v>23</v>
      </c>
      <c r="N90" s="200" t="s">
        <v>47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184</v>
      </c>
      <c r="AT90" s="23" t="s">
        <v>179</v>
      </c>
      <c r="AU90" s="23" t="s">
        <v>86</v>
      </c>
      <c r="AY90" s="23" t="s">
        <v>177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84</v>
      </c>
      <c r="BK90" s="203">
        <f>ROUND(I90*H90,2)</f>
        <v>0</v>
      </c>
      <c r="BL90" s="23" t="s">
        <v>184</v>
      </c>
      <c r="BM90" s="23" t="s">
        <v>185</v>
      </c>
    </row>
    <row r="91" spans="2:65" s="1" customFormat="1" ht="148.5">
      <c r="B91" s="40"/>
      <c r="C91" s="62"/>
      <c r="D91" s="204" t="s">
        <v>186</v>
      </c>
      <c r="E91" s="62"/>
      <c r="F91" s="205" t="s">
        <v>187</v>
      </c>
      <c r="G91" s="62"/>
      <c r="H91" s="62"/>
      <c r="I91" s="163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186</v>
      </c>
      <c r="AU91" s="23" t="s">
        <v>86</v>
      </c>
    </row>
    <row r="92" spans="2:65" s="11" customFormat="1">
      <c r="B92" s="207"/>
      <c r="C92" s="208"/>
      <c r="D92" s="204" t="s">
        <v>188</v>
      </c>
      <c r="E92" s="209" t="s">
        <v>23</v>
      </c>
      <c r="F92" s="210" t="s">
        <v>189</v>
      </c>
      <c r="G92" s="208"/>
      <c r="H92" s="209" t="s">
        <v>23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188</v>
      </c>
      <c r="AU92" s="216" t="s">
        <v>86</v>
      </c>
      <c r="AV92" s="11" t="s">
        <v>84</v>
      </c>
      <c r="AW92" s="11" t="s">
        <v>39</v>
      </c>
      <c r="AX92" s="11" t="s">
        <v>76</v>
      </c>
      <c r="AY92" s="216" t="s">
        <v>177</v>
      </c>
    </row>
    <row r="93" spans="2:65" s="12" customFormat="1">
      <c r="B93" s="217"/>
      <c r="C93" s="218"/>
      <c r="D93" s="204" t="s">
        <v>188</v>
      </c>
      <c r="E93" s="219" t="s">
        <v>23</v>
      </c>
      <c r="F93" s="220" t="s">
        <v>190</v>
      </c>
      <c r="G93" s="218"/>
      <c r="H93" s="221">
        <v>10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188</v>
      </c>
      <c r="AU93" s="227" t="s">
        <v>86</v>
      </c>
      <c r="AV93" s="12" t="s">
        <v>86</v>
      </c>
      <c r="AW93" s="12" t="s">
        <v>39</v>
      </c>
      <c r="AX93" s="12" t="s">
        <v>84</v>
      </c>
      <c r="AY93" s="227" t="s">
        <v>177</v>
      </c>
    </row>
    <row r="94" spans="2:65" s="1" customFormat="1" ht="25.5" customHeight="1">
      <c r="B94" s="40"/>
      <c r="C94" s="192" t="s">
        <v>86</v>
      </c>
      <c r="D94" s="192" t="s">
        <v>179</v>
      </c>
      <c r="E94" s="193" t="s">
        <v>191</v>
      </c>
      <c r="F94" s="194" t="s">
        <v>192</v>
      </c>
      <c r="G94" s="195" t="s">
        <v>193</v>
      </c>
      <c r="H94" s="196">
        <v>3</v>
      </c>
      <c r="I94" s="197"/>
      <c r="J94" s="198">
        <f>ROUND(I94*H94,2)</f>
        <v>0</v>
      </c>
      <c r="K94" s="194" t="s">
        <v>183</v>
      </c>
      <c r="L94" s="60"/>
      <c r="M94" s="199" t="s">
        <v>23</v>
      </c>
      <c r="N94" s="200" t="s">
        <v>47</v>
      </c>
      <c r="O94" s="41"/>
      <c r="P94" s="201">
        <f>O94*H94</f>
        <v>0</v>
      </c>
      <c r="Q94" s="201">
        <v>4.6394000000000003E-5</v>
      </c>
      <c r="R94" s="201">
        <f>Q94*H94</f>
        <v>1.3918200000000001E-4</v>
      </c>
      <c r="S94" s="201">
        <v>0</v>
      </c>
      <c r="T94" s="202">
        <f>S94*H94</f>
        <v>0</v>
      </c>
      <c r="AR94" s="23" t="s">
        <v>184</v>
      </c>
      <c r="AT94" s="23" t="s">
        <v>179</v>
      </c>
      <c r="AU94" s="23" t="s">
        <v>86</v>
      </c>
      <c r="AY94" s="23" t="s">
        <v>177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84</v>
      </c>
      <c r="BK94" s="203">
        <f>ROUND(I94*H94,2)</f>
        <v>0</v>
      </c>
      <c r="BL94" s="23" t="s">
        <v>184</v>
      </c>
      <c r="BM94" s="23" t="s">
        <v>194</v>
      </c>
    </row>
    <row r="95" spans="2:65" s="1" customFormat="1" ht="108">
      <c r="B95" s="40"/>
      <c r="C95" s="62"/>
      <c r="D95" s="204" t="s">
        <v>186</v>
      </c>
      <c r="E95" s="62"/>
      <c r="F95" s="205" t="s">
        <v>195</v>
      </c>
      <c r="G95" s="62"/>
      <c r="H95" s="62"/>
      <c r="I95" s="163"/>
      <c r="J95" s="62"/>
      <c r="K95" s="62"/>
      <c r="L95" s="60"/>
      <c r="M95" s="206"/>
      <c r="N95" s="41"/>
      <c r="O95" s="41"/>
      <c r="P95" s="41"/>
      <c r="Q95" s="41"/>
      <c r="R95" s="41"/>
      <c r="S95" s="41"/>
      <c r="T95" s="77"/>
      <c r="AT95" s="23" t="s">
        <v>186</v>
      </c>
      <c r="AU95" s="23" t="s">
        <v>86</v>
      </c>
    </row>
    <row r="96" spans="2:65" s="11" customFormat="1">
      <c r="B96" s="207"/>
      <c r="C96" s="208"/>
      <c r="D96" s="204" t="s">
        <v>188</v>
      </c>
      <c r="E96" s="209" t="s">
        <v>23</v>
      </c>
      <c r="F96" s="210" t="s">
        <v>196</v>
      </c>
      <c r="G96" s="208"/>
      <c r="H96" s="209" t="s">
        <v>23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188</v>
      </c>
      <c r="AU96" s="216" t="s">
        <v>86</v>
      </c>
      <c r="AV96" s="11" t="s">
        <v>84</v>
      </c>
      <c r="AW96" s="11" t="s">
        <v>39</v>
      </c>
      <c r="AX96" s="11" t="s">
        <v>76</v>
      </c>
      <c r="AY96" s="216" t="s">
        <v>177</v>
      </c>
    </row>
    <row r="97" spans="2:65" s="12" customFormat="1">
      <c r="B97" s="217"/>
      <c r="C97" s="218"/>
      <c r="D97" s="204" t="s">
        <v>188</v>
      </c>
      <c r="E97" s="219" t="s">
        <v>23</v>
      </c>
      <c r="F97" s="220" t="s">
        <v>99</v>
      </c>
      <c r="G97" s="218"/>
      <c r="H97" s="221">
        <v>3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188</v>
      </c>
      <c r="AU97" s="227" t="s">
        <v>86</v>
      </c>
      <c r="AV97" s="12" t="s">
        <v>86</v>
      </c>
      <c r="AW97" s="12" t="s">
        <v>39</v>
      </c>
      <c r="AX97" s="12" t="s">
        <v>84</v>
      </c>
      <c r="AY97" s="227" t="s">
        <v>177</v>
      </c>
    </row>
    <row r="98" spans="2:65" s="1" customFormat="1" ht="25.5" customHeight="1">
      <c r="B98" s="40"/>
      <c r="C98" s="192" t="s">
        <v>99</v>
      </c>
      <c r="D98" s="192" t="s">
        <v>179</v>
      </c>
      <c r="E98" s="193" t="s">
        <v>197</v>
      </c>
      <c r="F98" s="194" t="s">
        <v>198</v>
      </c>
      <c r="G98" s="195" t="s">
        <v>199</v>
      </c>
      <c r="H98" s="196">
        <v>0.1</v>
      </c>
      <c r="I98" s="197"/>
      <c r="J98" s="198">
        <f>ROUND(I98*H98,2)</f>
        <v>0</v>
      </c>
      <c r="K98" s="194" t="s">
        <v>183</v>
      </c>
      <c r="L98" s="60"/>
      <c r="M98" s="199" t="s">
        <v>23</v>
      </c>
      <c r="N98" s="200" t="s">
        <v>47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184</v>
      </c>
      <c r="AT98" s="23" t="s">
        <v>179</v>
      </c>
      <c r="AU98" s="23" t="s">
        <v>86</v>
      </c>
      <c r="AY98" s="23" t="s">
        <v>177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84</v>
      </c>
      <c r="BK98" s="203">
        <f>ROUND(I98*H98,2)</f>
        <v>0</v>
      </c>
      <c r="BL98" s="23" t="s">
        <v>184</v>
      </c>
      <c r="BM98" s="23" t="s">
        <v>200</v>
      </c>
    </row>
    <row r="99" spans="2:65" s="1" customFormat="1" ht="121.5">
      <c r="B99" s="40"/>
      <c r="C99" s="62"/>
      <c r="D99" s="204" t="s">
        <v>186</v>
      </c>
      <c r="E99" s="62"/>
      <c r="F99" s="205" t="s">
        <v>201</v>
      </c>
      <c r="G99" s="62"/>
      <c r="H99" s="62"/>
      <c r="I99" s="163"/>
      <c r="J99" s="62"/>
      <c r="K99" s="62"/>
      <c r="L99" s="60"/>
      <c r="M99" s="206"/>
      <c r="N99" s="41"/>
      <c r="O99" s="41"/>
      <c r="P99" s="41"/>
      <c r="Q99" s="41"/>
      <c r="R99" s="41"/>
      <c r="S99" s="41"/>
      <c r="T99" s="77"/>
      <c r="AT99" s="23" t="s">
        <v>186</v>
      </c>
      <c r="AU99" s="23" t="s">
        <v>86</v>
      </c>
    </row>
    <row r="100" spans="2:65" s="1" customFormat="1" ht="27">
      <c r="B100" s="40"/>
      <c r="C100" s="62"/>
      <c r="D100" s="204" t="s">
        <v>202</v>
      </c>
      <c r="E100" s="62"/>
      <c r="F100" s="205" t="s">
        <v>203</v>
      </c>
      <c r="G100" s="62"/>
      <c r="H100" s="62"/>
      <c r="I100" s="163"/>
      <c r="J100" s="62"/>
      <c r="K100" s="62"/>
      <c r="L100" s="60"/>
      <c r="M100" s="206"/>
      <c r="N100" s="41"/>
      <c r="O100" s="41"/>
      <c r="P100" s="41"/>
      <c r="Q100" s="41"/>
      <c r="R100" s="41"/>
      <c r="S100" s="41"/>
      <c r="T100" s="77"/>
      <c r="AT100" s="23" t="s">
        <v>202</v>
      </c>
      <c r="AU100" s="23" t="s">
        <v>86</v>
      </c>
    </row>
    <row r="101" spans="2:65" s="11" customFormat="1">
      <c r="B101" s="207"/>
      <c r="C101" s="208"/>
      <c r="D101" s="204" t="s">
        <v>188</v>
      </c>
      <c r="E101" s="209" t="s">
        <v>23</v>
      </c>
      <c r="F101" s="210" t="s">
        <v>204</v>
      </c>
      <c r="G101" s="208"/>
      <c r="H101" s="209" t="s">
        <v>23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188</v>
      </c>
      <c r="AU101" s="216" t="s">
        <v>86</v>
      </c>
      <c r="AV101" s="11" t="s">
        <v>84</v>
      </c>
      <c r="AW101" s="11" t="s">
        <v>39</v>
      </c>
      <c r="AX101" s="11" t="s">
        <v>76</v>
      </c>
      <c r="AY101" s="216" t="s">
        <v>177</v>
      </c>
    </row>
    <row r="102" spans="2:65" s="12" customFormat="1">
      <c r="B102" s="217"/>
      <c r="C102" s="218"/>
      <c r="D102" s="204" t="s">
        <v>188</v>
      </c>
      <c r="E102" s="219" t="s">
        <v>23</v>
      </c>
      <c r="F102" s="220" t="s">
        <v>205</v>
      </c>
      <c r="G102" s="218"/>
      <c r="H102" s="221">
        <v>0.1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188</v>
      </c>
      <c r="AU102" s="227" t="s">
        <v>86</v>
      </c>
      <c r="AV102" s="12" t="s">
        <v>86</v>
      </c>
      <c r="AW102" s="12" t="s">
        <v>39</v>
      </c>
      <c r="AX102" s="12" t="s">
        <v>84</v>
      </c>
      <c r="AY102" s="227" t="s">
        <v>177</v>
      </c>
    </row>
    <row r="103" spans="2:65" s="1" customFormat="1" ht="25.5" customHeight="1">
      <c r="B103" s="40"/>
      <c r="C103" s="192" t="s">
        <v>184</v>
      </c>
      <c r="D103" s="192" t="s">
        <v>179</v>
      </c>
      <c r="E103" s="193" t="s">
        <v>206</v>
      </c>
      <c r="F103" s="194" t="s">
        <v>207</v>
      </c>
      <c r="G103" s="195" t="s">
        <v>208</v>
      </c>
      <c r="H103" s="196">
        <v>1</v>
      </c>
      <c r="I103" s="197"/>
      <c r="J103" s="198">
        <f>ROUND(I103*H103,2)</f>
        <v>0</v>
      </c>
      <c r="K103" s="194" t="s">
        <v>23</v>
      </c>
      <c r="L103" s="60"/>
      <c r="M103" s="199" t="s">
        <v>23</v>
      </c>
      <c r="N103" s="200" t="s">
        <v>47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184</v>
      </c>
      <c r="AT103" s="23" t="s">
        <v>179</v>
      </c>
      <c r="AU103" s="23" t="s">
        <v>86</v>
      </c>
      <c r="AY103" s="23" t="s">
        <v>177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84</v>
      </c>
      <c r="BK103" s="203">
        <f>ROUND(I103*H103,2)</f>
        <v>0</v>
      </c>
      <c r="BL103" s="23" t="s">
        <v>184</v>
      </c>
      <c r="BM103" s="23" t="s">
        <v>209</v>
      </c>
    </row>
    <row r="104" spans="2:65" s="1" customFormat="1" ht="40.5">
      <c r="B104" s="40"/>
      <c r="C104" s="62"/>
      <c r="D104" s="204" t="s">
        <v>202</v>
      </c>
      <c r="E104" s="62"/>
      <c r="F104" s="205" t="s">
        <v>210</v>
      </c>
      <c r="G104" s="62"/>
      <c r="H104" s="62"/>
      <c r="I104" s="163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202</v>
      </c>
      <c r="AU104" s="23" t="s">
        <v>86</v>
      </c>
    </row>
    <row r="105" spans="2:65" s="1" customFormat="1" ht="16.5" customHeight="1">
      <c r="B105" s="40"/>
      <c r="C105" s="192" t="s">
        <v>211</v>
      </c>
      <c r="D105" s="192" t="s">
        <v>179</v>
      </c>
      <c r="E105" s="193" t="s">
        <v>212</v>
      </c>
      <c r="F105" s="194" t="s">
        <v>213</v>
      </c>
      <c r="G105" s="195" t="s">
        <v>208</v>
      </c>
      <c r="H105" s="196">
        <v>3.5</v>
      </c>
      <c r="I105" s="197"/>
      <c r="J105" s="198">
        <f>ROUND(I105*H105,2)</f>
        <v>0</v>
      </c>
      <c r="K105" s="194" t="s">
        <v>23</v>
      </c>
      <c r="L105" s="60"/>
      <c r="M105" s="199" t="s">
        <v>23</v>
      </c>
      <c r="N105" s="200" t="s">
        <v>47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184</v>
      </c>
      <c r="AT105" s="23" t="s">
        <v>179</v>
      </c>
      <c r="AU105" s="23" t="s">
        <v>86</v>
      </c>
      <c r="AY105" s="23" t="s">
        <v>177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84</v>
      </c>
      <c r="BK105" s="203">
        <f>ROUND(I105*H105,2)</f>
        <v>0</v>
      </c>
      <c r="BL105" s="23" t="s">
        <v>184</v>
      </c>
      <c r="BM105" s="23" t="s">
        <v>214</v>
      </c>
    </row>
    <row r="106" spans="2:65" s="1" customFormat="1" ht="25.5" customHeight="1">
      <c r="B106" s="40"/>
      <c r="C106" s="192" t="s">
        <v>215</v>
      </c>
      <c r="D106" s="192" t="s">
        <v>179</v>
      </c>
      <c r="E106" s="193" t="s">
        <v>216</v>
      </c>
      <c r="F106" s="194" t="s">
        <v>217</v>
      </c>
      <c r="G106" s="195" t="s">
        <v>218</v>
      </c>
      <c r="H106" s="196">
        <v>35</v>
      </c>
      <c r="I106" s="197"/>
      <c r="J106" s="198">
        <f>ROUND(I106*H106,2)</f>
        <v>0</v>
      </c>
      <c r="K106" s="194" t="s">
        <v>183</v>
      </c>
      <c r="L106" s="60"/>
      <c r="M106" s="199" t="s">
        <v>23</v>
      </c>
      <c r="N106" s="200" t="s">
        <v>47</v>
      </c>
      <c r="O106" s="41"/>
      <c r="P106" s="201">
        <f>O106*H106</f>
        <v>0</v>
      </c>
      <c r="Q106" s="201">
        <v>1.0424E-4</v>
      </c>
      <c r="R106" s="201">
        <f>Q106*H106</f>
        <v>3.6484E-3</v>
      </c>
      <c r="S106" s="201">
        <v>0</v>
      </c>
      <c r="T106" s="202">
        <f>S106*H106</f>
        <v>0</v>
      </c>
      <c r="AR106" s="23" t="s">
        <v>184</v>
      </c>
      <c r="AT106" s="23" t="s">
        <v>179</v>
      </c>
      <c r="AU106" s="23" t="s">
        <v>86</v>
      </c>
      <c r="AY106" s="23" t="s">
        <v>177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84</v>
      </c>
      <c r="BK106" s="203">
        <f>ROUND(I106*H106,2)</f>
        <v>0</v>
      </c>
      <c r="BL106" s="23" t="s">
        <v>184</v>
      </c>
      <c r="BM106" s="23" t="s">
        <v>219</v>
      </c>
    </row>
    <row r="107" spans="2:65" s="1" customFormat="1" ht="135">
      <c r="B107" s="40"/>
      <c r="C107" s="62"/>
      <c r="D107" s="204" t="s">
        <v>186</v>
      </c>
      <c r="E107" s="62"/>
      <c r="F107" s="205" t="s">
        <v>220</v>
      </c>
      <c r="G107" s="62"/>
      <c r="H107" s="62"/>
      <c r="I107" s="163"/>
      <c r="J107" s="62"/>
      <c r="K107" s="62"/>
      <c r="L107" s="60"/>
      <c r="M107" s="206"/>
      <c r="N107" s="41"/>
      <c r="O107" s="41"/>
      <c r="P107" s="41"/>
      <c r="Q107" s="41"/>
      <c r="R107" s="41"/>
      <c r="S107" s="41"/>
      <c r="T107" s="77"/>
      <c r="AT107" s="23" t="s">
        <v>186</v>
      </c>
      <c r="AU107" s="23" t="s">
        <v>86</v>
      </c>
    </row>
    <row r="108" spans="2:65" s="1" customFormat="1" ht="40.5">
      <c r="B108" s="40"/>
      <c r="C108" s="62"/>
      <c r="D108" s="204" t="s">
        <v>202</v>
      </c>
      <c r="E108" s="62"/>
      <c r="F108" s="205" t="s">
        <v>221</v>
      </c>
      <c r="G108" s="62"/>
      <c r="H108" s="62"/>
      <c r="I108" s="163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202</v>
      </c>
      <c r="AU108" s="23" t="s">
        <v>86</v>
      </c>
    </row>
    <row r="109" spans="2:65" s="1" customFormat="1" ht="25.5" customHeight="1">
      <c r="B109" s="40"/>
      <c r="C109" s="192" t="s">
        <v>222</v>
      </c>
      <c r="D109" s="192" t="s">
        <v>179</v>
      </c>
      <c r="E109" s="193" t="s">
        <v>223</v>
      </c>
      <c r="F109" s="194" t="s">
        <v>224</v>
      </c>
      <c r="G109" s="195" t="s">
        <v>218</v>
      </c>
      <c r="H109" s="196">
        <v>35</v>
      </c>
      <c r="I109" s="197"/>
      <c r="J109" s="198">
        <f>ROUND(I109*H109,2)</f>
        <v>0</v>
      </c>
      <c r="K109" s="194" t="s">
        <v>183</v>
      </c>
      <c r="L109" s="60"/>
      <c r="M109" s="199" t="s">
        <v>23</v>
      </c>
      <c r="N109" s="200" t="s">
        <v>47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184</v>
      </c>
      <c r="AT109" s="23" t="s">
        <v>179</v>
      </c>
      <c r="AU109" s="23" t="s">
        <v>86</v>
      </c>
      <c r="AY109" s="23" t="s">
        <v>177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84</v>
      </c>
      <c r="BK109" s="203">
        <f>ROUND(I109*H109,2)</f>
        <v>0</v>
      </c>
      <c r="BL109" s="23" t="s">
        <v>184</v>
      </c>
      <c r="BM109" s="23" t="s">
        <v>225</v>
      </c>
    </row>
    <row r="110" spans="2:65" s="1" customFormat="1" ht="135">
      <c r="B110" s="40"/>
      <c r="C110" s="62"/>
      <c r="D110" s="204" t="s">
        <v>186</v>
      </c>
      <c r="E110" s="62"/>
      <c r="F110" s="205" t="s">
        <v>220</v>
      </c>
      <c r="G110" s="62"/>
      <c r="H110" s="62"/>
      <c r="I110" s="163"/>
      <c r="J110" s="62"/>
      <c r="K110" s="62"/>
      <c r="L110" s="60"/>
      <c r="M110" s="206"/>
      <c r="N110" s="41"/>
      <c r="O110" s="41"/>
      <c r="P110" s="41"/>
      <c r="Q110" s="41"/>
      <c r="R110" s="41"/>
      <c r="S110" s="41"/>
      <c r="T110" s="77"/>
      <c r="AT110" s="23" t="s">
        <v>186</v>
      </c>
      <c r="AU110" s="23" t="s">
        <v>86</v>
      </c>
    </row>
    <row r="111" spans="2:65" s="1" customFormat="1" ht="25.5" customHeight="1">
      <c r="B111" s="40"/>
      <c r="C111" s="192" t="s">
        <v>226</v>
      </c>
      <c r="D111" s="192" t="s">
        <v>179</v>
      </c>
      <c r="E111" s="193" t="s">
        <v>227</v>
      </c>
      <c r="F111" s="194" t="s">
        <v>228</v>
      </c>
      <c r="G111" s="195" t="s">
        <v>199</v>
      </c>
      <c r="H111" s="196">
        <v>118.97499999999999</v>
      </c>
      <c r="I111" s="197"/>
      <c r="J111" s="198">
        <f>ROUND(I111*H111,2)</f>
        <v>0</v>
      </c>
      <c r="K111" s="194" t="s">
        <v>183</v>
      </c>
      <c r="L111" s="60"/>
      <c r="M111" s="199" t="s">
        <v>23</v>
      </c>
      <c r="N111" s="200" t="s">
        <v>47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184</v>
      </c>
      <c r="AT111" s="23" t="s">
        <v>179</v>
      </c>
      <c r="AU111" s="23" t="s">
        <v>86</v>
      </c>
      <c r="AY111" s="23" t="s">
        <v>177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84</v>
      </c>
      <c r="BK111" s="203">
        <f>ROUND(I111*H111,2)</f>
        <v>0</v>
      </c>
      <c r="BL111" s="23" t="s">
        <v>184</v>
      </c>
      <c r="BM111" s="23" t="s">
        <v>229</v>
      </c>
    </row>
    <row r="112" spans="2:65" s="1" customFormat="1" ht="175.5">
      <c r="B112" s="40"/>
      <c r="C112" s="62"/>
      <c r="D112" s="204" t="s">
        <v>186</v>
      </c>
      <c r="E112" s="62"/>
      <c r="F112" s="205" t="s">
        <v>230</v>
      </c>
      <c r="G112" s="62"/>
      <c r="H112" s="62"/>
      <c r="I112" s="163"/>
      <c r="J112" s="62"/>
      <c r="K112" s="62"/>
      <c r="L112" s="60"/>
      <c r="M112" s="206"/>
      <c r="N112" s="41"/>
      <c r="O112" s="41"/>
      <c r="P112" s="41"/>
      <c r="Q112" s="41"/>
      <c r="R112" s="41"/>
      <c r="S112" s="41"/>
      <c r="T112" s="77"/>
      <c r="AT112" s="23" t="s">
        <v>186</v>
      </c>
      <c r="AU112" s="23" t="s">
        <v>86</v>
      </c>
    </row>
    <row r="113" spans="2:65" s="1" customFormat="1" ht="27">
      <c r="B113" s="40"/>
      <c r="C113" s="62"/>
      <c r="D113" s="204" t="s">
        <v>202</v>
      </c>
      <c r="E113" s="62"/>
      <c r="F113" s="205" t="s">
        <v>231</v>
      </c>
      <c r="G113" s="62"/>
      <c r="H113" s="62"/>
      <c r="I113" s="163"/>
      <c r="J113" s="62"/>
      <c r="K113" s="62"/>
      <c r="L113" s="60"/>
      <c r="M113" s="206"/>
      <c r="N113" s="41"/>
      <c r="O113" s="41"/>
      <c r="P113" s="41"/>
      <c r="Q113" s="41"/>
      <c r="R113" s="41"/>
      <c r="S113" s="41"/>
      <c r="T113" s="77"/>
      <c r="AT113" s="23" t="s">
        <v>202</v>
      </c>
      <c r="AU113" s="23" t="s">
        <v>86</v>
      </c>
    </row>
    <row r="114" spans="2:65" s="11" customFormat="1">
      <c r="B114" s="207"/>
      <c r="C114" s="208"/>
      <c r="D114" s="204" t="s">
        <v>188</v>
      </c>
      <c r="E114" s="209" t="s">
        <v>23</v>
      </c>
      <c r="F114" s="210" t="s">
        <v>232</v>
      </c>
      <c r="G114" s="208"/>
      <c r="H114" s="209" t="s">
        <v>23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188</v>
      </c>
      <c r="AU114" s="216" t="s">
        <v>86</v>
      </c>
      <c r="AV114" s="11" t="s">
        <v>84</v>
      </c>
      <c r="AW114" s="11" t="s">
        <v>39</v>
      </c>
      <c r="AX114" s="11" t="s">
        <v>76</v>
      </c>
      <c r="AY114" s="216" t="s">
        <v>177</v>
      </c>
    </row>
    <row r="115" spans="2:65" s="12" customFormat="1">
      <c r="B115" s="217"/>
      <c r="C115" s="218"/>
      <c r="D115" s="204" t="s">
        <v>188</v>
      </c>
      <c r="E115" s="219" t="s">
        <v>23</v>
      </c>
      <c r="F115" s="220" t="s">
        <v>233</v>
      </c>
      <c r="G115" s="218"/>
      <c r="H115" s="221">
        <v>118.97499999999999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188</v>
      </c>
      <c r="AU115" s="227" t="s">
        <v>86</v>
      </c>
      <c r="AV115" s="12" t="s">
        <v>86</v>
      </c>
      <c r="AW115" s="12" t="s">
        <v>39</v>
      </c>
      <c r="AX115" s="12" t="s">
        <v>84</v>
      </c>
      <c r="AY115" s="227" t="s">
        <v>177</v>
      </c>
    </row>
    <row r="116" spans="2:65" s="1" customFormat="1" ht="38.25" customHeight="1">
      <c r="B116" s="40"/>
      <c r="C116" s="192" t="s">
        <v>234</v>
      </c>
      <c r="D116" s="192" t="s">
        <v>179</v>
      </c>
      <c r="E116" s="193" t="s">
        <v>235</v>
      </c>
      <c r="F116" s="194" t="s">
        <v>236</v>
      </c>
      <c r="G116" s="195" t="s">
        <v>199</v>
      </c>
      <c r="H116" s="196">
        <v>118.97499999999999</v>
      </c>
      <c r="I116" s="197"/>
      <c r="J116" s="198">
        <f>ROUND(I116*H116,2)</f>
        <v>0</v>
      </c>
      <c r="K116" s="194" t="s">
        <v>183</v>
      </c>
      <c r="L116" s="60"/>
      <c r="M116" s="199" t="s">
        <v>23</v>
      </c>
      <c r="N116" s="200" t="s">
        <v>47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184</v>
      </c>
      <c r="AT116" s="23" t="s">
        <v>179</v>
      </c>
      <c r="AU116" s="23" t="s">
        <v>86</v>
      </c>
      <c r="AY116" s="23" t="s">
        <v>177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84</v>
      </c>
      <c r="BK116" s="203">
        <f>ROUND(I116*H116,2)</f>
        <v>0</v>
      </c>
      <c r="BL116" s="23" t="s">
        <v>184</v>
      </c>
      <c r="BM116" s="23" t="s">
        <v>237</v>
      </c>
    </row>
    <row r="117" spans="2:65" s="1" customFormat="1" ht="175.5">
      <c r="B117" s="40"/>
      <c r="C117" s="62"/>
      <c r="D117" s="204" t="s">
        <v>186</v>
      </c>
      <c r="E117" s="62"/>
      <c r="F117" s="205" t="s">
        <v>230</v>
      </c>
      <c r="G117" s="62"/>
      <c r="H117" s="62"/>
      <c r="I117" s="163"/>
      <c r="J117" s="62"/>
      <c r="K117" s="62"/>
      <c r="L117" s="60"/>
      <c r="M117" s="206"/>
      <c r="N117" s="41"/>
      <c r="O117" s="41"/>
      <c r="P117" s="41"/>
      <c r="Q117" s="41"/>
      <c r="R117" s="41"/>
      <c r="S117" s="41"/>
      <c r="T117" s="77"/>
      <c r="AT117" s="23" t="s">
        <v>186</v>
      </c>
      <c r="AU117" s="23" t="s">
        <v>86</v>
      </c>
    </row>
    <row r="118" spans="2:65" s="11" customFormat="1">
      <c r="B118" s="207"/>
      <c r="C118" s="208"/>
      <c r="D118" s="204" t="s">
        <v>188</v>
      </c>
      <c r="E118" s="209" t="s">
        <v>23</v>
      </c>
      <c r="F118" s="210" t="s">
        <v>232</v>
      </c>
      <c r="G118" s="208"/>
      <c r="H118" s="209" t="s">
        <v>23</v>
      </c>
      <c r="I118" s="211"/>
      <c r="J118" s="208"/>
      <c r="K118" s="208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188</v>
      </c>
      <c r="AU118" s="216" t="s">
        <v>86</v>
      </c>
      <c r="AV118" s="11" t="s">
        <v>84</v>
      </c>
      <c r="AW118" s="11" t="s">
        <v>39</v>
      </c>
      <c r="AX118" s="11" t="s">
        <v>76</v>
      </c>
      <c r="AY118" s="216" t="s">
        <v>177</v>
      </c>
    </row>
    <row r="119" spans="2:65" s="12" customFormat="1">
      <c r="B119" s="217"/>
      <c r="C119" s="218"/>
      <c r="D119" s="204" t="s">
        <v>188</v>
      </c>
      <c r="E119" s="219" t="s">
        <v>23</v>
      </c>
      <c r="F119" s="220" t="s">
        <v>233</v>
      </c>
      <c r="G119" s="218"/>
      <c r="H119" s="221">
        <v>118.97499999999999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188</v>
      </c>
      <c r="AU119" s="227" t="s">
        <v>86</v>
      </c>
      <c r="AV119" s="12" t="s">
        <v>86</v>
      </c>
      <c r="AW119" s="12" t="s">
        <v>39</v>
      </c>
      <c r="AX119" s="12" t="s">
        <v>84</v>
      </c>
      <c r="AY119" s="227" t="s">
        <v>177</v>
      </c>
    </row>
    <row r="120" spans="2:65" s="1" customFormat="1" ht="25.5" customHeight="1">
      <c r="B120" s="40"/>
      <c r="C120" s="192" t="s">
        <v>190</v>
      </c>
      <c r="D120" s="192" t="s">
        <v>179</v>
      </c>
      <c r="E120" s="193" t="s">
        <v>238</v>
      </c>
      <c r="F120" s="194" t="s">
        <v>239</v>
      </c>
      <c r="G120" s="195" t="s">
        <v>199</v>
      </c>
      <c r="H120" s="196">
        <v>118.97499999999999</v>
      </c>
      <c r="I120" s="197"/>
      <c r="J120" s="198">
        <f>ROUND(I120*H120,2)</f>
        <v>0</v>
      </c>
      <c r="K120" s="194" t="s">
        <v>183</v>
      </c>
      <c r="L120" s="60"/>
      <c r="M120" s="199" t="s">
        <v>23</v>
      </c>
      <c r="N120" s="200" t="s">
        <v>47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184</v>
      </c>
      <c r="AT120" s="23" t="s">
        <v>179</v>
      </c>
      <c r="AU120" s="23" t="s">
        <v>86</v>
      </c>
      <c r="AY120" s="23" t="s">
        <v>177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84</v>
      </c>
      <c r="BK120" s="203">
        <f>ROUND(I120*H120,2)</f>
        <v>0</v>
      </c>
      <c r="BL120" s="23" t="s">
        <v>184</v>
      </c>
      <c r="BM120" s="23" t="s">
        <v>240</v>
      </c>
    </row>
    <row r="121" spans="2:65" s="1" customFormat="1" ht="175.5">
      <c r="B121" s="40"/>
      <c r="C121" s="62"/>
      <c r="D121" s="204" t="s">
        <v>186</v>
      </c>
      <c r="E121" s="62"/>
      <c r="F121" s="205" t="s">
        <v>230</v>
      </c>
      <c r="G121" s="62"/>
      <c r="H121" s="62"/>
      <c r="I121" s="163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186</v>
      </c>
      <c r="AU121" s="23" t="s">
        <v>86</v>
      </c>
    </row>
    <row r="122" spans="2:65" s="11" customFormat="1">
      <c r="B122" s="207"/>
      <c r="C122" s="208"/>
      <c r="D122" s="204" t="s">
        <v>188</v>
      </c>
      <c r="E122" s="209" t="s">
        <v>23</v>
      </c>
      <c r="F122" s="210" t="s">
        <v>232</v>
      </c>
      <c r="G122" s="208"/>
      <c r="H122" s="209" t="s">
        <v>23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188</v>
      </c>
      <c r="AU122" s="216" t="s">
        <v>86</v>
      </c>
      <c r="AV122" s="11" t="s">
        <v>84</v>
      </c>
      <c r="AW122" s="11" t="s">
        <v>39</v>
      </c>
      <c r="AX122" s="11" t="s">
        <v>76</v>
      </c>
      <c r="AY122" s="216" t="s">
        <v>177</v>
      </c>
    </row>
    <row r="123" spans="2:65" s="12" customFormat="1">
      <c r="B123" s="217"/>
      <c r="C123" s="218"/>
      <c r="D123" s="204" t="s">
        <v>188</v>
      </c>
      <c r="E123" s="219" t="s">
        <v>23</v>
      </c>
      <c r="F123" s="220" t="s">
        <v>233</v>
      </c>
      <c r="G123" s="218"/>
      <c r="H123" s="221">
        <v>118.97499999999999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188</v>
      </c>
      <c r="AU123" s="227" t="s">
        <v>86</v>
      </c>
      <c r="AV123" s="12" t="s">
        <v>86</v>
      </c>
      <c r="AW123" s="12" t="s">
        <v>39</v>
      </c>
      <c r="AX123" s="12" t="s">
        <v>84</v>
      </c>
      <c r="AY123" s="227" t="s">
        <v>177</v>
      </c>
    </row>
    <row r="124" spans="2:65" s="1" customFormat="1" ht="38.25" customHeight="1">
      <c r="B124" s="40"/>
      <c r="C124" s="192" t="s">
        <v>241</v>
      </c>
      <c r="D124" s="192" t="s">
        <v>179</v>
      </c>
      <c r="E124" s="193" t="s">
        <v>242</v>
      </c>
      <c r="F124" s="194" t="s">
        <v>243</v>
      </c>
      <c r="G124" s="195" t="s">
        <v>199</v>
      </c>
      <c r="H124" s="196">
        <v>118.97499999999999</v>
      </c>
      <c r="I124" s="197"/>
      <c r="J124" s="198">
        <f>ROUND(I124*H124,2)</f>
        <v>0</v>
      </c>
      <c r="K124" s="194" t="s">
        <v>183</v>
      </c>
      <c r="L124" s="60"/>
      <c r="M124" s="199" t="s">
        <v>23</v>
      </c>
      <c r="N124" s="200" t="s">
        <v>47</v>
      </c>
      <c r="O124" s="4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184</v>
      </c>
      <c r="AT124" s="23" t="s">
        <v>179</v>
      </c>
      <c r="AU124" s="23" t="s">
        <v>86</v>
      </c>
      <c r="AY124" s="23" t="s">
        <v>177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84</v>
      </c>
      <c r="BK124" s="203">
        <f>ROUND(I124*H124,2)</f>
        <v>0</v>
      </c>
      <c r="BL124" s="23" t="s">
        <v>184</v>
      </c>
      <c r="BM124" s="23" t="s">
        <v>244</v>
      </c>
    </row>
    <row r="125" spans="2:65" s="1" customFormat="1" ht="175.5">
      <c r="B125" s="40"/>
      <c r="C125" s="62"/>
      <c r="D125" s="204" t="s">
        <v>186</v>
      </c>
      <c r="E125" s="62"/>
      <c r="F125" s="205" t="s">
        <v>230</v>
      </c>
      <c r="G125" s="62"/>
      <c r="H125" s="62"/>
      <c r="I125" s="163"/>
      <c r="J125" s="62"/>
      <c r="K125" s="62"/>
      <c r="L125" s="60"/>
      <c r="M125" s="206"/>
      <c r="N125" s="41"/>
      <c r="O125" s="41"/>
      <c r="P125" s="41"/>
      <c r="Q125" s="41"/>
      <c r="R125" s="41"/>
      <c r="S125" s="41"/>
      <c r="T125" s="77"/>
      <c r="AT125" s="23" t="s">
        <v>186</v>
      </c>
      <c r="AU125" s="23" t="s">
        <v>86</v>
      </c>
    </row>
    <row r="126" spans="2:65" s="11" customFormat="1">
      <c r="B126" s="207"/>
      <c r="C126" s="208"/>
      <c r="D126" s="204" t="s">
        <v>188</v>
      </c>
      <c r="E126" s="209" t="s">
        <v>23</v>
      </c>
      <c r="F126" s="210" t="s">
        <v>232</v>
      </c>
      <c r="G126" s="208"/>
      <c r="H126" s="209" t="s">
        <v>23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188</v>
      </c>
      <c r="AU126" s="216" t="s">
        <v>86</v>
      </c>
      <c r="AV126" s="11" t="s">
        <v>84</v>
      </c>
      <c r="AW126" s="11" t="s">
        <v>39</v>
      </c>
      <c r="AX126" s="11" t="s">
        <v>76</v>
      </c>
      <c r="AY126" s="216" t="s">
        <v>177</v>
      </c>
    </row>
    <row r="127" spans="2:65" s="12" customFormat="1">
      <c r="B127" s="217"/>
      <c r="C127" s="218"/>
      <c r="D127" s="204" t="s">
        <v>188</v>
      </c>
      <c r="E127" s="219" t="s">
        <v>23</v>
      </c>
      <c r="F127" s="220" t="s">
        <v>233</v>
      </c>
      <c r="G127" s="218"/>
      <c r="H127" s="221">
        <v>118.97499999999999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188</v>
      </c>
      <c r="AU127" s="227" t="s">
        <v>86</v>
      </c>
      <c r="AV127" s="12" t="s">
        <v>86</v>
      </c>
      <c r="AW127" s="12" t="s">
        <v>39</v>
      </c>
      <c r="AX127" s="12" t="s">
        <v>84</v>
      </c>
      <c r="AY127" s="227" t="s">
        <v>177</v>
      </c>
    </row>
    <row r="128" spans="2:65" s="1" customFormat="1" ht="25.5" customHeight="1">
      <c r="B128" s="40"/>
      <c r="C128" s="192" t="s">
        <v>245</v>
      </c>
      <c r="D128" s="192" t="s">
        <v>179</v>
      </c>
      <c r="E128" s="193" t="s">
        <v>246</v>
      </c>
      <c r="F128" s="194" t="s">
        <v>247</v>
      </c>
      <c r="G128" s="195" t="s">
        <v>199</v>
      </c>
      <c r="H128" s="196">
        <v>24.568999999999999</v>
      </c>
      <c r="I128" s="197"/>
      <c r="J128" s="198">
        <f>ROUND(I128*H128,2)</f>
        <v>0</v>
      </c>
      <c r="K128" s="194" t="s">
        <v>183</v>
      </c>
      <c r="L128" s="60"/>
      <c r="M128" s="199" t="s">
        <v>23</v>
      </c>
      <c r="N128" s="200" t="s">
        <v>47</v>
      </c>
      <c r="O128" s="4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3" t="s">
        <v>184</v>
      </c>
      <c r="AT128" s="23" t="s">
        <v>179</v>
      </c>
      <c r="AU128" s="23" t="s">
        <v>86</v>
      </c>
      <c r="AY128" s="23" t="s">
        <v>177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84</v>
      </c>
      <c r="BK128" s="203">
        <f>ROUND(I128*H128,2)</f>
        <v>0</v>
      </c>
      <c r="BL128" s="23" t="s">
        <v>184</v>
      </c>
      <c r="BM128" s="23" t="s">
        <v>248</v>
      </c>
    </row>
    <row r="129" spans="2:65" s="1" customFormat="1" ht="175.5">
      <c r="B129" s="40"/>
      <c r="C129" s="62"/>
      <c r="D129" s="204" t="s">
        <v>186</v>
      </c>
      <c r="E129" s="62"/>
      <c r="F129" s="205" t="s">
        <v>249</v>
      </c>
      <c r="G129" s="62"/>
      <c r="H129" s="62"/>
      <c r="I129" s="163"/>
      <c r="J129" s="62"/>
      <c r="K129" s="62"/>
      <c r="L129" s="60"/>
      <c r="M129" s="206"/>
      <c r="N129" s="41"/>
      <c r="O129" s="41"/>
      <c r="P129" s="41"/>
      <c r="Q129" s="41"/>
      <c r="R129" s="41"/>
      <c r="S129" s="41"/>
      <c r="T129" s="77"/>
      <c r="AT129" s="23" t="s">
        <v>186</v>
      </c>
      <c r="AU129" s="23" t="s">
        <v>86</v>
      </c>
    </row>
    <row r="130" spans="2:65" s="1" customFormat="1" ht="27">
      <c r="B130" s="40"/>
      <c r="C130" s="62"/>
      <c r="D130" s="204" t="s">
        <v>202</v>
      </c>
      <c r="E130" s="62"/>
      <c r="F130" s="205" t="s">
        <v>250</v>
      </c>
      <c r="G130" s="62"/>
      <c r="H130" s="62"/>
      <c r="I130" s="163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202</v>
      </c>
      <c r="AU130" s="23" t="s">
        <v>86</v>
      </c>
    </row>
    <row r="131" spans="2:65" s="12" customFormat="1">
      <c r="B131" s="217"/>
      <c r="C131" s="218"/>
      <c r="D131" s="204" t="s">
        <v>188</v>
      </c>
      <c r="E131" s="219" t="s">
        <v>23</v>
      </c>
      <c r="F131" s="220" t="s">
        <v>142</v>
      </c>
      <c r="G131" s="218"/>
      <c r="H131" s="221">
        <v>24.568999999999999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188</v>
      </c>
      <c r="AU131" s="227" t="s">
        <v>86</v>
      </c>
      <c r="AV131" s="12" t="s">
        <v>86</v>
      </c>
      <c r="AW131" s="12" t="s">
        <v>39</v>
      </c>
      <c r="AX131" s="12" t="s">
        <v>84</v>
      </c>
      <c r="AY131" s="227" t="s">
        <v>177</v>
      </c>
    </row>
    <row r="132" spans="2:65" s="1" customFormat="1" ht="25.5" customHeight="1">
      <c r="B132" s="40"/>
      <c r="C132" s="192" t="s">
        <v>251</v>
      </c>
      <c r="D132" s="192" t="s">
        <v>179</v>
      </c>
      <c r="E132" s="193" t="s">
        <v>252</v>
      </c>
      <c r="F132" s="194" t="s">
        <v>253</v>
      </c>
      <c r="G132" s="195" t="s">
        <v>193</v>
      </c>
      <c r="H132" s="196">
        <v>31</v>
      </c>
      <c r="I132" s="197"/>
      <c r="J132" s="198">
        <f>ROUND(I132*H132,2)</f>
        <v>0</v>
      </c>
      <c r="K132" s="194" t="s">
        <v>23</v>
      </c>
      <c r="L132" s="60"/>
      <c r="M132" s="199" t="s">
        <v>23</v>
      </c>
      <c r="N132" s="200" t="s">
        <v>47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184</v>
      </c>
      <c r="AT132" s="23" t="s">
        <v>179</v>
      </c>
      <c r="AU132" s="23" t="s">
        <v>86</v>
      </c>
      <c r="AY132" s="23" t="s">
        <v>177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84</v>
      </c>
      <c r="BK132" s="203">
        <f>ROUND(I132*H132,2)</f>
        <v>0</v>
      </c>
      <c r="BL132" s="23" t="s">
        <v>184</v>
      </c>
      <c r="BM132" s="23" t="s">
        <v>254</v>
      </c>
    </row>
    <row r="133" spans="2:65" s="11" customFormat="1">
      <c r="B133" s="207"/>
      <c r="C133" s="208"/>
      <c r="D133" s="204" t="s">
        <v>188</v>
      </c>
      <c r="E133" s="209" t="s">
        <v>23</v>
      </c>
      <c r="F133" s="210" t="s">
        <v>255</v>
      </c>
      <c r="G133" s="208"/>
      <c r="H133" s="209" t="s">
        <v>23</v>
      </c>
      <c r="I133" s="211"/>
      <c r="J133" s="208"/>
      <c r="K133" s="208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188</v>
      </c>
      <c r="AU133" s="216" t="s">
        <v>86</v>
      </c>
      <c r="AV133" s="11" t="s">
        <v>84</v>
      </c>
      <c r="AW133" s="11" t="s">
        <v>39</v>
      </c>
      <c r="AX133" s="11" t="s">
        <v>76</v>
      </c>
      <c r="AY133" s="216" t="s">
        <v>177</v>
      </c>
    </row>
    <row r="134" spans="2:65" s="12" customFormat="1">
      <c r="B134" s="217"/>
      <c r="C134" s="218"/>
      <c r="D134" s="204" t="s">
        <v>188</v>
      </c>
      <c r="E134" s="219" t="s">
        <v>23</v>
      </c>
      <c r="F134" s="220" t="s">
        <v>256</v>
      </c>
      <c r="G134" s="218"/>
      <c r="H134" s="221">
        <v>11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188</v>
      </c>
      <c r="AU134" s="227" t="s">
        <v>86</v>
      </c>
      <c r="AV134" s="12" t="s">
        <v>86</v>
      </c>
      <c r="AW134" s="12" t="s">
        <v>39</v>
      </c>
      <c r="AX134" s="12" t="s">
        <v>76</v>
      </c>
      <c r="AY134" s="227" t="s">
        <v>177</v>
      </c>
    </row>
    <row r="135" spans="2:65" s="11" customFormat="1">
      <c r="B135" s="207"/>
      <c r="C135" s="208"/>
      <c r="D135" s="204" t="s">
        <v>188</v>
      </c>
      <c r="E135" s="209" t="s">
        <v>23</v>
      </c>
      <c r="F135" s="210" t="s">
        <v>257</v>
      </c>
      <c r="G135" s="208"/>
      <c r="H135" s="209" t="s">
        <v>23</v>
      </c>
      <c r="I135" s="211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188</v>
      </c>
      <c r="AU135" s="216" t="s">
        <v>86</v>
      </c>
      <c r="AV135" s="11" t="s">
        <v>84</v>
      </c>
      <c r="AW135" s="11" t="s">
        <v>39</v>
      </c>
      <c r="AX135" s="11" t="s">
        <v>76</v>
      </c>
      <c r="AY135" s="216" t="s">
        <v>177</v>
      </c>
    </row>
    <row r="136" spans="2:65" s="12" customFormat="1">
      <c r="B136" s="217"/>
      <c r="C136" s="218"/>
      <c r="D136" s="204" t="s">
        <v>188</v>
      </c>
      <c r="E136" s="219" t="s">
        <v>23</v>
      </c>
      <c r="F136" s="220" t="s">
        <v>258</v>
      </c>
      <c r="G136" s="218"/>
      <c r="H136" s="221">
        <v>7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188</v>
      </c>
      <c r="AU136" s="227" t="s">
        <v>86</v>
      </c>
      <c r="AV136" s="12" t="s">
        <v>86</v>
      </c>
      <c r="AW136" s="12" t="s">
        <v>39</v>
      </c>
      <c r="AX136" s="12" t="s">
        <v>76</v>
      </c>
      <c r="AY136" s="227" t="s">
        <v>177</v>
      </c>
    </row>
    <row r="137" spans="2:65" s="11" customFormat="1">
      <c r="B137" s="207"/>
      <c r="C137" s="208"/>
      <c r="D137" s="204" t="s">
        <v>188</v>
      </c>
      <c r="E137" s="209" t="s">
        <v>23</v>
      </c>
      <c r="F137" s="210" t="s">
        <v>259</v>
      </c>
      <c r="G137" s="208"/>
      <c r="H137" s="209" t="s">
        <v>23</v>
      </c>
      <c r="I137" s="211"/>
      <c r="J137" s="208"/>
      <c r="K137" s="208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188</v>
      </c>
      <c r="AU137" s="216" t="s">
        <v>86</v>
      </c>
      <c r="AV137" s="11" t="s">
        <v>84</v>
      </c>
      <c r="AW137" s="11" t="s">
        <v>39</v>
      </c>
      <c r="AX137" s="11" t="s">
        <v>76</v>
      </c>
      <c r="AY137" s="216" t="s">
        <v>177</v>
      </c>
    </row>
    <row r="138" spans="2:65" s="12" customFormat="1">
      <c r="B138" s="217"/>
      <c r="C138" s="218"/>
      <c r="D138" s="204" t="s">
        <v>188</v>
      </c>
      <c r="E138" s="219" t="s">
        <v>23</v>
      </c>
      <c r="F138" s="220" t="s">
        <v>260</v>
      </c>
      <c r="G138" s="218"/>
      <c r="H138" s="221">
        <v>13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188</v>
      </c>
      <c r="AU138" s="227" t="s">
        <v>86</v>
      </c>
      <c r="AV138" s="12" t="s">
        <v>86</v>
      </c>
      <c r="AW138" s="12" t="s">
        <v>39</v>
      </c>
      <c r="AX138" s="12" t="s">
        <v>76</v>
      </c>
      <c r="AY138" s="227" t="s">
        <v>177</v>
      </c>
    </row>
    <row r="139" spans="2:65" s="13" customFormat="1">
      <c r="B139" s="228"/>
      <c r="C139" s="229"/>
      <c r="D139" s="204" t="s">
        <v>188</v>
      </c>
      <c r="E139" s="230" t="s">
        <v>23</v>
      </c>
      <c r="F139" s="231" t="s">
        <v>261</v>
      </c>
      <c r="G139" s="229"/>
      <c r="H139" s="232">
        <v>31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188</v>
      </c>
      <c r="AU139" s="238" t="s">
        <v>86</v>
      </c>
      <c r="AV139" s="13" t="s">
        <v>184</v>
      </c>
      <c r="AW139" s="13" t="s">
        <v>39</v>
      </c>
      <c r="AX139" s="13" t="s">
        <v>84</v>
      </c>
      <c r="AY139" s="238" t="s">
        <v>177</v>
      </c>
    </row>
    <row r="140" spans="2:65" s="1" customFormat="1" ht="25.5" customHeight="1">
      <c r="B140" s="40"/>
      <c r="C140" s="192" t="s">
        <v>262</v>
      </c>
      <c r="D140" s="192" t="s">
        <v>179</v>
      </c>
      <c r="E140" s="193" t="s">
        <v>263</v>
      </c>
      <c r="F140" s="194" t="s">
        <v>264</v>
      </c>
      <c r="G140" s="195" t="s">
        <v>199</v>
      </c>
      <c r="H140" s="196">
        <v>14.744999999999999</v>
      </c>
      <c r="I140" s="197"/>
      <c r="J140" s="198">
        <f>ROUND(I140*H140,2)</f>
        <v>0</v>
      </c>
      <c r="K140" s="194" t="s">
        <v>183</v>
      </c>
      <c r="L140" s="60"/>
      <c r="M140" s="199" t="s">
        <v>23</v>
      </c>
      <c r="N140" s="200" t="s">
        <v>47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184</v>
      </c>
      <c r="AT140" s="23" t="s">
        <v>179</v>
      </c>
      <c r="AU140" s="23" t="s">
        <v>86</v>
      </c>
      <c r="AY140" s="23" t="s">
        <v>177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84</v>
      </c>
      <c r="BK140" s="203">
        <f>ROUND(I140*H140,2)</f>
        <v>0</v>
      </c>
      <c r="BL140" s="23" t="s">
        <v>184</v>
      </c>
      <c r="BM140" s="23" t="s">
        <v>265</v>
      </c>
    </row>
    <row r="141" spans="2:65" s="1" customFormat="1" ht="175.5">
      <c r="B141" s="40"/>
      <c r="C141" s="62"/>
      <c r="D141" s="204" t="s">
        <v>186</v>
      </c>
      <c r="E141" s="62"/>
      <c r="F141" s="205" t="s">
        <v>266</v>
      </c>
      <c r="G141" s="62"/>
      <c r="H141" s="62"/>
      <c r="I141" s="163"/>
      <c r="J141" s="62"/>
      <c r="K141" s="62"/>
      <c r="L141" s="60"/>
      <c r="M141" s="206"/>
      <c r="N141" s="41"/>
      <c r="O141" s="41"/>
      <c r="P141" s="41"/>
      <c r="Q141" s="41"/>
      <c r="R141" s="41"/>
      <c r="S141" s="41"/>
      <c r="T141" s="77"/>
      <c r="AT141" s="23" t="s">
        <v>186</v>
      </c>
      <c r="AU141" s="23" t="s">
        <v>86</v>
      </c>
    </row>
    <row r="142" spans="2:65" s="1" customFormat="1" ht="27">
      <c r="B142" s="40"/>
      <c r="C142" s="62"/>
      <c r="D142" s="204" t="s">
        <v>202</v>
      </c>
      <c r="E142" s="62"/>
      <c r="F142" s="205" t="s">
        <v>267</v>
      </c>
      <c r="G142" s="62"/>
      <c r="H142" s="62"/>
      <c r="I142" s="163"/>
      <c r="J142" s="62"/>
      <c r="K142" s="62"/>
      <c r="L142" s="60"/>
      <c r="M142" s="206"/>
      <c r="N142" s="41"/>
      <c r="O142" s="41"/>
      <c r="P142" s="41"/>
      <c r="Q142" s="41"/>
      <c r="R142" s="41"/>
      <c r="S142" s="41"/>
      <c r="T142" s="77"/>
      <c r="AT142" s="23" t="s">
        <v>202</v>
      </c>
      <c r="AU142" s="23" t="s">
        <v>86</v>
      </c>
    </row>
    <row r="143" spans="2:65" s="11" customFormat="1">
      <c r="B143" s="207"/>
      <c r="C143" s="208"/>
      <c r="D143" s="204" t="s">
        <v>188</v>
      </c>
      <c r="E143" s="209" t="s">
        <v>23</v>
      </c>
      <c r="F143" s="210" t="s">
        <v>268</v>
      </c>
      <c r="G143" s="208"/>
      <c r="H143" s="209" t="s">
        <v>23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188</v>
      </c>
      <c r="AU143" s="216" t="s">
        <v>86</v>
      </c>
      <c r="AV143" s="11" t="s">
        <v>84</v>
      </c>
      <c r="AW143" s="11" t="s">
        <v>39</v>
      </c>
      <c r="AX143" s="11" t="s">
        <v>76</v>
      </c>
      <c r="AY143" s="216" t="s">
        <v>177</v>
      </c>
    </row>
    <row r="144" spans="2:65" s="12" customFormat="1">
      <c r="B144" s="217"/>
      <c r="C144" s="218"/>
      <c r="D144" s="204" t="s">
        <v>188</v>
      </c>
      <c r="E144" s="219" t="s">
        <v>23</v>
      </c>
      <c r="F144" s="220" t="s">
        <v>269</v>
      </c>
      <c r="G144" s="218"/>
      <c r="H144" s="221">
        <v>8.7449999999999992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188</v>
      </c>
      <c r="AU144" s="227" t="s">
        <v>86</v>
      </c>
      <c r="AV144" s="12" t="s">
        <v>86</v>
      </c>
      <c r="AW144" s="12" t="s">
        <v>39</v>
      </c>
      <c r="AX144" s="12" t="s">
        <v>76</v>
      </c>
      <c r="AY144" s="227" t="s">
        <v>177</v>
      </c>
    </row>
    <row r="145" spans="2:65" s="11" customFormat="1">
      <c r="B145" s="207"/>
      <c r="C145" s="208"/>
      <c r="D145" s="204" t="s">
        <v>188</v>
      </c>
      <c r="E145" s="209" t="s">
        <v>23</v>
      </c>
      <c r="F145" s="210" t="s">
        <v>270</v>
      </c>
      <c r="G145" s="208"/>
      <c r="H145" s="209" t="s">
        <v>23</v>
      </c>
      <c r="I145" s="211"/>
      <c r="J145" s="208"/>
      <c r="K145" s="208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188</v>
      </c>
      <c r="AU145" s="216" t="s">
        <v>86</v>
      </c>
      <c r="AV145" s="11" t="s">
        <v>84</v>
      </c>
      <c r="AW145" s="11" t="s">
        <v>39</v>
      </c>
      <c r="AX145" s="11" t="s">
        <v>76</v>
      </c>
      <c r="AY145" s="216" t="s">
        <v>177</v>
      </c>
    </row>
    <row r="146" spans="2:65" s="12" customFormat="1">
      <c r="B146" s="217"/>
      <c r="C146" s="218"/>
      <c r="D146" s="204" t="s">
        <v>188</v>
      </c>
      <c r="E146" s="219" t="s">
        <v>23</v>
      </c>
      <c r="F146" s="220" t="s">
        <v>271</v>
      </c>
      <c r="G146" s="218"/>
      <c r="H146" s="221">
        <v>6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188</v>
      </c>
      <c r="AU146" s="227" t="s">
        <v>86</v>
      </c>
      <c r="AV146" s="12" t="s">
        <v>86</v>
      </c>
      <c r="AW146" s="12" t="s">
        <v>39</v>
      </c>
      <c r="AX146" s="12" t="s">
        <v>76</v>
      </c>
      <c r="AY146" s="227" t="s">
        <v>177</v>
      </c>
    </row>
    <row r="147" spans="2:65" s="13" customFormat="1">
      <c r="B147" s="228"/>
      <c r="C147" s="229"/>
      <c r="D147" s="204" t="s">
        <v>188</v>
      </c>
      <c r="E147" s="230" t="s">
        <v>23</v>
      </c>
      <c r="F147" s="231" t="s">
        <v>261</v>
      </c>
      <c r="G147" s="229"/>
      <c r="H147" s="232">
        <v>14.744999999999999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188</v>
      </c>
      <c r="AU147" s="238" t="s">
        <v>86</v>
      </c>
      <c r="AV147" s="13" t="s">
        <v>184</v>
      </c>
      <c r="AW147" s="13" t="s">
        <v>39</v>
      </c>
      <c r="AX147" s="13" t="s">
        <v>84</v>
      </c>
      <c r="AY147" s="238" t="s">
        <v>177</v>
      </c>
    </row>
    <row r="148" spans="2:65" s="1" customFormat="1" ht="38.25" customHeight="1">
      <c r="B148" s="40"/>
      <c r="C148" s="192" t="s">
        <v>10</v>
      </c>
      <c r="D148" s="192" t="s">
        <v>179</v>
      </c>
      <c r="E148" s="193" t="s">
        <v>272</v>
      </c>
      <c r="F148" s="194" t="s">
        <v>273</v>
      </c>
      <c r="G148" s="195" t="s">
        <v>199</v>
      </c>
      <c r="H148" s="196">
        <v>14.744999999999999</v>
      </c>
      <c r="I148" s="197"/>
      <c r="J148" s="198">
        <f>ROUND(I148*H148,2)</f>
        <v>0</v>
      </c>
      <c r="K148" s="194" t="s">
        <v>183</v>
      </c>
      <c r="L148" s="60"/>
      <c r="M148" s="199" t="s">
        <v>23</v>
      </c>
      <c r="N148" s="200" t="s">
        <v>47</v>
      </c>
      <c r="O148" s="4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3" t="s">
        <v>184</v>
      </c>
      <c r="AT148" s="23" t="s">
        <v>179</v>
      </c>
      <c r="AU148" s="23" t="s">
        <v>86</v>
      </c>
      <c r="AY148" s="23" t="s">
        <v>177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84</v>
      </c>
      <c r="BK148" s="203">
        <f>ROUND(I148*H148,2)</f>
        <v>0</v>
      </c>
      <c r="BL148" s="23" t="s">
        <v>184</v>
      </c>
      <c r="BM148" s="23" t="s">
        <v>274</v>
      </c>
    </row>
    <row r="149" spans="2:65" s="1" customFormat="1" ht="175.5">
      <c r="B149" s="40"/>
      <c r="C149" s="62"/>
      <c r="D149" s="204" t="s">
        <v>186</v>
      </c>
      <c r="E149" s="62"/>
      <c r="F149" s="205" t="s">
        <v>266</v>
      </c>
      <c r="G149" s="62"/>
      <c r="H149" s="62"/>
      <c r="I149" s="163"/>
      <c r="J149" s="62"/>
      <c r="K149" s="62"/>
      <c r="L149" s="60"/>
      <c r="M149" s="206"/>
      <c r="N149" s="41"/>
      <c r="O149" s="41"/>
      <c r="P149" s="41"/>
      <c r="Q149" s="41"/>
      <c r="R149" s="41"/>
      <c r="S149" s="41"/>
      <c r="T149" s="77"/>
      <c r="AT149" s="23" t="s">
        <v>186</v>
      </c>
      <c r="AU149" s="23" t="s">
        <v>86</v>
      </c>
    </row>
    <row r="150" spans="2:65" s="1" customFormat="1" ht="27">
      <c r="B150" s="40"/>
      <c r="C150" s="62"/>
      <c r="D150" s="204" t="s">
        <v>202</v>
      </c>
      <c r="E150" s="62"/>
      <c r="F150" s="205" t="s">
        <v>267</v>
      </c>
      <c r="G150" s="62"/>
      <c r="H150" s="62"/>
      <c r="I150" s="163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202</v>
      </c>
      <c r="AU150" s="23" t="s">
        <v>86</v>
      </c>
    </row>
    <row r="151" spans="2:65" s="11" customFormat="1">
      <c r="B151" s="207"/>
      <c r="C151" s="208"/>
      <c r="D151" s="204" t="s">
        <v>188</v>
      </c>
      <c r="E151" s="209" t="s">
        <v>23</v>
      </c>
      <c r="F151" s="210" t="s">
        <v>268</v>
      </c>
      <c r="G151" s="208"/>
      <c r="H151" s="209" t="s">
        <v>23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188</v>
      </c>
      <c r="AU151" s="216" t="s">
        <v>86</v>
      </c>
      <c r="AV151" s="11" t="s">
        <v>84</v>
      </c>
      <c r="AW151" s="11" t="s">
        <v>39</v>
      </c>
      <c r="AX151" s="11" t="s">
        <v>76</v>
      </c>
      <c r="AY151" s="216" t="s">
        <v>177</v>
      </c>
    </row>
    <row r="152" spans="2:65" s="12" customFormat="1">
      <c r="B152" s="217"/>
      <c r="C152" s="218"/>
      <c r="D152" s="204" t="s">
        <v>188</v>
      </c>
      <c r="E152" s="219" t="s">
        <v>23</v>
      </c>
      <c r="F152" s="220" t="s">
        <v>269</v>
      </c>
      <c r="G152" s="218"/>
      <c r="H152" s="221">
        <v>8.7449999999999992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188</v>
      </c>
      <c r="AU152" s="227" t="s">
        <v>86</v>
      </c>
      <c r="AV152" s="12" t="s">
        <v>86</v>
      </c>
      <c r="AW152" s="12" t="s">
        <v>39</v>
      </c>
      <c r="AX152" s="12" t="s">
        <v>76</v>
      </c>
      <c r="AY152" s="227" t="s">
        <v>177</v>
      </c>
    </row>
    <row r="153" spans="2:65" s="11" customFormat="1">
      <c r="B153" s="207"/>
      <c r="C153" s="208"/>
      <c r="D153" s="204" t="s">
        <v>188</v>
      </c>
      <c r="E153" s="209" t="s">
        <v>23</v>
      </c>
      <c r="F153" s="210" t="s">
        <v>270</v>
      </c>
      <c r="G153" s="208"/>
      <c r="H153" s="209" t="s">
        <v>23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188</v>
      </c>
      <c r="AU153" s="216" t="s">
        <v>86</v>
      </c>
      <c r="AV153" s="11" t="s">
        <v>84</v>
      </c>
      <c r="AW153" s="11" t="s">
        <v>39</v>
      </c>
      <c r="AX153" s="11" t="s">
        <v>76</v>
      </c>
      <c r="AY153" s="216" t="s">
        <v>177</v>
      </c>
    </row>
    <row r="154" spans="2:65" s="12" customFormat="1">
      <c r="B154" s="217"/>
      <c r="C154" s="218"/>
      <c r="D154" s="204" t="s">
        <v>188</v>
      </c>
      <c r="E154" s="219" t="s">
        <v>23</v>
      </c>
      <c r="F154" s="220" t="s">
        <v>271</v>
      </c>
      <c r="G154" s="218"/>
      <c r="H154" s="221">
        <v>6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188</v>
      </c>
      <c r="AU154" s="227" t="s">
        <v>86</v>
      </c>
      <c r="AV154" s="12" t="s">
        <v>86</v>
      </c>
      <c r="AW154" s="12" t="s">
        <v>39</v>
      </c>
      <c r="AX154" s="12" t="s">
        <v>76</v>
      </c>
      <c r="AY154" s="227" t="s">
        <v>177</v>
      </c>
    </row>
    <row r="155" spans="2:65" s="13" customFormat="1">
      <c r="B155" s="228"/>
      <c r="C155" s="229"/>
      <c r="D155" s="204" t="s">
        <v>188</v>
      </c>
      <c r="E155" s="230" t="s">
        <v>23</v>
      </c>
      <c r="F155" s="231" t="s">
        <v>261</v>
      </c>
      <c r="G155" s="229"/>
      <c r="H155" s="232">
        <v>14.744999999999999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188</v>
      </c>
      <c r="AU155" s="238" t="s">
        <v>86</v>
      </c>
      <c r="AV155" s="13" t="s">
        <v>184</v>
      </c>
      <c r="AW155" s="13" t="s">
        <v>39</v>
      </c>
      <c r="AX155" s="13" t="s">
        <v>84</v>
      </c>
      <c r="AY155" s="238" t="s">
        <v>177</v>
      </c>
    </row>
    <row r="156" spans="2:65" s="1" customFormat="1" ht="25.5" customHeight="1">
      <c r="B156" s="40"/>
      <c r="C156" s="192" t="s">
        <v>275</v>
      </c>
      <c r="D156" s="192" t="s">
        <v>179</v>
      </c>
      <c r="E156" s="193" t="s">
        <v>276</v>
      </c>
      <c r="F156" s="194" t="s">
        <v>277</v>
      </c>
      <c r="G156" s="195" t="s">
        <v>199</v>
      </c>
      <c r="H156" s="196">
        <v>54.615000000000002</v>
      </c>
      <c r="I156" s="197"/>
      <c r="J156" s="198">
        <f>ROUND(I156*H156,2)</f>
        <v>0</v>
      </c>
      <c r="K156" s="194" t="s">
        <v>183</v>
      </c>
      <c r="L156" s="60"/>
      <c r="M156" s="199" t="s">
        <v>23</v>
      </c>
      <c r="N156" s="200" t="s">
        <v>47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184</v>
      </c>
      <c r="AT156" s="23" t="s">
        <v>179</v>
      </c>
      <c r="AU156" s="23" t="s">
        <v>86</v>
      </c>
      <c r="AY156" s="23" t="s">
        <v>177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84</v>
      </c>
      <c r="BK156" s="203">
        <f>ROUND(I156*H156,2)</f>
        <v>0</v>
      </c>
      <c r="BL156" s="23" t="s">
        <v>184</v>
      </c>
      <c r="BM156" s="23" t="s">
        <v>278</v>
      </c>
    </row>
    <row r="157" spans="2:65" s="1" customFormat="1" ht="27">
      <c r="B157" s="40"/>
      <c r="C157" s="62"/>
      <c r="D157" s="204" t="s">
        <v>186</v>
      </c>
      <c r="E157" s="62"/>
      <c r="F157" s="205" t="s">
        <v>279</v>
      </c>
      <c r="G157" s="62"/>
      <c r="H157" s="62"/>
      <c r="I157" s="163"/>
      <c r="J157" s="62"/>
      <c r="K157" s="62"/>
      <c r="L157" s="60"/>
      <c r="M157" s="206"/>
      <c r="N157" s="41"/>
      <c r="O157" s="41"/>
      <c r="P157" s="41"/>
      <c r="Q157" s="41"/>
      <c r="R157" s="41"/>
      <c r="S157" s="41"/>
      <c r="T157" s="77"/>
      <c r="AT157" s="23" t="s">
        <v>186</v>
      </c>
      <c r="AU157" s="23" t="s">
        <v>86</v>
      </c>
    </row>
    <row r="158" spans="2:65" s="12" customFormat="1">
      <c r="B158" s="217"/>
      <c r="C158" s="218"/>
      <c r="D158" s="204" t="s">
        <v>188</v>
      </c>
      <c r="E158" s="219" t="s">
        <v>23</v>
      </c>
      <c r="F158" s="220" t="s">
        <v>100</v>
      </c>
      <c r="G158" s="218"/>
      <c r="H158" s="221">
        <v>54.615000000000002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188</v>
      </c>
      <c r="AU158" s="227" t="s">
        <v>86</v>
      </c>
      <c r="AV158" s="12" t="s">
        <v>86</v>
      </c>
      <c r="AW158" s="12" t="s">
        <v>39</v>
      </c>
      <c r="AX158" s="12" t="s">
        <v>84</v>
      </c>
      <c r="AY158" s="227" t="s">
        <v>177</v>
      </c>
    </row>
    <row r="159" spans="2:65" s="1" customFormat="1" ht="38.25" customHeight="1">
      <c r="B159" s="40"/>
      <c r="C159" s="192" t="s">
        <v>280</v>
      </c>
      <c r="D159" s="192" t="s">
        <v>179</v>
      </c>
      <c r="E159" s="193" t="s">
        <v>281</v>
      </c>
      <c r="F159" s="194" t="s">
        <v>282</v>
      </c>
      <c r="G159" s="195" t="s">
        <v>199</v>
      </c>
      <c r="H159" s="196">
        <v>6.4349999999999996</v>
      </c>
      <c r="I159" s="197"/>
      <c r="J159" s="198">
        <f>ROUND(I159*H159,2)</f>
        <v>0</v>
      </c>
      <c r="K159" s="194" t="s">
        <v>183</v>
      </c>
      <c r="L159" s="60"/>
      <c r="M159" s="199" t="s">
        <v>23</v>
      </c>
      <c r="N159" s="200" t="s">
        <v>47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184</v>
      </c>
      <c r="AT159" s="23" t="s">
        <v>179</v>
      </c>
      <c r="AU159" s="23" t="s">
        <v>86</v>
      </c>
      <c r="AY159" s="23" t="s">
        <v>177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84</v>
      </c>
      <c r="BK159" s="203">
        <f>ROUND(I159*H159,2)</f>
        <v>0</v>
      </c>
      <c r="BL159" s="23" t="s">
        <v>184</v>
      </c>
      <c r="BM159" s="23" t="s">
        <v>283</v>
      </c>
    </row>
    <row r="160" spans="2:65" s="1" customFormat="1" ht="54">
      <c r="B160" s="40"/>
      <c r="C160" s="62"/>
      <c r="D160" s="204" t="s">
        <v>186</v>
      </c>
      <c r="E160" s="62"/>
      <c r="F160" s="205" t="s">
        <v>284</v>
      </c>
      <c r="G160" s="62"/>
      <c r="H160" s="62"/>
      <c r="I160" s="163"/>
      <c r="J160" s="62"/>
      <c r="K160" s="62"/>
      <c r="L160" s="60"/>
      <c r="M160" s="206"/>
      <c r="N160" s="41"/>
      <c r="O160" s="41"/>
      <c r="P160" s="41"/>
      <c r="Q160" s="41"/>
      <c r="R160" s="41"/>
      <c r="S160" s="41"/>
      <c r="T160" s="77"/>
      <c r="AT160" s="23" t="s">
        <v>186</v>
      </c>
      <c r="AU160" s="23" t="s">
        <v>86</v>
      </c>
    </row>
    <row r="161" spans="2:65" s="1" customFormat="1" ht="40.5">
      <c r="B161" s="40"/>
      <c r="C161" s="62"/>
      <c r="D161" s="204" t="s">
        <v>202</v>
      </c>
      <c r="E161" s="62"/>
      <c r="F161" s="205" t="s">
        <v>285</v>
      </c>
      <c r="G161" s="62"/>
      <c r="H161" s="62"/>
      <c r="I161" s="163"/>
      <c r="J161" s="62"/>
      <c r="K161" s="62"/>
      <c r="L161" s="60"/>
      <c r="M161" s="206"/>
      <c r="N161" s="41"/>
      <c r="O161" s="41"/>
      <c r="P161" s="41"/>
      <c r="Q161" s="41"/>
      <c r="R161" s="41"/>
      <c r="S161" s="41"/>
      <c r="T161" s="77"/>
      <c r="AT161" s="23" t="s">
        <v>202</v>
      </c>
      <c r="AU161" s="23" t="s">
        <v>86</v>
      </c>
    </row>
    <row r="162" spans="2:65" s="11" customFormat="1">
      <c r="B162" s="207"/>
      <c r="C162" s="208"/>
      <c r="D162" s="204" t="s">
        <v>188</v>
      </c>
      <c r="E162" s="209" t="s">
        <v>23</v>
      </c>
      <c r="F162" s="210" t="s">
        <v>268</v>
      </c>
      <c r="G162" s="208"/>
      <c r="H162" s="209" t="s">
        <v>23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188</v>
      </c>
      <c r="AU162" s="216" t="s">
        <v>86</v>
      </c>
      <c r="AV162" s="11" t="s">
        <v>84</v>
      </c>
      <c r="AW162" s="11" t="s">
        <v>39</v>
      </c>
      <c r="AX162" s="11" t="s">
        <v>76</v>
      </c>
      <c r="AY162" s="216" t="s">
        <v>177</v>
      </c>
    </row>
    <row r="163" spans="2:65" s="12" customFormat="1">
      <c r="B163" s="217"/>
      <c r="C163" s="218"/>
      <c r="D163" s="204" t="s">
        <v>188</v>
      </c>
      <c r="E163" s="219" t="s">
        <v>23</v>
      </c>
      <c r="F163" s="220" t="s">
        <v>286</v>
      </c>
      <c r="G163" s="218"/>
      <c r="H163" s="221">
        <v>6.4349999999999996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188</v>
      </c>
      <c r="AU163" s="227" t="s">
        <v>86</v>
      </c>
      <c r="AV163" s="12" t="s">
        <v>86</v>
      </c>
      <c r="AW163" s="12" t="s">
        <v>39</v>
      </c>
      <c r="AX163" s="12" t="s">
        <v>84</v>
      </c>
      <c r="AY163" s="227" t="s">
        <v>177</v>
      </c>
    </row>
    <row r="164" spans="2:65" s="1" customFormat="1" ht="38.25" customHeight="1">
      <c r="B164" s="40"/>
      <c r="C164" s="192" t="s">
        <v>287</v>
      </c>
      <c r="D164" s="192" t="s">
        <v>179</v>
      </c>
      <c r="E164" s="193" t="s">
        <v>288</v>
      </c>
      <c r="F164" s="194" t="s">
        <v>289</v>
      </c>
      <c r="G164" s="195" t="s">
        <v>199</v>
      </c>
      <c r="H164" s="196">
        <v>6.4349999999999996</v>
      </c>
      <c r="I164" s="197"/>
      <c r="J164" s="198">
        <f>ROUND(I164*H164,2)</f>
        <v>0</v>
      </c>
      <c r="K164" s="194" t="s">
        <v>183</v>
      </c>
      <c r="L164" s="60"/>
      <c r="M164" s="199" t="s">
        <v>23</v>
      </c>
      <c r="N164" s="200" t="s">
        <v>47</v>
      </c>
      <c r="O164" s="4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3" t="s">
        <v>184</v>
      </c>
      <c r="AT164" s="23" t="s">
        <v>179</v>
      </c>
      <c r="AU164" s="23" t="s">
        <v>86</v>
      </c>
      <c r="AY164" s="23" t="s">
        <v>177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84</v>
      </c>
      <c r="BK164" s="203">
        <f>ROUND(I164*H164,2)</f>
        <v>0</v>
      </c>
      <c r="BL164" s="23" t="s">
        <v>184</v>
      </c>
      <c r="BM164" s="23" t="s">
        <v>290</v>
      </c>
    </row>
    <row r="165" spans="2:65" s="1" customFormat="1" ht="54">
      <c r="B165" s="40"/>
      <c r="C165" s="62"/>
      <c r="D165" s="204" t="s">
        <v>186</v>
      </c>
      <c r="E165" s="62"/>
      <c r="F165" s="205" t="s">
        <v>284</v>
      </c>
      <c r="G165" s="62"/>
      <c r="H165" s="62"/>
      <c r="I165" s="163"/>
      <c r="J165" s="62"/>
      <c r="K165" s="62"/>
      <c r="L165" s="60"/>
      <c r="M165" s="206"/>
      <c r="N165" s="41"/>
      <c r="O165" s="41"/>
      <c r="P165" s="41"/>
      <c r="Q165" s="41"/>
      <c r="R165" s="41"/>
      <c r="S165" s="41"/>
      <c r="T165" s="77"/>
      <c r="AT165" s="23" t="s">
        <v>186</v>
      </c>
      <c r="AU165" s="23" t="s">
        <v>86</v>
      </c>
    </row>
    <row r="166" spans="2:65" s="1" customFormat="1" ht="40.5">
      <c r="B166" s="40"/>
      <c r="C166" s="62"/>
      <c r="D166" s="204" t="s">
        <v>202</v>
      </c>
      <c r="E166" s="62"/>
      <c r="F166" s="205" t="s">
        <v>285</v>
      </c>
      <c r="G166" s="62"/>
      <c r="H166" s="62"/>
      <c r="I166" s="163"/>
      <c r="J166" s="62"/>
      <c r="K166" s="62"/>
      <c r="L166" s="60"/>
      <c r="M166" s="206"/>
      <c r="N166" s="41"/>
      <c r="O166" s="41"/>
      <c r="P166" s="41"/>
      <c r="Q166" s="41"/>
      <c r="R166" s="41"/>
      <c r="S166" s="41"/>
      <c r="T166" s="77"/>
      <c r="AT166" s="23" t="s">
        <v>202</v>
      </c>
      <c r="AU166" s="23" t="s">
        <v>86</v>
      </c>
    </row>
    <row r="167" spans="2:65" s="11" customFormat="1">
      <c r="B167" s="207"/>
      <c r="C167" s="208"/>
      <c r="D167" s="204" t="s">
        <v>188</v>
      </c>
      <c r="E167" s="209" t="s">
        <v>23</v>
      </c>
      <c r="F167" s="210" t="s">
        <v>268</v>
      </c>
      <c r="G167" s="208"/>
      <c r="H167" s="209" t="s">
        <v>23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188</v>
      </c>
      <c r="AU167" s="216" t="s">
        <v>86</v>
      </c>
      <c r="AV167" s="11" t="s">
        <v>84</v>
      </c>
      <c r="AW167" s="11" t="s">
        <v>39</v>
      </c>
      <c r="AX167" s="11" t="s">
        <v>76</v>
      </c>
      <c r="AY167" s="216" t="s">
        <v>177</v>
      </c>
    </row>
    <row r="168" spans="2:65" s="12" customFormat="1">
      <c r="B168" s="217"/>
      <c r="C168" s="218"/>
      <c r="D168" s="204" t="s">
        <v>188</v>
      </c>
      <c r="E168" s="219" t="s">
        <v>23</v>
      </c>
      <c r="F168" s="220" t="s">
        <v>286</v>
      </c>
      <c r="G168" s="218"/>
      <c r="H168" s="221">
        <v>6.4349999999999996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188</v>
      </c>
      <c r="AU168" s="227" t="s">
        <v>86</v>
      </c>
      <c r="AV168" s="12" t="s">
        <v>86</v>
      </c>
      <c r="AW168" s="12" t="s">
        <v>39</v>
      </c>
      <c r="AX168" s="12" t="s">
        <v>84</v>
      </c>
      <c r="AY168" s="227" t="s">
        <v>177</v>
      </c>
    </row>
    <row r="169" spans="2:65" s="1" customFormat="1" ht="25.5" customHeight="1">
      <c r="B169" s="40"/>
      <c r="C169" s="192" t="s">
        <v>291</v>
      </c>
      <c r="D169" s="192" t="s">
        <v>179</v>
      </c>
      <c r="E169" s="193" t="s">
        <v>292</v>
      </c>
      <c r="F169" s="194" t="s">
        <v>293</v>
      </c>
      <c r="G169" s="195" t="s">
        <v>199</v>
      </c>
      <c r="H169" s="196">
        <v>6.5220000000000002</v>
      </c>
      <c r="I169" s="197"/>
      <c r="J169" s="198">
        <f>ROUND(I169*H169,2)</f>
        <v>0</v>
      </c>
      <c r="K169" s="194" t="s">
        <v>183</v>
      </c>
      <c r="L169" s="60"/>
      <c r="M169" s="199" t="s">
        <v>23</v>
      </c>
      <c r="N169" s="200" t="s">
        <v>47</v>
      </c>
      <c r="O169" s="41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3" t="s">
        <v>184</v>
      </c>
      <c r="AT169" s="23" t="s">
        <v>179</v>
      </c>
      <c r="AU169" s="23" t="s">
        <v>86</v>
      </c>
      <c r="AY169" s="23" t="s">
        <v>177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3" t="s">
        <v>84</v>
      </c>
      <c r="BK169" s="203">
        <f>ROUND(I169*H169,2)</f>
        <v>0</v>
      </c>
      <c r="BL169" s="23" t="s">
        <v>184</v>
      </c>
      <c r="BM169" s="23" t="s">
        <v>294</v>
      </c>
    </row>
    <row r="170" spans="2:65" s="1" customFormat="1" ht="40.5">
      <c r="B170" s="40"/>
      <c r="C170" s="62"/>
      <c r="D170" s="204" t="s">
        <v>186</v>
      </c>
      <c r="E170" s="62"/>
      <c r="F170" s="205" t="s">
        <v>295</v>
      </c>
      <c r="G170" s="62"/>
      <c r="H170" s="62"/>
      <c r="I170" s="163"/>
      <c r="J170" s="62"/>
      <c r="K170" s="62"/>
      <c r="L170" s="60"/>
      <c r="M170" s="206"/>
      <c r="N170" s="41"/>
      <c r="O170" s="41"/>
      <c r="P170" s="41"/>
      <c r="Q170" s="41"/>
      <c r="R170" s="41"/>
      <c r="S170" s="41"/>
      <c r="T170" s="77"/>
      <c r="AT170" s="23" t="s">
        <v>186</v>
      </c>
      <c r="AU170" s="23" t="s">
        <v>86</v>
      </c>
    </row>
    <row r="171" spans="2:65" s="1" customFormat="1" ht="27">
      <c r="B171" s="40"/>
      <c r="C171" s="62"/>
      <c r="D171" s="204" t="s">
        <v>202</v>
      </c>
      <c r="E171" s="62"/>
      <c r="F171" s="205" t="s">
        <v>296</v>
      </c>
      <c r="G171" s="62"/>
      <c r="H171" s="62"/>
      <c r="I171" s="163"/>
      <c r="J171" s="62"/>
      <c r="K171" s="62"/>
      <c r="L171" s="60"/>
      <c r="M171" s="206"/>
      <c r="N171" s="41"/>
      <c r="O171" s="41"/>
      <c r="P171" s="41"/>
      <c r="Q171" s="41"/>
      <c r="R171" s="41"/>
      <c r="S171" s="41"/>
      <c r="T171" s="77"/>
      <c r="AT171" s="23" t="s">
        <v>202</v>
      </c>
      <c r="AU171" s="23" t="s">
        <v>86</v>
      </c>
    </row>
    <row r="172" spans="2:65" s="11" customFormat="1">
      <c r="B172" s="207"/>
      <c r="C172" s="208"/>
      <c r="D172" s="204" t="s">
        <v>188</v>
      </c>
      <c r="E172" s="209" t="s">
        <v>23</v>
      </c>
      <c r="F172" s="210" t="s">
        <v>297</v>
      </c>
      <c r="G172" s="208"/>
      <c r="H172" s="209" t="s">
        <v>23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188</v>
      </c>
      <c r="AU172" s="216" t="s">
        <v>86</v>
      </c>
      <c r="AV172" s="11" t="s">
        <v>84</v>
      </c>
      <c r="AW172" s="11" t="s">
        <v>39</v>
      </c>
      <c r="AX172" s="11" t="s">
        <v>76</v>
      </c>
      <c r="AY172" s="216" t="s">
        <v>177</v>
      </c>
    </row>
    <row r="173" spans="2:65" s="12" customFormat="1">
      <c r="B173" s="217"/>
      <c r="C173" s="218"/>
      <c r="D173" s="204" t="s">
        <v>188</v>
      </c>
      <c r="E173" s="219" t="s">
        <v>23</v>
      </c>
      <c r="F173" s="220" t="s">
        <v>298</v>
      </c>
      <c r="G173" s="218"/>
      <c r="H173" s="221">
        <v>6.5220000000000002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188</v>
      </c>
      <c r="AU173" s="227" t="s">
        <v>86</v>
      </c>
      <c r="AV173" s="12" t="s">
        <v>86</v>
      </c>
      <c r="AW173" s="12" t="s">
        <v>39</v>
      </c>
      <c r="AX173" s="12" t="s">
        <v>84</v>
      </c>
      <c r="AY173" s="227" t="s">
        <v>177</v>
      </c>
    </row>
    <row r="174" spans="2:65" s="1" customFormat="1" ht="25.5" customHeight="1">
      <c r="B174" s="40"/>
      <c r="C174" s="192" t="s">
        <v>299</v>
      </c>
      <c r="D174" s="192" t="s">
        <v>179</v>
      </c>
      <c r="E174" s="193" t="s">
        <v>300</v>
      </c>
      <c r="F174" s="194" t="s">
        <v>301</v>
      </c>
      <c r="G174" s="195" t="s">
        <v>199</v>
      </c>
      <c r="H174" s="196">
        <v>6.5220000000000002</v>
      </c>
      <c r="I174" s="197"/>
      <c r="J174" s="198">
        <f>ROUND(I174*H174,2)</f>
        <v>0</v>
      </c>
      <c r="K174" s="194" t="s">
        <v>183</v>
      </c>
      <c r="L174" s="60"/>
      <c r="M174" s="199" t="s">
        <v>23</v>
      </c>
      <c r="N174" s="200" t="s">
        <v>47</v>
      </c>
      <c r="O174" s="4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3" t="s">
        <v>184</v>
      </c>
      <c r="AT174" s="23" t="s">
        <v>179</v>
      </c>
      <c r="AU174" s="23" t="s">
        <v>86</v>
      </c>
      <c r="AY174" s="23" t="s">
        <v>177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84</v>
      </c>
      <c r="BK174" s="203">
        <f>ROUND(I174*H174,2)</f>
        <v>0</v>
      </c>
      <c r="BL174" s="23" t="s">
        <v>184</v>
      </c>
      <c r="BM174" s="23" t="s">
        <v>302</v>
      </c>
    </row>
    <row r="175" spans="2:65" s="1" customFormat="1" ht="40.5">
      <c r="B175" s="40"/>
      <c r="C175" s="62"/>
      <c r="D175" s="204" t="s">
        <v>186</v>
      </c>
      <c r="E175" s="62"/>
      <c r="F175" s="205" t="s">
        <v>295</v>
      </c>
      <c r="G175" s="62"/>
      <c r="H175" s="62"/>
      <c r="I175" s="163"/>
      <c r="J175" s="62"/>
      <c r="K175" s="62"/>
      <c r="L175" s="60"/>
      <c r="M175" s="206"/>
      <c r="N175" s="41"/>
      <c r="O175" s="41"/>
      <c r="P175" s="41"/>
      <c r="Q175" s="41"/>
      <c r="R175" s="41"/>
      <c r="S175" s="41"/>
      <c r="T175" s="77"/>
      <c r="AT175" s="23" t="s">
        <v>186</v>
      </c>
      <c r="AU175" s="23" t="s">
        <v>86</v>
      </c>
    </row>
    <row r="176" spans="2:65" s="1" customFormat="1" ht="27">
      <c r="B176" s="40"/>
      <c r="C176" s="62"/>
      <c r="D176" s="204" t="s">
        <v>202</v>
      </c>
      <c r="E176" s="62"/>
      <c r="F176" s="205" t="s">
        <v>303</v>
      </c>
      <c r="G176" s="62"/>
      <c r="H176" s="62"/>
      <c r="I176" s="163"/>
      <c r="J176" s="62"/>
      <c r="K176" s="62"/>
      <c r="L176" s="60"/>
      <c r="M176" s="206"/>
      <c r="N176" s="41"/>
      <c r="O176" s="41"/>
      <c r="P176" s="41"/>
      <c r="Q176" s="41"/>
      <c r="R176" s="41"/>
      <c r="S176" s="41"/>
      <c r="T176" s="77"/>
      <c r="AT176" s="23" t="s">
        <v>202</v>
      </c>
      <c r="AU176" s="23" t="s">
        <v>86</v>
      </c>
    </row>
    <row r="177" spans="2:65" s="11" customFormat="1">
      <c r="B177" s="207"/>
      <c r="C177" s="208"/>
      <c r="D177" s="204" t="s">
        <v>188</v>
      </c>
      <c r="E177" s="209" t="s">
        <v>23</v>
      </c>
      <c r="F177" s="210" t="s">
        <v>297</v>
      </c>
      <c r="G177" s="208"/>
      <c r="H177" s="209" t="s">
        <v>23</v>
      </c>
      <c r="I177" s="211"/>
      <c r="J177" s="208"/>
      <c r="K177" s="208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188</v>
      </c>
      <c r="AU177" s="216" t="s">
        <v>86</v>
      </c>
      <c r="AV177" s="11" t="s">
        <v>84</v>
      </c>
      <c r="AW177" s="11" t="s">
        <v>39</v>
      </c>
      <c r="AX177" s="11" t="s">
        <v>76</v>
      </c>
      <c r="AY177" s="216" t="s">
        <v>177</v>
      </c>
    </row>
    <row r="178" spans="2:65" s="12" customFormat="1">
      <c r="B178" s="217"/>
      <c r="C178" s="218"/>
      <c r="D178" s="204" t="s">
        <v>188</v>
      </c>
      <c r="E178" s="219" t="s">
        <v>23</v>
      </c>
      <c r="F178" s="220" t="s">
        <v>298</v>
      </c>
      <c r="G178" s="218"/>
      <c r="H178" s="221">
        <v>6.5220000000000002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188</v>
      </c>
      <c r="AU178" s="227" t="s">
        <v>86</v>
      </c>
      <c r="AV178" s="12" t="s">
        <v>86</v>
      </c>
      <c r="AW178" s="12" t="s">
        <v>39</v>
      </c>
      <c r="AX178" s="12" t="s">
        <v>84</v>
      </c>
      <c r="AY178" s="227" t="s">
        <v>177</v>
      </c>
    </row>
    <row r="179" spans="2:65" s="1" customFormat="1" ht="38.25" customHeight="1">
      <c r="B179" s="40"/>
      <c r="C179" s="192" t="s">
        <v>9</v>
      </c>
      <c r="D179" s="192" t="s">
        <v>179</v>
      </c>
      <c r="E179" s="193" t="s">
        <v>304</v>
      </c>
      <c r="F179" s="194" t="s">
        <v>305</v>
      </c>
      <c r="G179" s="195" t="s">
        <v>199</v>
      </c>
      <c r="H179" s="196">
        <v>54.615000000000002</v>
      </c>
      <c r="I179" s="197"/>
      <c r="J179" s="198">
        <f>ROUND(I179*H179,2)</f>
        <v>0</v>
      </c>
      <c r="K179" s="194" t="s">
        <v>183</v>
      </c>
      <c r="L179" s="60"/>
      <c r="M179" s="199" t="s">
        <v>23</v>
      </c>
      <c r="N179" s="200" t="s">
        <v>47</v>
      </c>
      <c r="O179" s="4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3" t="s">
        <v>184</v>
      </c>
      <c r="AT179" s="23" t="s">
        <v>179</v>
      </c>
      <c r="AU179" s="23" t="s">
        <v>86</v>
      </c>
      <c r="AY179" s="23" t="s">
        <v>177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84</v>
      </c>
      <c r="BK179" s="203">
        <f>ROUND(I179*H179,2)</f>
        <v>0</v>
      </c>
      <c r="BL179" s="23" t="s">
        <v>184</v>
      </c>
      <c r="BM179" s="23" t="s">
        <v>306</v>
      </c>
    </row>
    <row r="180" spans="2:65" s="1" customFormat="1" ht="94.5">
      <c r="B180" s="40"/>
      <c r="C180" s="62"/>
      <c r="D180" s="204" t="s">
        <v>186</v>
      </c>
      <c r="E180" s="62"/>
      <c r="F180" s="205" t="s">
        <v>307</v>
      </c>
      <c r="G180" s="62"/>
      <c r="H180" s="62"/>
      <c r="I180" s="163"/>
      <c r="J180" s="62"/>
      <c r="K180" s="62"/>
      <c r="L180" s="60"/>
      <c r="M180" s="206"/>
      <c r="N180" s="41"/>
      <c r="O180" s="41"/>
      <c r="P180" s="41"/>
      <c r="Q180" s="41"/>
      <c r="R180" s="41"/>
      <c r="S180" s="41"/>
      <c r="T180" s="77"/>
      <c r="AT180" s="23" t="s">
        <v>186</v>
      </c>
      <c r="AU180" s="23" t="s">
        <v>86</v>
      </c>
    </row>
    <row r="181" spans="2:65" s="12" customFormat="1">
      <c r="B181" s="217"/>
      <c r="C181" s="218"/>
      <c r="D181" s="204" t="s">
        <v>188</v>
      </c>
      <c r="E181" s="219" t="s">
        <v>23</v>
      </c>
      <c r="F181" s="220" t="s">
        <v>100</v>
      </c>
      <c r="G181" s="218"/>
      <c r="H181" s="221">
        <v>54.615000000000002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188</v>
      </c>
      <c r="AU181" s="227" t="s">
        <v>86</v>
      </c>
      <c r="AV181" s="12" t="s">
        <v>86</v>
      </c>
      <c r="AW181" s="12" t="s">
        <v>39</v>
      </c>
      <c r="AX181" s="12" t="s">
        <v>84</v>
      </c>
      <c r="AY181" s="227" t="s">
        <v>177</v>
      </c>
    </row>
    <row r="182" spans="2:65" s="1" customFormat="1" ht="38.25" customHeight="1">
      <c r="B182" s="40"/>
      <c r="C182" s="192" t="s">
        <v>308</v>
      </c>
      <c r="D182" s="192" t="s">
        <v>179</v>
      </c>
      <c r="E182" s="193" t="s">
        <v>309</v>
      </c>
      <c r="F182" s="194" t="s">
        <v>310</v>
      </c>
      <c r="G182" s="195" t="s">
        <v>199</v>
      </c>
      <c r="H182" s="196">
        <v>31.004000000000001</v>
      </c>
      <c r="I182" s="197"/>
      <c r="J182" s="198">
        <f>ROUND(I182*H182,2)</f>
        <v>0</v>
      </c>
      <c r="K182" s="194" t="s">
        <v>183</v>
      </c>
      <c r="L182" s="60"/>
      <c r="M182" s="199" t="s">
        <v>23</v>
      </c>
      <c r="N182" s="200" t="s">
        <v>47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184</v>
      </c>
      <c r="AT182" s="23" t="s">
        <v>179</v>
      </c>
      <c r="AU182" s="23" t="s">
        <v>86</v>
      </c>
      <c r="AY182" s="23" t="s">
        <v>177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84</v>
      </c>
      <c r="BK182" s="203">
        <f>ROUND(I182*H182,2)</f>
        <v>0</v>
      </c>
      <c r="BL182" s="23" t="s">
        <v>184</v>
      </c>
      <c r="BM182" s="23" t="s">
        <v>311</v>
      </c>
    </row>
    <row r="183" spans="2:65" s="1" customFormat="1" ht="94.5">
      <c r="B183" s="40"/>
      <c r="C183" s="62"/>
      <c r="D183" s="204" t="s">
        <v>186</v>
      </c>
      <c r="E183" s="62"/>
      <c r="F183" s="205" t="s">
        <v>307</v>
      </c>
      <c r="G183" s="62"/>
      <c r="H183" s="62"/>
      <c r="I183" s="163"/>
      <c r="J183" s="62"/>
      <c r="K183" s="62"/>
      <c r="L183" s="60"/>
      <c r="M183" s="206"/>
      <c r="N183" s="41"/>
      <c r="O183" s="41"/>
      <c r="P183" s="41"/>
      <c r="Q183" s="41"/>
      <c r="R183" s="41"/>
      <c r="S183" s="41"/>
      <c r="T183" s="77"/>
      <c r="AT183" s="23" t="s">
        <v>186</v>
      </c>
      <c r="AU183" s="23" t="s">
        <v>86</v>
      </c>
    </row>
    <row r="184" spans="2:65" s="12" customFormat="1">
      <c r="B184" s="217"/>
      <c r="C184" s="218"/>
      <c r="D184" s="204" t="s">
        <v>188</v>
      </c>
      <c r="E184" s="219" t="s">
        <v>23</v>
      </c>
      <c r="F184" s="220" t="s">
        <v>142</v>
      </c>
      <c r="G184" s="218"/>
      <c r="H184" s="221">
        <v>24.568999999999999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188</v>
      </c>
      <c r="AU184" s="227" t="s">
        <v>86</v>
      </c>
      <c r="AV184" s="12" t="s">
        <v>86</v>
      </c>
      <c r="AW184" s="12" t="s">
        <v>39</v>
      </c>
      <c r="AX184" s="12" t="s">
        <v>76</v>
      </c>
      <c r="AY184" s="227" t="s">
        <v>177</v>
      </c>
    </row>
    <row r="185" spans="2:65" s="11" customFormat="1">
      <c r="B185" s="207"/>
      <c r="C185" s="208"/>
      <c r="D185" s="204" t="s">
        <v>188</v>
      </c>
      <c r="E185" s="209" t="s">
        <v>23</v>
      </c>
      <c r="F185" s="210" t="s">
        <v>312</v>
      </c>
      <c r="G185" s="208"/>
      <c r="H185" s="209" t="s">
        <v>23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188</v>
      </c>
      <c r="AU185" s="216" t="s">
        <v>86</v>
      </c>
      <c r="AV185" s="11" t="s">
        <v>84</v>
      </c>
      <c r="AW185" s="11" t="s">
        <v>39</v>
      </c>
      <c r="AX185" s="11" t="s">
        <v>76</v>
      </c>
      <c r="AY185" s="216" t="s">
        <v>177</v>
      </c>
    </row>
    <row r="186" spans="2:65" s="12" customFormat="1">
      <c r="B186" s="217"/>
      <c r="C186" s="218"/>
      <c r="D186" s="204" t="s">
        <v>188</v>
      </c>
      <c r="E186" s="219" t="s">
        <v>23</v>
      </c>
      <c r="F186" s="220" t="s">
        <v>286</v>
      </c>
      <c r="G186" s="218"/>
      <c r="H186" s="221">
        <v>6.4349999999999996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188</v>
      </c>
      <c r="AU186" s="227" t="s">
        <v>86</v>
      </c>
      <c r="AV186" s="12" t="s">
        <v>86</v>
      </c>
      <c r="AW186" s="12" t="s">
        <v>39</v>
      </c>
      <c r="AX186" s="12" t="s">
        <v>76</v>
      </c>
      <c r="AY186" s="227" t="s">
        <v>177</v>
      </c>
    </row>
    <row r="187" spans="2:65" s="13" customFormat="1">
      <c r="B187" s="228"/>
      <c r="C187" s="229"/>
      <c r="D187" s="204" t="s">
        <v>188</v>
      </c>
      <c r="E187" s="230" t="s">
        <v>23</v>
      </c>
      <c r="F187" s="231" t="s">
        <v>261</v>
      </c>
      <c r="G187" s="229"/>
      <c r="H187" s="232">
        <v>31.004000000000001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188</v>
      </c>
      <c r="AU187" s="238" t="s">
        <v>86</v>
      </c>
      <c r="AV187" s="13" t="s">
        <v>184</v>
      </c>
      <c r="AW187" s="13" t="s">
        <v>39</v>
      </c>
      <c r="AX187" s="13" t="s">
        <v>84</v>
      </c>
      <c r="AY187" s="238" t="s">
        <v>177</v>
      </c>
    </row>
    <row r="188" spans="2:65" s="1" customFormat="1" ht="51" customHeight="1">
      <c r="B188" s="40"/>
      <c r="C188" s="192" t="s">
        <v>313</v>
      </c>
      <c r="D188" s="192" t="s">
        <v>179</v>
      </c>
      <c r="E188" s="193" t="s">
        <v>314</v>
      </c>
      <c r="F188" s="194" t="s">
        <v>315</v>
      </c>
      <c r="G188" s="195" t="s">
        <v>199</v>
      </c>
      <c r="H188" s="196">
        <v>54.615000000000002</v>
      </c>
      <c r="I188" s="197"/>
      <c r="J188" s="198">
        <f>ROUND(I188*H188,2)</f>
        <v>0</v>
      </c>
      <c r="K188" s="194" t="s">
        <v>183</v>
      </c>
      <c r="L188" s="60"/>
      <c r="M188" s="199" t="s">
        <v>23</v>
      </c>
      <c r="N188" s="200" t="s">
        <v>47</v>
      </c>
      <c r="O188" s="41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23" t="s">
        <v>184</v>
      </c>
      <c r="AT188" s="23" t="s">
        <v>179</v>
      </c>
      <c r="AU188" s="23" t="s">
        <v>86</v>
      </c>
      <c r="AY188" s="23" t="s">
        <v>177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84</v>
      </c>
      <c r="BK188" s="203">
        <f>ROUND(I188*H188,2)</f>
        <v>0</v>
      </c>
      <c r="BL188" s="23" t="s">
        <v>184</v>
      </c>
      <c r="BM188" s="23" t="s">
        <v>316</v>
      </c>
    </row>
    <row r="189" spans="2:65" s="12" customFormat="1">
      <c r="B189" s="217"/>
      <c r="C189" s="218"/>
      <c r="D189" s="204" t="s">
        <v>188</v>
      </c>
      <c r="E189" s="219" t="s">
        <v>23</v>
      </c>
      <c r="F189" s="220" t="s">
        <v>100</v>
      </c>
      <c r="G189" s="218"/>
      <c r="H189" s="221">
        <v>54.615000000000002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188</v>
      </c>
      <c r="AU189" s="227" t="s">
        <v>86</v>
      </c>
      <c r="AV189" s="12" t="s">
        <v>86</v>
      </c>
      <c r="AW189" s="12" t="s">
        <v>39</v>
      </c>
      <c r="AX189" s="12" t="s">
        <v>84</v>
      </c>
      <c r="AY189" s="227" t="s">
        <v>177</v>
      </c>
    </row>
    <row r="190" spans="2:65" s="1" customFormat="1" ht="51" customHeight="1">
      <c r="B190" s="40"/>
      <c r="C190" s="192" t="s">
        <v>317</v>
      </c>
      <c r="D190" s="192" t="s">
        <v>179</v>
      </c>
      <c r="E190" s="193" t="s">
        <v>318</v>
      </c>
      <c r="F190" s="194" t="s">
        <v>319</v>
      </c>
      <c r="G190" s="195" t="s">
        <v>199</v>
      </c>
      <c r="H190" s="196">
        <v>24.568999999999999</v>
      </c>
      <c r="I190" s="197"/>
      <c r="J190" s="198">
        <f>ROUND(I190*H190,2)</f>
        <v>0</v>
      </c>
      <c r="K190" s="194" t="s">
        <v>183</v>
      </c>
      <c r="L190" s="60"/>
      <c r="M190" s="199" t="s">
        <v>23</v>
      </c>
      <c r="N190" s="200" t="s">
        <v>47</v>
      </c>
      <c r="O190" s="4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3" t="s">
        <v>184</v>
      </c>
      <c r="AT190" s="23" t="s">
        <v>179</v>
      </c>
      <c r="AU190" s="23" t="s">
        <v>86</v>
      </c>
      <c r="AY190" s="23" t="s">
        <v>177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84</v>
      </c>
      <c r="BK190" s="203">
        <f>ROUND(I190*H190,2)</f>
        <v>0</v>
      </c>
      <c r="BL190" s="23" t="s">
        <v>184</v>
      </c>
      <c r="BM190" s="23" t="s">
        <v>320</v>
      </c>
    </row>
    <row r="191" spans="2:65" s="12" customFormat="1">
      <c r="B191" s="217"/>
      <c r="C191" s="218"/>
      <c r="D191" s="204" t="s">
        <v>188</v>
      </c>
      <c r="E191" s="219" t="s">
        <v>23</v>
      </c>
      <c r="F191" s="220" t="s">
        <v>142</v>
      </c>
      <c r="G191" s="218"/>
      <c r="H191" s="221">
        <v>24.568999999999999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188</v>
      </c>
      <c r="AU191" s="227" t="s">
        <v>86</v>
      </c>
      <c r="AV191" s="12" t="s">
        <v>86</v>
      </c>
      <c r="AW191" s="12" t="s">
        <v>39</v>
      </c>
      <c r="AX191" s="12" t="s">
        <v>84</v>
      </c>
      <c r="AY191" s="227" t="s">
        <v>177</v>
      </c>
    </row>
    <row r="192" spans="2:65" s="1" customFormat="1" ht="38.25" customHeight="1">
      <c r="B192" s="40"/>
      <c r="C192" s="192" t="s">
        <v>321</v>
      </c>
      <c r="D192" s="192" t="s">
        <v>179</v>
      </c>
      <c r="E192" s="193" t="s">
        <v>322</v>
      </c>
      <c r="F192" s="194" t="s">
        <v>323</v>
      </c>
      <c r="G192" s="195" t="s">
        <v>199</v>
      </c>
      <c r="H192" s="196">
        <v>12.022</v>
      </c>
      <c r="I192" s="197"/>
      <c r="J192" s="198">
        <f>ROUND(I192*H192,2)</f>
        <v>0</v>
      </c>
      <c r="K192" s="194" t="s">
        <v>183</v>
      </c>
      <c r="L192" s="60"/>
      <c r="M192" s="199" t="s">
        <v>23</v>
      </c>
      <c r="N192" s="200" t="s">
        <v>47</v>
      </c>
      <c r="O192" s="4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3" t="s">
        <v>184</v>
      </c>
      <c r="AT192" s="23" t="s">
        <v>179</v>
      </c>
      <c r="AU192" s="23" t="s">
        <v>86</v>
      </c>
      <c r="AY192" s="23" t="s">
        <v>177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3" t="s">
        <v>84</v>
      </c>
      <c r="BK192" s="203">
        <f>ROUND(I192*H192,2)</f>
        <v>0</v>
      </c>
      <c r="BL192" s="23" t="s">
        <v>184</v>
      </c>
      <c r="BM192" s="23" t="s">
        <v>324</v>
      </c>
    </row>
    <row r="193" spans="2:65" s="1" customFormat="1" ht="40.5">
      <c r="B193" s="40"/>
      <c r="C193" s="62"/>
      <c r="D193" s="204" t="s">
        <v>202</v>
      </c>
      <c r="E193" s="62"/>
      <c r="F193" s="205" t="s">
        <v>325</v>
      </c>
      <c r="G193" s="62"/>
      <c r="H193" s="62"/>
      <c r="I193" s="163"/>
      <c r="J193" s="62"/>
      <c r="K193" s="62"/>
      <c r="L193" s="60"/>
      <c r="M193" s="206"/>
      <c r="N193" s="41"/>
      <c r="O193" s="41"/>
      <c r="P193" s="41"/>
      <c r="Q193" s="41"/>
      <c r="R193" s="41"/>
      <c r="S193" s="41"/>
      <c r="T193" s="77"/>
      <c r="AT193" s="23" t="s">
        <v>202</v>
      </c>
      <c r="AU193" s="23" t="s">
        <v>86</v>
      </c>
    </row>
    <row r="194" spans="2:65" s="11" customFormat="1">
      <c r="B194" s="207"/>
      <c r="C194" s="208"/>
      <c r="D194" s="204" t="s">
        <v>188</v>
      </c>
      <c r="E194" s="209" t="s">
        <v>23</v>
      </c>
      <c r="F194" s="210" t="s">
        <v>297</v>
      </c>
      <c r="G194" s="208"/>
      <c r="H194" s="209" t="s">
        <v>23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188</v>
      </c>
      <c r="AU194" s="216" t="s">
        <v>86</v>
      </c>
      <c r="AV194" s="11" t="s">
        <v>84</v>
      </c>
      <c r="AW194" s="11" t="s">
        <v>39</v>
      </c>
      <c r="AX194" s="11" t="s">
        <v>76</v>
      </c>
      <c r="AY194" s="216" t="s">
        <v>177</v>
      </c>
    </row>
    <row r="195" spans="2:65" s="12" customFormat="1">
      <c r="B195" s="217"/>
      <c r="C195" s="218"/>
      <c r="D195" s="204" t="s">
        <v>188</v>
      </c>
      <c r="E195" s="219" t="s">
        <v>23</v>
      </c>
      <c r="F195" s="220" t="s">
        <v>298</v>
      </c>
      <c r="G195" s="218"/>
      <c r="H195" s="221">
        <v>6.5220000000000002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188</v>
      </c>
      <c r="AU195" s="227" t="s">
        <v>86</v>
      </c>
      <c r="AV195" s="12" t="s">
        <v>86</v>
      </c>
      <c r="AW195" s="12" t="s">
        <v>39</v>
      </c>
      <c r="AX195" s="12" t="s">
        <v>76</v>
      </c>
      <c r="AY195" s="227" t="s">
        <v>177</v>
      </c>
    </row>
    <row r="196" spans="2:65" s="11" customFormat="1">
      <c r="B196" s="207"/>
      <c r="C196" s="208"/>
      <c r="D196" s="204" t="s">
        <v>188</v>
      </c>
      <c r="E196" s="209" t="s">
        <v>23</v>
      </c>
      <c r="F196" s="210" t="s">
        <v>326</v>
      </c>
      <c r="G196" s="208"/>
      <c r="H196" s="209" t="s">
        <v>23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188</v>
      </c>
      <c r="AU196" s="216" t="s">
        <v>86</v>
      </c>
      <c r="AV196" s="11" t="s">
        <v>84</v>
      </c>
      <c r="AW196" s="11" t="s">
        <v>39</v>
      </c>
      <c r="AX196" s="11" t="s">
        <v>76</v>
      </c>
      <c r="AY196" s="216" t="s">
        <v>177</v>
      </c>
    </row>
    <row r="197" spans="2:65" s="11" customFormat="1">
      <c r="B197" s="207"/>
      <c r="C197" s="208"/>
      <c r="D197" s="204" t="s">
        <v>188</v>
      </c>
      <c r="E197" s="209" t="s">
        <v>23</v>
      </c>
      <c r="F197" s="210" t="s">
        <v>327</v>
      </c>
      <c r="G197" s="208"/>
      <c r="H197" s="209" t="s">
        <v>23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188</v>
      </c>
      <c r="AU197" s="216" t="s">
        <v>86</v>
      </c>
      <c r="AV197" s="11" t="s">
        <v>84</v>
      </c>
      <c r="AW197" s="11" t="s">
        <v>39</v>
      </c>
      <c r="AX197" s="11" t="s">
        <v>76</v>
      </c>
      <c r="AY197" s="216" t="s">
        <v>177</v>
      </c>
    </row>
    <row r="198" spans="2:65" s="12" customFormat="1">
      <c r="B198" s="217"/>
      <c r="C198" s="218"/>
      <c r="D198" s="204" t="s">
        <v>188</v>
      </c>
      <c r="E198" s="219" t="s">
        <v>23</v>
      </c>
      <c r="F198" s="220" t="s">
        <v>328</v>
      </c>
      <c r="G198" s="218"/>
      <c r="H198" s="221">
        <v>2.2000000000000002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188</v>
      </c>
      <c r="AU198" s="227" t="s">
        <v>86</v>
      </c>
      <c r="AV198" s="12" t="s">
        <v>86</v>
      </c>
      <c r="AW198" s="12" t="s">
        <v>39</v>
      </c>
      <c r="AX198" s="12" t="s">
        <v>76</v>
      </c>
      <c r="AY198" s="227" t="s">
        <v>177</v>
      </c>
    </row>
    <row r="199" spans="2:65" s="11" customFormat="1">
      <c r="B199" s="207"/>
      <c r="C199" s="208"/>
      <c r="D199" s="204" t="s">
        <v>188</v>
      </c>
      <c r="E199" s="209" t="s">
        <v>23</v>
      </c>
      <c r="F199" s="210" t="s">
        <v>329</v>
      </c>
      <c r="G199" s="208"/>
      <c r="H199" s="209" t="s">
        <v>23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188</v>
      </c>
      <c r="AU199" s="216" t="s">
        <v>86</v>
      </c>
      <c r="AV199" s="11" t="s">
        <v>84</v>
      </c>
      <c r="AW199" s="11" t="s">
        <v>39</v>
      </c>
      <c r="AX199" s="11" t="s">
        <v>76</v>
      </c>
      <c r="AY199" s="216" t="s">
        <v>177</v>
      </c>
    </row>
    <row r="200" spans="2:65" s="12" customFormat="1">
      <c r="B200" s="217"/>
      <c r="C200" s="218"/>
      <c r="D200" s="204" t="s">
        <v>188</v>
      </c>
      <c r="E200" s="219" t="s">
        <v>23</v>
      </c>
      <c r="F200" s="220" t="s">
        <v>330</v>
      </c>
      <c r="G200" s="218"/>
      <c r="H200" s="221">
        <v>3.3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188</v>
      </c>
      <c r="AU200" s="227" t="s">
        <v>86</v>
      </c>
      <c r="AV200" s="12" t="s">
        <v>86</v>
      </c>
      <c r="AW200" s="12" t="s">
        <v>39</v>
      </c>
      <c r="AX200" s="12" t="s">
        <v>76</v>
      </c>
      <c r="AY200" s="227" t="s">
        <v>177</v>
      </c>
    </row>
    <row r="201" spans="2:65" s="13" customFormat="1">
      <c r="B201" s="228"/>
      <c r="C201" s="229"/>
      <c r="D201" s="204" t="s">
        <v>188</v>
      </c>
      <c r="E201" s="230" t="s">
        <v>23</v>
      </c>
      <c r="F201" s="231" t="s">
        <v>261</v>
      </c>
      <c r="G201" s="229"/>
      <c r="H201" s="232">
        <v>12.022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188</v>
      </c>
      <c r="AU201" s="238" t="s">
        <v>86</v>
      </c>
      <c r="AV201" s="13" t="s">
        <v>184</v>
      </c>
      <c r="AW201" s="13" t="s">
        <v>39</v>
      </c>
      <c r="AX201" s="13" t="s">
        <v>84</v>
      </c>
      <c r="AY201" s="238" t="s">
        <v>177</v>
      </c>
    </row>
    <row r="202" spans="2:65" s="1" customFormat="1" ht="38.25" customHeight="1">
      <c r="B202" s="40"/>
      <c r="C202" s="192" t="s">
        <v>331</v>
      </c>
      <c r="D202" s="192" t="s">
        <v>179</v>
      </c>
      <c r="E202" s="193" t="s">
        <v>332</v>
      </c>
      <c r="F202" s="194" t="s">
        <v>333</v>
      </c>
      <c r="G202" s="195" t="s">
        <v>199</v>
      </c>
      <c r="H202" s="196">
        <v>12.022</v>
      </c>
      <c r="I202" s="197"/>
      <c r="J202" s="198">
        <f>ROUND(I202*H202,2)</f>
        <v>0</v>
      </c>
      <c r="K202" s="194" t="s">
        <v>183</v>
      </c>
      <c r="L202" s="60"/>
      <c r="M202" s="199" t="s">
        <v>23</v>
      </c>
      <c r="N202" s="200" t="s">
        <v>47</v>
      </c>
      <c r="O202" s="4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3" t="s">
        <v>184</v>
      </c>
      <c r="AT202" s="23" t="s">
        <v>179</v>
      </c>
      <c r="AU202" s="23" t="s">
        <v>86</v>
      </c>
      <c r="AY202" s="23" t="s">
        <v>177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3" t="s">
        <v>84</v>
      </c>
      <c r="BK202" s="203">
        <f>ROUND(I202*H202,2)</f>
        <v>0</v>
      </c>
      <c r="BL202" s="23" t="s">
        <v>184</v>
      </c>
      <c r="BM202" s="23" t="s">
        <v>334</v>
      </c>
    </row>
    <row r="203" spans="2:65" s="1" customFormat="1" ht="40.5">
      <c r="B203" s="40"/>
      <c r="C203" s="62"/>
      <c r="D203" s="204" t="s">
        <v>202</v>
      </c>
      <c r="E203" s="62"/>
      <c r="F203" s="205" t="s">
        <v>325</v>
      </c>
      <c r="G203" s="62"/>
      <c r="H203" s="62"/>
      <c r="I203" s="163"/>
      <c r="J203" s="62"/>
      <c r="K203" s="62"/>
      <c r="L203" s="60"/>
      <c r="M203" s="206"/>
      <c r="N203" s="41"/>
      <c r="O203" s="41"/>
      <c r="P203" s="41"/>
      <c r="Q203" s="41"/>
      <c r="R203" s="41"/>
      <c r="S203" s="41"/>
      <c r="T203" s="77"/>
      <c r="AT203" s="23" t="s">
        <v>202</v>
      </c>
      <c r="AU203" s="23" t="s">
        <v>86</v>
      </c>
    </row>
    <row r="204" spans="2:65" s="11" customFormat="1">
      <c r="B204" s="207"/>
      <c r="C204" s="208"/>
      <c r="D204" s="204" t="s">
        <v>188</v>
      </c>
      <c r="E204" s="209" t="s">
        <v>23</v>
      </c>
      <c r="F204" s="210" t="s">
        <v>297</v>
      </c>
      <c r="G204" s="208"/>
      <c r="H204" s="209" t="s">
        <v>23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188</v>
      </c>
      <c r="AU204" s="216" t="s">
        <v>86</v>
      </c>
      <c r="AV204" s="11" t="s">
        <v>84</v>
      </c>
      <c r="AW204" s="11" t="s">
        <v>39</v>
      </c>
      <c r="AX204" s="11" t="s">
        <v>76</v>
      </c>
      <c r="AY204" s="216" t="s">
        <v>177</v>
      </c>
    </row>
    <row r="205" spans="2:65" s="12" customFormat="1">
      <c r="B205" s="217"/>
      <c r="C205" s="218"/>
      <c r="D205" s="204" t="s">
        <v>188</v>
      </c>
      <c r="E205" s="219" t="s">
        <v>23</v>
      </c>
      <c r="F205" s="220" t="s">
        <v>298</v>
      </c>
      <c r="G205" s="218"/>
      <c r="H205" s="221">
        <v>6.5220000000000002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188</v>
      </c>
      <c r="AU205" s="227" t="s">
        <v>86</v>
      </c>
      <c r="AV205" s="12" t="s">
        <v>86</v>
      </c>
      <c r="AW205" s="12" t="s">
        <v>39</v>
      </c>
      <c r="AX205" s="12" t="s">
        <v>76</v>
      </c>
      <c r="AY205" s="227" t="s">
        <v>177</v>
      </c>
    </row>
    <row r="206" spans="2:65" s="11" customFormat="1">
      <c r="B206" s="207"/>
      <c r="C206" s="208"/>
      <c r="D206" s="204" t="s">
        <v>188</v>
      </c>
      <c r="E206" s="209" t="s">
        <v>23</v>
      </c>
      <c r="F206" s="210" t="s">
        <v>326</v>
      </c>
      <c r="G206" s="208"/>
      <c r="H206" s="209" t="s">
        <v>23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188</v>
      </c>
      <c r="AU206" s="216" t="s">
        <v>86</v>
      </c>
      <c r="AV206" s="11" t="s">
        <v>84</v>
      </c>
      <c r="AW206" s="11" t="s">
        <v>39</v>
      </c>
      <c r="AX206" s="11" t="s">
        <v>76</v>
      </c>
      <c r="AY206" s="216" t="s">
        <v>177</v>
      </c>
    </row>
    <row r="207" spans="2:65" s="11" customFormat="1">
      <c r="B207" s="207"/>
      <c r="C207" s="208"/>
      <c r="D207" s="204" t="s">
        <v>188</v>
      </c>
      <c r="E207" s="209" t="s">
        <v>23</v>
      </c>
      <c r="F207" s="210" t="s">
        <v>327</v>
      </c>
      <c r="G207" s="208"/>
      <c r="H207" s="209" t="s">
        <v>23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188</v>
      </c>
      <c r="AU207" s="216" t="s">
        <v>86</v>
      </c>
      <c r="AV207" s="11" t="s">
        <v>84</v>
      </c>
      <c r="AW207" s="11" t="s">
        <v>39</v>
      </c>
      <c r="AX207" s="11" t="s">
        <v>76</v>
      </c>
      <c r="AY207" s="216" t="s">
        <v>177</v>
      </c>
    </row>
    <row r="208" spans="2:65" s="12" customFormat="1">
      <c r="B208" s="217"/>
      <c r="C208" s="218"/>
      <c r="D208" s="204" t="s">
        <v>188</v>
      </c>
      <c r="E208" s="219" t="s">
        <v>23</v>
      </c>
      <c r="F208" s="220" t="s">
        <v>328</v>
      </c>
      <c r="G208" s="218"/>
      <c r="H208" s="221">
        <v>2.2000000000000002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188</v>
      </c>
      <c r="AU208" s="227" t="s">
        <v>86</v>
      </c>
      <c r="AV208" s="12" t="s">
        <v>86</v>
      </c>
      <c r="AW208" s="12" t="s">
        <v>39</v>
      </c>
      <c r="AX208" s="12" t="s">
        <v>76</v>
      </c>
      <c r="AY208" s="227" t="s">
        <v>177</v>
      </c>
    </row>
    <row r="209" spans="2:65" s="11" customFormat="1">
      <c r="B209" s="207"/>
      <c r="C209" s="208"/>
      <c r="D209" s="204" t="s">
        <v>188</v>
      </c>
      <c r="E209" s="209" t="s">
        <v>23</v>
      </c>
      <c r="F209" s="210" t="s">
        <v>329</v>
      </c>
      <c r="G209" s="208"/>
      <c r="H209" s="209" t="s">
        <v>23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188</v>
      </c>
      <c r="AU209" s="216" t="s">
        <v>86</v>
      </c>
      <c r="AV209" s="11" t="s">
        <v>84</v>
      </c>
      <c r="AW209" s="11" t="s">
        <v>39</v>
      </c>
      <c r="AX209" s="11" t="s">
        <v>76</v>
      </c>
      <c r="AY209" s="216" t="s">
        <v>177</v>
      </c>
    </row>
    <row r="210" spans="2:65" s="12" customFormat="1">
      <c r="B210" s="217"/>
      <c r="C210" s="218"/>
      <c r="D210" s="204" t="s">
        <v>188</v>
      </c>
      <c r="E210" s="219" t="s">
        <v>23</v>
      </c>
      <c r="F210" s="220" t="s">
        <v>330</v>
      </c>
      <c r="G210" s="218"/>
      <c r="H210" s="221">
        <v>3.3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188</v>
      </c>
      <c r="AU210" s="227" t="s">
        <v>86</v>
      </c>
      <c r="AV210" s="12" t="s">
        <v>86</v>
      </c>
      <c r="AW210" s="12" t="s">
        <v>39</v>
      </c>
      <c r="AX210" s="12" t="s">
        <v>76</v>
      </c>
      <c r="AY210" s="227" t="s">
        <v>177</v>
      </c>
    </row>
    <row r="211" spans="2:65" s="13" customFormat="1">
      <c r="B211" s="228"/>
      <c r="C211" s="229"/>
      <c r="D211" s="204" t="s">
        <v>188</v>
      </c>
      <c r="E211" s="230" t="s">
        <v>23</v>
      </c>
      <c r="F211" s="231" t="s">
        <v>261</v>
      </c>
      <c r="G211" s="229"/>
      <c r="H211" s="232">
        <v>12.022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188</v>
      </c>
      <c r="AU211" s="238" t="s">
        <v>86</v>
      </c>
      <c r="AV211" s="13" t="s">
        <v>184</v>
      </c>
      <c r="AW211" s="13" t="s">
        <v>39</v>
      </c>
      <c r="AX211" s="13" t="s">
        <v>84</v>
      </c>
      <c r="AY211" s="238" t="s">
        <v>177</v>
      </c>
    </row>
    <row r="212" spans="2:65" s="1" customFormat="1" ht="38.25" customHeight="1">
      <c r="B212" s="40"/>
      <c r="C212" s="192" t="s">
        <v>335</v>
      </c>
      <c r="D212" s="192" t="s">
        <v>179</v>
      </c>
      <c r="E212" s="193" t="s">
        <v>336</v>
      </c>
      <c r="F212" s="194" t="s">
        <v>337</v>
      </c>
      <c r="G212" s="195" t="s">
        <v>199</v>
      </c>
      <c r="H212" s="196">
        <v>12.022</v>
      </c>
      <c r="I212" s="197"/>
      <c r="J212" s="198">
        <f>ROUND(I212*H212,2)</f>
        <v>0</v>
      </c>
      <c r="K212" s="194" t="s">
        <v>183</v>
      </c>
      <c r="L212" s="60"/>
      <c r="M212" s="199" t="s">
        <v>23</v>
      </c>
      <c r="N212" s="200" t="s">
        <v>47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184</v>
      </c>
      <c r="AT212" s="23" t="s">
        <v>179</v>
      </c>
      <c r="AU212" s="23" t="s">
        <v>86</v>
      </c>
      <c r="AY212" s="23" t="s">
        <v>177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84</v>
      </c>
      <c r="BK212" s="203">
        <f>ROUND(I212*H212,2)</f>
        <v>0</v>
      </c>
      <c r="BL212" s="23" t="s">
        <v>184</v>
      </c>
      <c r="BM212" s="23" t="s">
        <v>338</v>
      </c>
    </row>
    <row r="213" spans="2:65" s="1" customFormat="1" ht="40.5">
      <c r="B213" s="40"/>
      <c r="C213" s="62"/>
      <c r="D213" s="204" t="s">
        <v>202</v>
      </c>
      <c r="E213" s="62"/>
      <c r="F213" s="205" t="s">
        <v>325</v>
      </c>
      <c r="G213" s="62"/>
      <c r="H213" s="62"/>
      <c r="I213" s="163"/>
      <c r="J213" s="62"/>
      <c r="K213" s="62"/>
      <c r="L213" s="60"/>
      <c r="M213" s="206"/>
      <c r="N213" s="41"/>
      <c r="O213" s="41"/>
      <c r="P213" s="41"/>
      <c r="Q213" s="41"/>
      <c r="R213" s="41"/>
      <c r="S213" s="41"/>
      <c r="T213" s="77"/>
      <c r="AT213" s="23" t="s">
        <v>202</v>
      </c>
      <c r="AU213" s="23" t="s">
        <v>86</v>
      </c>
    </row>
    <row r="214" spans="2:65" s="11" customFormat="1">
      <c r="B214" s="207"/>
      <c r="C214" s="208"/>
      <c r="D214" s="204" t="s">
        <v>188</v>
      </c>
      <c r="E214" s="209" t="s">
        <v>23</v>
      </c>
      <c r="F214" s="210" t="s">
        <v>297</v>
      </c>
      <c r="G214" s="208"/>
      <c r="H214" s="209" t="s">
        <v>23</v>
      </c>
      <c r="I214" s="211"/>
      <c r="J214" s="208"/>
      <c r="K214" s="208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188</v>
      </c>
      <c r="AU214" s="216" t="s">
        <v>86</v>
      </c>
      <c r="AV214" s="11" t="s">
        <v>84</v>
      </c>
      <c r="AW214" s="11" t="s">
        <v>39</v>
      </c>
      <c r="AX214" s="11" t="s">
        <v>76</v>
      </c>
      <c r="AY214" s="216" t="s">
        <v>177</v>
      </c>
    </row>
    <row r="215" spans="2:65" s="12" customFormat="1">
      <c r="B215" s="217"/>
      <c r="C215" s="218"/>
      <c r="D215" s="204" t="s">
        <v>188</v>
      </c>
      <c r="E215" s="219" t="s">
        <v>23</v>
      </c>
      <c r="F215" s="220" t="s">
        <v>298</v>
      </c>
      <c r="G215" s="218"/>
      <c r="H215" s="221">
        <v>6.5220000000000002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188</v>
      </c>
      <c r="AU215" s="227" t="s">
        <v>86</v>
      </c>
      <c r="AV215" s="12" t="s">
        <v>86</v>
      </c>
      <c r="AW215" s="12" t="s">
        <v>39</v>
      </c>
      <c r="AX215" s="12" t="s">
        <v>76</v>
      </c>
      <c r="AY215" s="227" t="s">
        <v>177</v>
      </c>
    </row>
    <row r="216" spans="2:65" s="11" customFormat="1">
      <c r="B216" s="207"/>
      <c r="C216" s="208"/>
      <c r="D216" s="204" t="s">
        <v>188</v>
      </c>
      <c r="E216" s="209" t="s">
        <v>23</v>
      </c>
      <c r="F216" s="210" t="s">
        <v>326</v>
      </c>
      <c r="G216" s="208"/>
      <c r="H216" s="209" t="s">
        <v>23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188</v>
      </c>
      <c r="AU216" s="216" t="s">
        <v>86</v>
      </c>
      <c r="AV216" s="11" t="s">
        <v>84</v>
      </c>
      <c r="AW216" s="11" t="s">
        <v>39</v>
      </c>
      <c r="AX216" s="11" t="s">
        <v>76</v>
      </c>
      <c r="AY216" s="216" t="s">
        <v>177</v>
      </c>
    </row>
    <row r="217" spans="2:65" s="11" customFormat="1">
      <c r="B217" s="207"/>
      <c r="C217" s="208"/>
      <c r="D217" s="204" t="s">
        <v>188</v>
      </c>
      <c r="E217" s="209" t="s">
        <v>23</v>
      </c>
      <c r="F217" s="210" t="s">
        <v>339</v>
      </c>
      <c r="G217" s="208"/>
      <c r="H217" s="209" t="s">
        <v>23</v>
      </c>
      <c r="I217" s="211"/>
      <c r="J217" s="208"/>
      <c r="K217" s="208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188</v>
      </c>
      <c r="AU217" s="216" t="s">
        <v>86</v>
      </c>
      <c r="AV217" s="11" t="s">
        <v>84</v>
      </c>
      <c r="AW217" s="11" t="s">
        <v>39</v>
      </c>
      <c r="AX217" s="11" t="s">
        <v>76</v>
      </c>
      <c r="AY217" s="216" t="s">
        <v>177</v>
      </c>
    </row>
    <row r="218" spans="2:65" s="12" customFormat="1">
      <c r="B218" s="217"/>
      <c r="C218" s="218"/>
      <c r="D218" s="204" t="s">
        <v>188</v>
      </c>
      <c r="E218" s="219" t="s">
        <v>23</v>
      </c>
      <c r="F218" s="220" t="s">
        <v>340</v>
      </c>
      <c r="G218" s="218"/>
      <c r="H218" s="221">
        <v>5.5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188</v>
      </c>
      <c r="AU218" s="227" t="s">
        <v>86</v>
      </c>
      <c r="AV218" s="12" t="s">
        <v>86</v>
      </c>
      <c r="AW218" s="12" t="s">
        <v>39</v>
      </c>
      <c r="AX218" s="12" t="s">
        <v>76</v>
      </c>
      <c r="AY218" s="227" t="s">
        <v>177</v>
      </c>
    </row>
    <row r="219" spans="2:65" s="13" customFormat="1">
      <c r="B219" s="228"/>
      <c r="C219" s="229"/>
      <c r="D219" s="204" t="s">
        <v>188</v>
      </c>
      <c r="E219" s="230" t="s">
        <v>23</v>
      </c>
      <c r="F219" s="231" t="s">
        <v>261</v>
      </c>
      <c r="G219" s="229"/>
      <c r="H219" s="232">
        <v>12.022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188</v>
      </c>
      <c r="AU219" s="238" t="s">
        <v>86</v>
      </c>
      <c r="AV219" s="13" t="s">
        <v>184</v>
      </c>
      <c r="AW219" s="13" t="s">
        <v>39</v>
      </c>
      <c r="AX219" s="13" t="s">
        <v>84</v>
      </c>
      <c r="AY219" s="238" t="s">
        <v>177</v>
      </c>
    </row>
    <row r="220" spans="2:65" s="1" customFormat="1" ht="38.25" customHeight="1">
      <c r="B220" s="40"/>
      <c r="C220" s="192" t="s">
        <v>341</v>
      </c>
      <c r="D220" s="192" t="s">
        <v>179</v>
      </c>
      <c r="E220" s="193" t="s">
        <v>342</v>
      </c>
      <c r="F220" s="194" t="s">
        <v>333</v>
      </c>
      <c r="G220" s="195" t="s">
        <v>199</v>
      </c>
      <c r="H220" s="196">
        <v>12.022</v>
      </c>
      <c r="I220" s="197"/>
      <c r="J220" s="198">
        <f>ROUND(I220*H220,2)</f>
        <v>0</v>
      </c>
      <c r="K220" s="194" t="s">
        <v>183</v>
      </c>
      <c r="L220" s="60"/>
      <c r="M220" s="199" t="s">
        <v>23</v>
      </c>
      <c r="N220" s="200" t="s">
        <v>47</v>
      </c>
      <c r="O220" s="41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23" t="s">
        <v>184</v>
      </c>
      <c r="AT220" s="23" t="s">
        <v>179</v>
      </c>
      <c r="AU220" s="23" t="s">
        <v>86</v>
      </c>
      <c r="AY220" s="23" t="s">
        <v>177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3" t="s">
        <v>84</v>
      </c>
      <c r="BK220" s="203">
        <f>ROUND(I220*H220,2)</f>
        <v>0</v>
      </c>
      <c r="BL220" s="23" t="s">
        <v>184</v>
      </c>
      <c r="BM220" s="23" t="s">
        <v>343</v>
      </c>
    </row>
    <row r="221" spans="2:65" s="1" customFormat="1" ht="40.5">
      <c r="B221" s="40"/>
      <c r="C221" s="62"/>
      <c r="D221" s="204" t="s">
        <v>202</v>
      </c>
      <c r="E221" s="62"/>
      <c r="F221" s="205" t="s">
        <v>325</v>
      </c>
      <c r="G221" s="62"/>
      <c r="H221" s="62"/>
      <c r="I221" s="163"/>
      <c r="J221" s="62"/>
      <c r="K221" s="62"/>
      <c r="L221" s="60"/>
      <c r="M221" s="206"/>
      <c r="N221" s="41"/>
      <c r="O221" s="41"/>
      <c r="P221" s="41"/>
      <c r="Q221" s="41"/>
      <c r="R221" s="41"/>
      <c r="S221" s="41"/>
      <c r="T221" s="77"/>
      <c r="AT221" s="23" t="s">
        <v>202</v>
      </c>
      <c r="AU221" s="23" t="s">
        <v>86</v>
      </c>
    </row>
    <row r="222" spans="2:65" s="11" customFormat="1">
      <c r="B222" s="207"/>
      <c r="C222" s="208"/>
      <c r="D222" s="204" t="s">
        <v>188</v>
      </c>
      <c r="E222" s="209" t="s">
        <v>23</v>
      </c>
      <c r="F222" s="210" t="s">
        <v>297</v>
      </c>
      <c r="G222" s="208"/>
      <c r="H222" s="209" t="s">
        <v>23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188</v>
      </c>
      <c r="AU222" s="216" t="s">
        <v>86</v>
      </c>
      <c r="AV222" s="11" t="s">
        <v>84</v>
      </c>
      <c r="AW222" s="11" t="s">
        <v>39</v>
      </c>
      <c r="AX222" s="11" t="s">
        <v>76</v>
      </c>
      <c r="AY222" s="216" t="s">
        <v>177</v>
      </c>
    </row>
    <row r="223" spans="2:65" s="12" customFormat="1">
      <c r="B223" s="217"/>
      <c r="C223" s="218"/>
      <c r="D223" s="204" t="s">
        <v>188</v>
      </c>
      <c r="E223" s="219" t="s">
        <v>23</v>
      </c>
      <c r="F223" s="220" t="s">
        <v>298</v>
      </c>
      <c r="G223" s="218"/>
      <c r="H223" s="221">
        <v>6.5220000000000002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188</v>
      </c>
      <c r="AU223" s="227" t="s">
        <v>86</v>
      </c>
      <c r="AV223" s="12" t="s">
        <v>86</v>
      </c>
      <c r="AW223" s="12" t="s">
        <v>39</v>
      </c>
      <c r="AX223" s="12" t="s">
        <v>76</v>
      </c>
      <c r="AY223" s="227" t="s">
        <v>177</v>
      </c>
    </row>
    <row r="224" spans="2:65" s="11" customFormat="1">
      <c r="B224" s="207"/>
      <c r="C224" s="208"/>
      <c r="D224" s="204" t="s">
        <v>188</v>
      </c>
      <c r="E224" s="209" t="s">
        <v>23</v>
      </c>
      <c r="F224" s="210" t="s">
        <v>326</v>
      </c>
      <c r="G224" s="208"/>
      <c r="H224" s="209" t="s">
        <v>23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188</v>
      </c>
      <c r="AU224" s="216" t="s">
        <v>86</v>
      </c>
      <c r="AV224" s="11" t="s">
        <v>84</v>
      </c>
      <c r="AW224" s="11" t="s">
        <v>39</v>
      </c>
      <c r="AX224" s="11" t="s">
        <v>76</v>
      </c>
      <c r="AY224" s="216" t="s">
        <v>177</v>
      </c>
    </row>
    <row r="225" spans="2:65" s="11" customFormat="1">
      <c r="B225" s="207"/>
      <c r="C225" s="208"/>
      <c r="D225" s="204" t="s">
        <v>188</v>
      </c>
      <c r="E225" s="209" t="s">
        <v>23</v>
      </c>
      <c r="F225" s="210" t="s">
        <v>339</v>
      </c>
      <c r="G225" s="208"/>
      <c r="H225" s="209" t="s">
        <v>23</v>
      </c>
      <c r="I225" s="211"/>
      <c r="J225" s="208"/>
      <c r="K225" s="208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188</v>
      </c>
      <c r="AU225" s="216" t="s">
        <v>86</v>
      </c>
      <c r="AV225" s="11" t="s">
        <v>84</v>
      </c>
      <c r="AW225" s="11" t="s">
        <v>39</v>
      </c>
      <c r="AX225" s="11" t="s">
        <v>76</v>
      </c>
      <c r="AY225" s="216" t="s">
        <v>177</v>
      </c>
    </row>
    <row r="226" spans="2:65" s="12" customFormat="1">
      <c r="B226" s="217"/>
      <c r="C226" s="218"/>
      <c r="D226" s="204" t="s">
        <v>188</v>
      </c>
      <c r="E226" s="219" t="s">
        <v>23</v>
      </c>
      <c r="F226" s="220" t="s">
        <v>340</v>
      </c>
      <c r="G226" s="218"/>
      <c r="H226" s="221">
        <v>5.5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188</v>
      </c>
      <c r="AU226" s="227" t="s">
        <v>86</v>
      </c>
      <c r="AV226" s="12" t="s">
        <v>86</v>
      </c>
      <c r="AW226" s="12" t="s">
        <v>39</v>
      </c>
      <c r="AX226" s="12" t="s">
        <v>76</v>
      </c>
      <c r="AY226" s="227" t="s">
        <v>177</v>
      </c>
    </row>
    <row r="227" spans="2:65" s="13" customFormat="1">
      <c r="B227" s="228"/>
      <c r="C227" s="229"/>
      <c r="D227" s="204" t="s">
        <v>188</v>
      </c>
      <c r="E227" s="230" t="s">
        <v>23</v>
      </c>
      <c r="F227" s="231" t="s">
        <v>261</v>
      </c>
      <c r="G227" s="229"/>
      <c r="H227" s="232">
        <v>12.022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188</v>
      </c>
      <c r="AU227" s="238" t="s">
        <v>86</v>
      </c>
      <c r="AV227" s="13" t="s">
        <v>184</v>
      </c>
      <c r="AW227" s="13" t="s">
        <v>39</v>
      </c>
      <c r="AX227" s="13" t="s">
        <v>84</v>
      </c>
      <c r="AY227" s="238" t="s">
        <v>177</v>
      </c>
    </row>
    <row r="228" spans="2:65" s="1" customFormat="1" ht="25.5" customHeight="1">
      <c r="B228" s="40"/>
      <c r="C228" s="192" t="s">
        <v>344</v>
      </c>
      <c r="D228" s="192" t="s">
        <v>179</v>
      </c>
      <c r="E228" s="193" t="s">
        <v>345</v>
      </c>
      <c r="F228" s="194" t="s">
        <v>346</v>
      </c>
      <c r="G228" s="195" t="s">
        <v>347</v>
      </c>
      <c r="H228" s="196">
        <v>536.72199999999998</v>
      </c>
      <c r="I228" s="197"/>
      <c r="J228" s="198">
        <f>ROUND(I228*H228,2)</f>
        <v>0</v>
      </c>
      <c r="K228" s="194" t="s">
        <v>23</v>
      </c>
      <c r="L228" s="60"/>
      <c r="M228" s="199" t="s">
        <v>23</v>
      </c>
      <c r="N228" s="200" t="s">
        <v>47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184</v>
      </c>
      <c r="AT228" s="23" t="s">
        <v>179</v>
      </c>
      <c r="AU228" s="23" t="s">
        <v>86</v>
      </c>
      <c r="AY228" s="23" t="s">
        <v>177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84</v>
      </c>
      <c r="BK228" s="203">
        <f>ROUND(I228*H228,2)</f>
        <v>0</v>
      </c>
      <c r="BL228" s="23" t="s">
        <v>184</v>
      </c>
      <c r="BM228" s="23" t="s">
        <v>348</v>
      </c>
    </row>
    <row r="229" spans="2:65" s="11" customFormat="1">
      <c r="B229" s="207"/>
      <c r="C229" s="208"/>
      <c r="D229" s="204" t="s">
        <v>188</v>
      </c>
      <c r="E229" s="209" t="s">
        <v>23</v>
      </c>
      <c r="F229" s="210" t="s">
        <v>349</v>
      </c>
      <c r="G229" s="208"/>
      <c r="H229" s="209" t="s">
        <v>23</v>
      </c>
      <c r="I229" s="211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188</v>
      </c>
      <c r="AU229" s="216" t="s">
        <v>86</v>
      </c>
      <c r="AV229" s="11" t="s">
        <v>84</v>
      </c>
      <c r="AW229" s="11" t="s">
        <v>39</v>
      </c>
      <c r="AX229" s="11" t="s">
        <v>76</v>
      </c>
      <c r="AY229" s="216" t="s">
        <v>177</v>
      </c>
    </row>
    <row r="230" spans="2:65" s="12" customFormat="1">
      <c r="B230" s="217"/>
      <c r="C230" s="218"/>
      <c r="D230" s="204" t="s">
        <v>188</v>
      </c>
      <c r="E230" s="219" t="s">
        <v>23</v>
      </c>
      <c r="F230" s="220" t="s">
        <v>350</v>
      </c>
      <c r="G230" s="218"/>
      <c r="H230" s="221">
        <v>536.72199999999998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188</v>
      </c>
      <c r="AU230" s="227" t="s">
        <v>86</v>
      </c>
      <c r="AV230" s="12" t="s">
        <v>86</v>
      </c>
      <c r="AW230" s="12" t="s">
        <v>39</v>
      </c>
      <c r="AX230" s="12" t="s">
        <v>84</v>
      </c>
      <c r="AY230" s="227" t="s">
        <v>177</v>
      </c>
    </row>
    <row r="231" spans="2:65" s="1" customFormat="1" ht="25.5" customHeight="1">
      <c r="B231" s="40"/>
      <c r="C231" s="192" t="s">
        <v>351</v>
      </c>
      <c r="D231" s="192" t="s">
        <v>179</v>
      </c>
      <c r="E231" s="193" t="s">
        <v>352</v>
      </c>
      <c r="F231" s="194" t="s">
        <v>353</v>
      </c>
      <c r="G231" s="195" t="s">
        <v>347</v>
      </c>
      <c r="H231" s="196">
        <v>287.26299999999998</v>
      </c>
      <c r="I231" s="197"/>
      <c r="J231" s="198">
        <f>ROUND(I231*H231,2)</f>
        <v>0</v>
      </c>
      <c r="K231" s="194" t="s">
        <v>23</v>
      </c>
      <c r="L231" s="60"/>
      <c r="M231" s="199" t="s">
        <v>23</v>
      </c>
      <c r="N231" s="200" t="s">
        <v>47</v>
      </c>
      <c r="O231" s="41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23" t="s">
        <v>184</v>
      </c>
      <c r="AT231" s="23" t="s">
        <v>179</v>
      </c>
      <c r="AU231" s="23" t="s">
        <v>86</v>
      </c>
      <c r="AY231" s="23" t="s">
        <v>177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84</v>
      </c>
      <c r="BK231" s="203">
        <f>ROUND(I231*H231,2)</f>
        <v>0</v>
      </c>
      <c r="BL231" s="23" t="s">
        <v>184</v>
      </c>
      <c r="BM231" s="23" t="s">
        <v>354</v>
      </c>
    </row>
    <row r="232" spans="2:65" s="11" customFormat="1">
      <c r="B232" s="207"/>
      <c r="C232" s="208"/>
      <c r="D232" s="204" t="s">
        <v>188</v>
      </c>
      <c r="E232" s="209" t="s">
        <v>23</v>
      </c>
      <c r="F232" s="210" t="s">
        <v>355</v>
      </c>
      <c r="G232" s="208"/>
      <c r="H232" s="209" t="s">
        <v>23</v>
      </c>
      <c r="I232" s="211"/>
      <c r="J232" s="208"/>
      <c r="K232" s="208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188</v>
      </c>
      <c r="AU232" s="216" t="s">
        <v>86</v>
      </c>
      <c r="AV232" s="11" t="s">
        <v>84</v>
      </c>
      <c r="AW232" s="11" t="s">
        <v>39</v>
      </c>
      <c r="AX232" s="11" t="s">
        <v>76</v>
      </c>
      <c r="AY232" s="216" t="s">
        <v>177</v>
      </c>
    </row>
    <row r="233" spans="2:65" s="12" customFormat="1">
      <c r="B233" s="217"/>
      <c r="C233" s="218"/>
      <c r="D233" s="204" t="s">
        <v>188</v>
      </c>
      <c r="E233" s="219" t="s">
        <v>23</v>
      </c>
      <c r="F233" s="220" t="s">
        <v>356</v>
      </c>
      <c r="G233" s="218"/>
      <c r="H233" s="221">
        <v>287.26299999999998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188</v>
      </c>
      <c r="AU233" s="227" t="s">
        <v>86</v>
      </c>
      <c r="AV233" s="12" t="s">
        <v>86</v>
      </c>
      <c r="AW233" s="12" t="s">
        <v>39</v>
      </c>
      <c r="AX233" s="12" t="s">
        <v>84</v>
      </c>
      <c r="AY233" s="227" t="s">
        <v>177</v>
      </c>
    </row>
    <row r="234" spans="2:65" s="1" customFormat="1" ht="25.5" customHeight="1">
      <c r="B234" s="40"/>
      <c r="C234" s="192" t="s">
        <v>357</v>
      </c>
      <c r="D234" s="192" t="s">
        <v>179</v>
      </c>
      <c r="E234" s="193" t="s">
        <v>358</v>
      </c>
      <c r="F234" s="194" t="s">
        <v>359</v>
      </c>
      <c r="G234" s="195" t="s">
        <v>347</v>
      </c>
      <c r="H234" s="196">
        <v>0.75</v>
      </c>
      <c r="I234" s="197"/>
      <c r="J234" s="198">
        <f>ROUND(I234*H234,2)</f>
        <v>0</v>
      </c>
      <c r="K234" s="194" t="s">
        <v>23</v>
      </c>
      <c r="L234" s="60"/>
      <c r="M234" s="199" t="s">
        <v>23</v>
      </c>
      <c r="N234" s="200" t="s">
        <v>47</v>
      </c>
      <c r="O234" s="41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AR234" s="23" t="s">
        <v>184</v>
      </c>
      <c r="AT234" s="23" t="s">
        <v>179</v>
      </c>
      <c r="AU234" s="23" t="s">
        <v>86</v>
      </c>
      <c r="AY234" s="23" t="s">
        <v>177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3" t="s">
        <v>84</v>
      </c>
      <c r="BK234" s="203">
        <f>ROUND(I234*H234,2)</f>
        <v>0</v>
      </c>
      <c r="BL234" s="23" t="s">
        <v>184</v>
      </c>
      <c r="BM234" s="23" t="s">
        <v>360</v>
      </c>
    </row>
    <row r="235" spans="2:65" s="11" customFormat="1">
      <c r="B235" s="207"/>
      <c r="C235" s="208"/>
      <c r="D235" s="204" t="s">
        <v>188</v>
      </c>
      <c r="E235" s="209" t="s">
        <v>23</v>
      </c>
      <c r="F235" s="210" t="s">
        <v>361</v>
      </c>
      <c r="G235" s="208"/>
      <c r="H235" s="209" t="s">
        <v>23</v>
      </c>
      <c r="I235" s="211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188</v>
      </c>
      <c r="AU235" s="216" t="s">
        <v>86</v>
      </c>
      <c r="AV235" s="11" t="s">
        <v>84</v>
      </c>
      <c r="AW235" s="11" t="s">
        <v>39</v>
      </c>
      <c r="AX235" s="11" t="s">
        <v>76</v>
      </c>
      <c r="AY235" s="216" t="s">
        <v>177</v>
      </c>
    </row>
    <row r="236" spans="2:65" s="12" customFormat="1">
      <c r="B236" s="217"/>
      <c r="C236" s="218"/>
      <c r="D236" s="204" t="s">
        <v>188</v>
      </c>
      <c r="E236" s="219" t="s">
        <v>23</v>
      </c>
      <c r="F236" s="220" t="s">
        <v>362</v>
      </c>
      <c r="G236" s="218"/>
      <c r="H236" s="221">
        <v>0.75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188</v>
      </c>
      <c r="AU236" s="227" t="s">
        <v>86</v>
      </c>
      <c r="AV236" s="12" t="s">
        <v>86</v>
      </c>
      <c r="AW236" s="12" t="s">
        <v>39</v>
      </c>
      <c r="AX236" s="12" t="s">
        <v>84</v>
      </c>
      <c r="AY236" s="227" t="s">
        <v>177</v>
      </c>
    </row>
    <row r="237" spans="2:65" s="1" customFormat="1" ht="25.5" customHeight="1">
      <c r="B237" s="40"/>
      <c r="C237" s="192" t="s">
        <v>363</v>
      </c>
      <c r="D237" s="192" t="s">
        <v>179</v>
      </c>
      <c r="E237" s="193" t="s">
        <v>364</v>
      </c>
      <c r="F237" s="194" t="s">
        <v>365</v>
      </c>
      <c r="G237" s="195" t="s">
        <v>199</v>
      </c>
      <c r="H237" s="196">
        <v>67.659000000000006</v>
      </c>
      <c r="I237" s="197"/>
      <c r="J237" s="198">
        <f>ROUND(I237*H237,2)</f>
        <v>0</v>
      </c>
      <c r="K237" s="194" t="s">
        <v>183</v>
      </c>
      <c r="L237" s="60"/>
      <c r="M237" s="199" t="s">
        <v>23</v>
      </c>
      <c r="N237" s="200" t="s">
        <v>47</v>
      </c>
      <c r="O237" s="41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3" t="s">
        <v>184</v>
      </c>
      <c r="AT237" s="23" t="s">
        <v>179</v>
      </c>
      <c r="AU237" s="23" t="s">
        <v>86</v>
      </c>
      <c r="AY237" s="23" t="s">
        <v>177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3" t="s">
        <v>84</v>
      </c>
      <c r="BK237" s="203">
        <f>ROUND(I237*H237,2)</f>
        <v>0</v>
      </c>
      <c r="BL237" s="23" t="s">
        <v>184</v>
      </c>
      <c r="BM237" s="23" t="s">
        <v>366</v>
      </c>
    </row>
    <row r="238" spans="2:65" s="1" customFormat="1" ht="148.5">
      <c r="B238" s="40"/>
      <c r="C238" s="62"/>
      <c r="D238" s="204" t="s">
        <v>186</v>
      </c>
      <c r="E238" s="62"/>
      <c r="F238" s="205" t="s">
        <v>367</v>
      </c>
      <c r="G238" s="62"/>
      <c r="H238" s="62"/>
      <c r="I238" s="163"/>
      <c r="J238" s="62"/>
      <c r="K238" s="62"/>
      <c r="L238" s="60"/>
      <c r="M238" s="206"/>
      <c r="N238" s="41"/>
      <c r="O238" s="41"/>
      <c r="P238" s="41"/>
      <c r="Q238" s="41"/>
      <c r="R238" s="41"/>
      <c r="S238" s="41"/>
      <c r="T238" s="77"/>
      <c r="AT238" s="23" t="s">
        <v>186</v>
      </c>
      <c r="AU238" s="23" t="s">
        <v>86</v>
      </c>
    </row>
    <row r="239" spans="2:65" s="1" customFormat="1" ht="27">
      <c r="B239" s="40"/>
      <c r="C239" s="62"/>
      <c r="D239" s="204" t="s">
        <v>202</v>
      </c>
      <c r="E239" s="62"/>
      <c r="F239" s="205" t="s">
        <v>368</v>
      </c>
      <c r="G239" s="62"/>
      <c r="H239" s="62"/>
      <c r="I239" s="163"/>
      <c r="J239" s="62"/>
      <c r="K239" s="62"/>
      <c r="L239" s="60"/>
      <c r="M239" s="206"/>
      <c r="N239" s="41"/>
      <c r="O239" s="41"/>
      <c r="P239" s="41"/>
      <c r="Q239" s="41"/>
      <c r="R239" s="41"/>
      <c r="S239" s="41"/>
      <c r="T239" s="77"/>
      <c r="AT239" s="23" t="s">
        <v>202</v>
      </c>
      <c r="AU239" s="23" t="s">
        <v>86</v>
      </c>
    </row>
    <row r="240" spans="2:65" s="12" customFormat="1">
      <c r="B240" s="217"/>
      <c r="C240" s="218"/>
      <c r="D240" s="204" t="s">
        <v>188</v>
      </c>
      <c r="E240" s="219" t="s">
        <v>23</v>
      </c>
      <c r="F240" s="220" t="s">
        <v>369</v>
      </c>
      <c r="G240" s="218"/>
      <c r="H240" s="221">
        <v>67.659000000000006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188</v>
      </c>
      <c r="AU240" s="227" t="s">
        <v>86</v>
      </c>
      <c r="AV240" s="12" t="s">
        <v>86</v>
      </c>
      <c r="AW240" s="12" t="s">
        <v>39</v>
      </c>
      <c r="AX240" s="12" t="s">
        <v>84</v>
      </c>
      <c r="AY240" s="227" t="s">
        <v>177</v>
      </c>
    </row>
    <row r="241" spans="2:65" s="1" customFormat="1" ht="25.5" customHeight="1">
      <c r="B241" s="40"/>
      <c r="C241" s="192" t="s">
        <v>370</v>
      </c>
      <c r="D241" s="192" t="s">
        <v>179</v>
      </c>
      <c r="E241" s="193" t="s">
        <v>371</v>
      </c>
      <c r="F241" s="194" t="s">
        <v>372</v>
      </c>
      <c r="G241" s="195" t="s">
        <v>199</v>
      </c>
      <c r="H241" s="196">
        <v>54.615000000000002</v>
      </c>
      <c r="I241" s="197"/>
      <c r="J241" s="198">
        <f>ROUND(I241*H241,2)</f>
        <v>0</v>
      </c>
      <c r="K241" s="194" t="s">
        <v>183</v>
      </c>
      <c r="L241" s="60"/>
      <c r="M241" s="199" t="s">
        <v>23</v>
      </c>
      <c r="N241" s="200" t="s">
        <v>47</v>
      </c>
      <c r="O241" s="41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3" t="s">
        <v>184</v>
      </c>
      <c r="AT241" s="23" t="s">
        <v>179</v>
      </c>
      <c r="AU241" s="23" t="s">
        <v>86</v>
      </c>
      <c r="AY241" s="23" t="s">
        <v>177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3" t="s">
        <v>84</v>
      </c>
      <c r="BK241" s="203">
        <f>ROUND(I241*H241,2)</f>
        <v>0</v>
      </c>
      <c r="BL241" s="23" t="s">
        <v>184</v>
      </c>
      <c r="BM241" s="23" t="s">
        <v>373</v>
      </c>
    </row>
    <row r="242" spans="2:65" s="1" customFormat="1" ht="148.5">
      <c r="B242" s="40"/>
      <c r="C242" s="62"/>
      <c r="D242" s="204" t="s">
        <v>186</v>
      </c>
      <c r="E242" s="62"/>
      <c r="F242" s="205" t="s">
        <v>367</v>
      </c>
      <c r="G242" s="62"/>
      <c r="H242" s="62"/>
      <c r="I242" s="163"/>
      <c r="J242" s="62"/>
      <c r="K242" s="62"/>
      <c r="L242" s="60"/>
      <c r="M242" s="206"/>
      <c r="N242" s="41"/>
      <c r="O242" s="41"/>
      <c r="P242" s="41"/>
      <c r="Q242" s="41"/>
      <c r="R242" s="41"/>
      <c r="S242" s="41"/>
      <c r="T242" s="77"/>
      <c r="AT242" s="23" t="s">
        <v>186</v>
      </c>
      <c r="AU242" s="23" t="s">
        <v>86</v>
      </c>
    </row>
    <row r="243" spans="2:65" s="12" customFormat="1">
      <c r="B243" s="217"/>
      <c r="C243" s="218"/>
      <c r="D243" s="204" t="s">
        <v>188</v>
      </c>
      <c r="E243" s="219" t="s">
        <v>23</v>
      </c>
      <c r="F243" s="220" t="s">
        <v>100</v>
      </c>
      <c r="G243" s="218"/>
      <c r="H243" s="221">
        <v>54.615000000000002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188</v>
      </c>
      <c r="AU243" s="227" t="s">
        <v>86</v>
      </c>
      <c r="AV243" s="12" t="s">
        <v>86</v>
      </c>
      <c r="AW243" s="12" t="s">
        <v>39</v>
      </c>
      <c r="AX243" s="12" t="s">
        <v>84</v>
      </c>
      <c r="AY243" s="227" t="s">
        <v>177</v>
      </c>
    </row>
    <row r="244" spans="2:65" s="1" customFormat="1" ht="25.5" customHeight="1">
      <c r="B244" s="40"/>
      <c r="C244" s="192" t="s">
        <v>374</v>
      </c>
      <c r="D244" s="192" t="s">
        <v>179</v>
      </c>
      <c r="E244" s="193" t="s">
        <v>375</v>
      </c>
      <c r="F244" s="194" t="s">
        <v>376</v>
      </c>
      <c r="G244" s="195" t="s">
        <v>199</v>
      </c>
      <c r="H244" s="196">
        <v>37.613</v>
      </c>
      <c r="I244" s="197"/>
      <c r="J244" s="198">
        <f>ROUND(I244*H244,2)</f>
        <v>0</v>
      </c>
      <c r="K244" s="194" t="s">
        <v>183</v>
      </c>
      <c r="L244" s="60"/>
      <c r="M244" s="199" t="s">
        <v>23</v>
      </c>
      <c r="N244" s="200" t="s">
        <v>47</v>
      </c>
      <c r="O244" s="41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3" t="s">
        <v>184</v>
      </c>
      <c r="AT244" s="23" t="s">
        <v>179</v>
      </c>
      <c r="AU244" s="23" t="s">
        <v>86</v>
      </c>
      <c r="AY244" s="23" t="s">
        <v>177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3" t="s">
        <v>84</v>
      </c>
      <c r="BK244" s="203">
        <f>ROUND(I244*H244,2)</f>
        <v>0</v>
      </c>
      <c r="BL244" s="23" t="s">
        <v>184</v>
      </c>
      <c r="BM244" s="23" t="s">
        <v>377</v>
      </c>
    </row>
    <row r="245" spans="2:65" s="1" customFormat="1" ht="148.5">
      <c r="B245" s="40"/>
      <c r="C245" s="62"/>
      <c r="D245" s="204" t="s">
        <v>186</v>
      </c>
      <c r="E245" s="62"/>
      <c r="F245" s="205" t="s">
        <v>367</v>
      </c>
      <c r="G245" s="62"/>
      <c r="H245" s="62"/>
      <c r="I245" s="163"/>
      <c r="J245" s="62"/>
      <c r="K245" s="62"/>
      <c r="L245" s="60"/>
      <c r="M245" s="206"/>
      <c r="N245" s="41"/>
      <c r="O245" s="41"/>
      <c r="P245" s="41"/>
      <c r="Q245" s="41"/>
      <c r="R245" s="41"/>
      <c r="S245" s="41"/>
      <c r="T245" s="77"/>
      <c r="AT245" s="23" t="s">
        <v>186</v>
      </c>
      <c r="AU245" s="23" t="s">
        <v>86</v>
      </c>
    </row>
    <row r="246" spans="2:65" s="1" customFormat="1" ht="27">
      <c r="B246" s="40"/>
      <c r="C246" s="62"/>
      <c r="D246" s="204" t="s">
        <v>202</v>
      </c>
      <c r="E246" s="62"/>
      <c r="F246" s="205" t="s">
        <v>368</v>
      </c>
      <c r="G246" s="62"/>
      <c r="H246" s="62"/>
      <c r="I246" s="163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202</v>
      </c>
      <c r="AU246" s="23" t="s">
        <v>86</v>
      </c>
    </row>
    <row r="247" spans="2:65" s="12" customFormat="1">
      <c r="B247" s="217"/>
      <c r="C247" s="218"/>
      <c r="D247" s="204" t="s">
        <v>188</v>
      </c>
      <c r="E247" s="219" t="s">
        <v>23</v>
      </c>
      <c r="F247" s="220" t="s">
        <v>378</v>
      </c>
      <c r="G247" s="218"/>
      <c r="H247" s="221">
        <v>37.613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188</v>
      </c>
      <c r="AU247" s="227" t="s">
        <v>86</v>
      </c>
      <c r="AV247" s="12" t="s">
        <v>86</v>
      </c>
      <c r="AW247" s="12" t="s">
        <v>39</v>
      </c>
      <c r="AX247" s="12" t="s">
        <v>84</v>
      </c>
      <c r="AY247" s="227" t="s">
        <v>177</v>
      </c>
    </row>
    <row r="248" spans="2:65" s="1" customFormat="1" ht="25.5" customHeight="1">
      <c r="B248" s="40"/>
      <c r="C248" s="192" t="s">
        <v>379</v>
      </c>
      <c r="D248" s="192" t="s">
        <v>179</v>
      </c>
      <c r="E248" s="193" t="s">
        <v>380</v>
      </c>
      <c r="F248" s="194" t="s">
        <v>381</v>
      </c>
      <c r="G248" s="195" t="s">
        <v>199</v>
      </c>
      <c r="H248" s="196">
        <v>24.568999999999999</v>
      </c>
      <c r="I248" s="197"/>
      <c r="J248" s="198">
        <f>ROUND(I248*H248,2)</f>
        <v>0</v>
      </c>
      <c r="K248" s="194" t="s">
        <v>183</v>
      </c>
      <c r="L248" s="60"/>
      <c r="M248" s="199" t="s">
        <v>23</v>
      </c>
      <c r="N248" s="200" t="s">
        <v>47</v>
      </c>
      <c r="O248" s="41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AR248" s="23" t="s">
        <v>184</v>
      </c>
      <c r="AT248" s="23" t="s">
        <v>179</v>
      </c>
      <c r="AU248" s="23" t="s">
        <v>86</v>
      </c>
      <c r="AY248" s="23" t="s">
        <v>177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3" t="s">
        <v>84</v>
      </c>
      <c r="BK248" s="203">
        <f>ROUND(I248*H248,2)</f>
        <v>0</v>
      </c>
      <c r="BL248" s="23" t="s">
        <v>184</v>
      </c>
      <c r="BM248" s="23" t="s">
        <v>382</v>
      </c>
    </row>
    <row r="249" spans="2:65" s="1" customFormat="1" ht="148.5">
      <c r="B249" s="40"/>
      <c r="C249" s="62"/>
      <c r="D249" s="204" t="s">
        <v>186</v>
      </c>
      <c r="E249" s="62"/>
      <c r="F249" s="205" t="s">
        <v>367</v>
      </c>
      <c r="G249" s="62"/>
      <c r="H249" s="62"/>
      <c r="I249" s="163"/>
      <c r="J249" s="62"/>
      <c r="K249" s="62"/>
      <c r="L249" s="60"/>
      <c r="M249" s="206"/>
      <c r="N249" s="41"/>
      <c r="O249" s="41"/>
      <c r="P249" s="41"/>
      <c r="Q249" s="41"/>
      <c r="R249" s="41"/>
      <c r="S249" s="41"/>
      <c r="T249" s="77"/>
      <c r="AT249" s="23" t="s">
        <v>186</v>
      </c>
      <c r="AU249" s="23" t="s">
        <v>86</v>
      </c>
    </row>
    <row r="250" spans="2:65" s="12" customFormat="1">
      <c r="B250" s="217"/>
      <c r="C250" s="218"/>
      <c r="D250" s="204" t="s">
        <v>188</v>
      </c>
      <c r="E250" s="219" t="s">
        <v>23</v>
      </c>
      <c r="F250" s="220" t="s">
        <v>142</v>
      </c>
      <c r="G250" s="218"/>
      <c r="H250" s="221">
        <v>24.568999999999999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188</v>
      </c>
      <c r="AU250" s="227" t="s">
        <v>86</v>
      </c>
      <c r="AV250" s="12" t="s">
        <v>86</v>
      </c>
      <c r="AW250" s="12" t="s">
        <v>39</v>
      </c>
      <c r="AX250" s="12" t="s">
        <v>84</v>
      </c>
      <c r="AY250" s="227" t="s">
        <v>177</v>
      </c>
    </row>
    <row r="251" spans="2:65" s="1" customFormat="1" ht="25.5" customHeight="1">
      <c r="B251" s="40"/>
      <c r="C251" s="192" t="s">
        <v>383</v>
      </c>
      <c r="D251" s="192" t="s">
        <v>179</v>
      </c>
      <c r="E251" s="193" t="s">
        <v>384</v>
      </c>
      <c r="F251" s="194" t="s">
        <v>385</v>
      </c>
      <c r="G251" s="195" t="s">
        <v>199</v>
      </c>
      <c r="H251" s="196">
        <v>30.725999999999999</v>
      </c>
      <c r="I251" s="197"/>
      <c r="J251" s="198">
        <f>ROUND(I251*H251,2)</f>
        <v>0</v>
      </c>
      <c r="K251" s="194" t="s">
        <v>183</v>
      </c>
      <c r="L251" s="60"/>
      <c r="M251" s="199" t="s">
        <v>23</v>
      </c>
      <c r="N251" s="200" t="s">
        <v>47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184</v>
      </c>
      <c r="AT251" s="23" t="s">
        <v>179</v>
      </c>
      <c r="AU251" s="23" t="s">
        <v>86</v>
      </c>
      <c r="AY251" s="23" t="s">
        <v>177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84</v>
      </c>
      <c r="BK251" s="203">
        <f>ROUND(I251*H251,2)</f>
        <v>0</v>
      </c>
      <c r="BL251" s="23" t="s">
        <v>184</v>
      </c>
      <c r="BM251" s="23" t="s">
        <v>386</v>
      </c>
    </row>
    <row r="252" spans="2:65" s="1" customFormat="1" ht="175.5">
      <c r="B252" s="40"/>
      <c r="C252" s="62"/>
      <c r="D252" s="204" t="s">
        <v>186</v>
      </c>
      <c r="E252" s="62"/>
      <c r="F252" s="205" t="s">
        <v>387</v>
      </c>
      <c r="G252" s="62"/>
      <c r="H252" s="62"/>
      <c r="I252" s="163"/>
      <c r="J252" s="62"/>
      <c r="K252" s="62"/>
      <c r="L252" s="60"/>
      <c r="M252" s="206"/>
      <c r="N252" s="41"/>
      <c r="O252" s="41"/>
      <c r="P252" s="41"/>
      <c r="Q252" s="41"/>
      <c r="R252" s="41"/>
      <c r="S252" s="41"/>
      <c r="T252" s="77"/>
      <c r="AT252" s="23" t="s">
        <v>186</v>
      </c>
      <c r="AU252" s="23" t="s">
        <v>86</v>
      </c>
    </row>
    <row r="253" spans="2:65" s="12" customFormat="1">
      <c r="B253" s="217"/>
      <c r="C253" s="218"/>
      <c r="D253" s="204" t="s">
        <v>188</v>
      </c>
      <c r="E253" s="219" t="s">
        <v>23</v>
      </c>
      <c r="F253" s="220" t="s">
        <v>107</v>
      </c>
      <c r="G253" s="218"/>
      <c r="H253" s="221">
        <v>30.725999999999999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188</v>
      </c>
      <c r="AU253" s="227" t="s">
        <v>86</v>
      </c>
      <c r="AV253" s="12" t="s">
        <v>86</v>
      </c>
      <c r="AW253" s="12" t="s">
        <v>39</v>
      </c>
      <c r="AX253" s="12" t="s">
        <v>84</v>
      </c>
      <c r="AY253" s="227" t="s">
        <v>177</v>
      </c>
    </row>
    <row r="254" spans="2:65" s="1" customFormat="1" ht="25.5" customHeight="1">
      <c r="B254" s="40"/>
      <c r="C254" s="192" t="s">
        <v>388</v>
      </c>
      <c r="D254" s="192" t="s">
        <v>179</v>
      </c>
      <c r="E254" s="193" t="s">
        <v>389</v>
      </c>
      <c r="F254" s="194" t="s">
        <v>390</v>
      </c>
      <c r="G254" s="195" t="s">
        <v>182</v>
      </c>
      <c r="H254" s="196">
        <v>61.6</v>
      </c>
      <c r="I254" s="197"/>
      <c r="J254" s="198">
        <f>ROUND(I254*H254,2)</f>
        <v>0</v>
      </c>
      <c r="K254" s="194" t="s">
        <v>183</v>
      </c>
      <c r="L254" s="60"/>
      <c r="M254" s="199" t="s">
        <v>23</v>
      </c>
      <c r="N254" s="200" t="s">
        <v>47</v>
      </c>
      <c r="O254" s="41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3" t="s">
        <v>184</v>
      </c>
      <c r="AT254" s="23" t="s">
        <v>179</v>
      </c>
      <c r="AU254" s="23" t="s">
        <v>86</v>
      </c>
      <c r="AY254" s="23" t="s">
        <v>177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84</v>
      </c>
      <c r="BK254" s="203">
        <f>ROUND(I254*H254,2)</f>
        <v>0</v>
      </c>
      <c r="BL254" s="23" t="s">
        <v>184</v>
      </c>
      <c r="BM254" s="23" t="s">
        <v>391</v>
      </c>
    </row>
    <row r="255" spans="2:65" s="1" customFormat="1" ht="121.5">
      <c r="B255" s="40"/>
      <c r="C255" s="62"/>
      <c r="D255" s="204" t="s">
        <v>186</v>
      </c>
      <c r="E255" s="62"/>
      <c r="F255" s="205" t="s">
        <v>392</v>
      </c>
      <c r="G255" s="62"/>
      <c r="H255" s="62"/>
      <c r="I255" s="163"/>
      <c r="J255" s="62"/>
      <c r="K255" s="62"/>
      <c r="L255" s="60"/>
      <c r="M255" s="206"/>
      <c r="N255" s="41"/>
      <c r="O255" s="41"/>
      <c r="P255" s="41"/>
      <c r="Q255" s="41"/>
      <c r="R255" s="41"/>
      <c r="S255" s="41"/>
      <c r="T255" s="77"/>
      <c r="AT255" s="23" t="s">
        <v>186</v>
      </c>
      <c r="AU255" s="23" t="s">
        <v>86</v>
      </c>
    </row>
    <row r="256" spans="2:65" s="12" customFormat="1">
      <c r="B256" s="217"/>
      <c r="C256" s="218"/>
      <c r="D256" s="204" t="s">
        <v>188</v>
      </c>
      <c r="E256" s="219" t="s">
        <v>23</v>
      </c>
      <c r="F256" s="220" t="s">
        <v>139</v>
      </c>
      <c r="G256" s="218"/>
      <c r="H256" s="221">
        <v>61.6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188</v>
      </c>
      <c r="AU256" s="227" t="s">
        <v>86</v>
      </c>
      <c r="AV256" s="12" t="s">
        <v>86</v>
      </c>
      <c r="AW256" s="12" t="s">
        <v>39</v>
      </c>
      <c r="AX256" s="12" t="s">
        <v>84</v>
      </c>
      <c r="AY256" s="227" t="s">
        <v>177</v>
      </c>
    </row>
    <row r="257" spans="2:65" s="1" customFormat="1" ht="16.5" customHeight="1">
      <c r="B257" s="40"/>
      <c r="C257" s="239" t="s">
        <v>393</v>
      </c>
      <c r="D257" s="239" t="s">
        <v>394</v>
      </c>
      <c r="E257" s="240" t="s">
        <v>395</v>
      </c>
      <c r="F257" s="241" t="s">
        <v>396</v>
      </c>
      <c r="G257" s="242" t="s">
        <v>397</v>
      </c>
      <c r="H257" s="243">
        <v>2.7719999999999998</v>
      </c>
      <c r="I257" s="244"/>
      <c r="J257" s="245">
        <f>ROUND(I257*H257,2)</f>
        <v>0</v>
      </c>
      <c r="K257" s="241" t="s">
        <v>183</v>
      </c>
      <c r="L257" s="246"/>
      <c r="M257" s="247" t="s">
        <v>23</v>
      </c>
      <c r="N257" s="248" t="s">
        <v>47</v>
      </c>
      <c r="O257" s="41"/>
      <c r="P257" s="201">
        <f>O257*H257</f>
        <v>0</v>
      </c>
      <c r="Q257" s="201">
        <v>1E-3</v>
      </c>
      <c r="R257" s="201">
        <f>Q257*H257</f>
        <v>2.7719999999999997E-3</v>
      </c>
      <c r="S257" s="201">
        <v>0</v>
      </c>
      <c r="T257" s="202">
        <f>S257*H257</f>
        <v>0</v>
      </c>
      <c r="AR257" s="23" t="s">
        <v>226</v>
      </c>
      <c r="AT257" s="23" t="s">
        <v>394</v>
      </c>
      <c r="AU257" s="23" t="s">
        <v>86</v>
      </c>
      <c r="AY257" s="23" t="s">
        <v>177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3" t="s">
        <v>84</v>
      </c>
      <c r="BK257" s="203">
        <f>ROUND(I257*H257,2)</f>
        <v>0</v>
      </c>
      <c r="BL257" s="23" t="s">
        <v>184</v>
      </c>
      <c r="BM257" s="23" t="s">
        <v>398</v>
      </c>
    </row>
    <row r="258" spans="2:65" s="12" customFormat="1">
      <c r="B258" s="217"/>
      <c r="C258" s="218"/>
      <c r="D258" s="204" t="s">
        <v>188</v>
      </c>
      <c r="E258" s="218"/>
      <c r="F258" s="220" t="s">
        <v>399</v>
      </c>
      <c r="G258" s="218"/>
      <c r="H258" s="221">
        <v>2.7719999999999998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188</v>
      </c>
      <c r="AU258" s="227" t="s">
        <v>86</v>
      </c>
      <c r="AV258" s="12" t="s">
        <v>86</v>
      </c>
      <c r="AW258" s="12" t="s">
        <v>6</v>
      </c>
      <c r="AX258" s="12" t="s">
        <v>84</v>
      </c>
      <c r="AY258" s="227" t="s">
        <v>177</v>
      </c>
    </row>
    <row r="259" spans="2:65" s="1" customFormat="1" ht="25.5" customHeight="1">
      <c r="B259" s="40"/>
      <c r="C259" s="192" t="s">
        <v>400</v>
      </c>
      <c r="D259" s="192" t="s">
        <v>179</v>
      </c>
      <c r="E259" s="193" t="s">
        <v>401</v>
      </c>
      <c r="F259" s="194" t="s">
        <v>402</v>
      </c>
      <c r="G259" s="195" t="s">
        <v>182</v>
      </c>
      <c r="H259" s="196">
        <v>296.76</v>
      </c>
      <c r="I259" s="197"/>
      <c r="J259" s="198">
        <f>ROUND(I259*H259,2)</f>
        <v>0</v>
      </c>
      <c r="K259" s="194" t="s">
        <v>183</v>
      </c>
      <c r="L259" s="60"/>
      <c r="M259" s="199" t="s">
        <v>23</v>
      </c>
      <c r="N259" s="200" t="s">
        <v>47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184</v>
      </c>
      <c r="AT259" s="23" t="s">
        <v>179</v>
      </c>
      <c r="AU259" s="23" t="s">
        <v>86</v>
      </c>
      <c r="AY259" s="23" t="s">
        <v>177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84</v>
      </c>
      <c r="BK259" s="203">
        <f>ROUND(I259*H259,2)</f>
        <v>0</v>
      </c>
      <c r="BL259" s="23" t="s">
        <v>184</v>
      </c>
      <c r="BM259" s="23" t="s">
        <v>403</v>
      </c>
    </row>
    <row r="260" spans="2:65" s="1" customFormat="1" ht="162">
      <c r="B260" s="40"/>
      <c r="C260" s="62"/>
      <c r="D260" s="204" t="s">
        <v>186</v>
      </c>
      <c r="E260" s="62"/>
      <c r="F260" s="205" t="s">
        <v>404</v>
      </c>
      <c r="G260" s="62"/>
      <c r="H260" s="62"/>
      <c r="I260" s="163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186</v>
      </c>
      <c r="AU260" s="23" t="s">
        <v>86</v>
      </c>
    </row>
    <row r="261" spans="2:65" s="1" customFormat="1" ht="27">
      <c r="B261" s="40"/>
      <c r="C261" s="62"/>
      <c r="D261" s="204" t="s">
        <v>202</v>
      </c>
      <c r="E261" s="62"/>
      <c r="F261" s="205" t="s">
        <v>405</v>
      </c>
      <c r="G261" s="62"/>
      <c r="H261" s="62"/>
      <c r="I261" s="163"/>
      <c r="J261" s="62"/>
      <c r="K261" s="62"/>
      <c r="L261" s="60"/>
      <c r="M261" s="206"/>
      <c r="N261" s="41"/>
      <c r="O261" s="41"/>
      <c r="P261" s="41"/>
      <c r="Q261" s="41"/>
      <c r="R261" s="41"/>
      <c r="S261" s="41"/>
      <c r="T261" s="77"/>
      <c r="AT261" s="23" t="s">
        <v>202</v>
      </c>
      <c r="AU261" s="23" t="s">
        <v>86</v>
      </c>
    </row>
    <row r="262" spans="2:65" s="12" customFormat="1">
      <c r="B262" s="217"/>
      <c r="C262" s="218"/>
      <c r="D262" s="204" t="s">
        <v>188</v>
      </c>
      <c r="E262" s="219" t="s">
        <v>23</v>
      </c>
      <c r="F262" s="220" t="s">
        <v>124</v>
      </c>
      <c r="G262" s="218"/>
      <c r="H262" s="221">
        <v>274.76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188</v>
      </c>
      <c r="AU262" s="227" t="s">
        <v>86</v>
      </c>
      <c r="AV262" s="12" t="s">
        <v>86</v>
      </c>
      <c r="AW262" s="12" t="s">
        <v>39</v>
      </c>
      <c r="AX262" s="12" t="s">
        <v>76</v>
      </c>
      <c r="AY262" s="227" t="s">
        <v>177</v>
      </c>
    </row>
    <row r="263" spans="2:65" s="11" customFormat="1">
      <c r="B263" s="207"/>
      <c r="C263" s="208"/>
      <c r="D263" s="204" t="s">
        <v>188</v>
      </c>
      <c r="E263" s="209" t="s">
        <v>23</v>
      </c>
      <c r="F263" s="210" t="s">
        <v>406</v>
      </c>
      <c r="G263" s="208"/>
      <c r="H263" s="209" t="s">
        <v>23</v>
      </c>
      <c r="I263" s="211"/>
      <c r="J263" s="208"/>
      <c r="K263" s="208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188</v>
      </c>
      <c r="AU263" s="216" t="s">
        <v>86</v>
      </c>
      <c r="AV263" s="11" t="s">
        <v>84</v>
      </c>
      <c r="AW263" s="11" t="s">
        <v>39</v>
      </c>
      <c r="AX263" s="11" t="s">
        <v>76</v>
      </c>
      <c r="AY263" s="216" t="s">
        <v>177</v>
      </c>
    </row>
    <row r="264" spans="2:65" s="12" customFormat="1">
      <c r="B264" s="217"/>
      <c r="C264" s="218"/>
      <c r="D264" s="204" t="s">
        <v>188</v>
      </c>
      <c r="E264" s="219" t="s">
        <v>23</v>
      </c>
      <c r="F264" s="220" t="s">
        <v>308</v>
      </c>
      <c r="G264" s="218"/>
      <c r="H264" s="221">
        <v>22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188</v>
      </c>
      <c r="AU264" s="227" t="s">
        <v>86</v>
      </c>
      <c r="AV264" s="12" t="s">
        <v>86</v>
      </c>
      <c r="AW264" s="12" t="s">
        <v>39</v>
      </c>
      <c r="AX264" s="12" t="s">
        <v>76</v>
      </c>
      <c r="AY264" s="227" t="s">
        <v>177</v>
      </c>
    </row>
    <row r="265" spans="2:65" s="13" customFormat="1">
      <c r="B265" s="228"/>
      <c r="C265" s="229"/>
      <c r="D265" s="204" t="s">
        <v>188</v>
      </c>
      <c r="E265" s="230" t="s">
        <v>23</v>
      </c>
      <c r="F265" s="231" t="s">
        <v>261</v>
      </c>
      <c r="G265" s="229"/>
      <c r="H265" s="232">
        <v>296.76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188</v>
      </c>
      <c r="AU265" s="238" t="s">
        <v>86</v>
      </c>
      <c r="AV265" s="13" t="s">
        <v>184</v>
      </c>
      <c r="AW265" s="13" t="s">
        <v>39</v>
      </c>
      <c r="AX265" s="13" t="s">
        <v>84</v>
      </c>
      <c r="AY265" s="238" t="s">
        <v>177</v>
      </c>
    </row>
    <row r="266" spans="2:65" s="1" customFormat="1" ht="25.5" customHeight="1">
      <c r="B266" s="40"/>
      <c r="C266" s="192" t="s">
        <v>407</v>
      </c>
      <c r="D266" s="192" t="s">
        <v>179</v>
      </c>
      <c r="E266" s="193" t="s">
        <v>408</v>
      </c>
      <c r="F266" s="194" t="s">
        <v>409</v>
      </c>
      <c r="G266" s="195" t="s">
        <v>182</v>
      </c>
      <c r="H266" s="196">
        <v>131.38499999999999</v>
      </c>
      <c r="I266" s="197"/>
      <c r="J266" s="198">
        <f>ROUND(I266*H266,2)</f>
        <v>0</v>
      </c>
      <c r="K266" s="194" t="s">
        <v>183</v>
      </c>
      <c r="L266" s="60"/>
      <c r="M266" s="199" t="s">
        <v>23</v>
      </c>
      <c r="N266" s="200" t="s">
        <v>47</v>
      </c>
      <c r="O266" s="41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3" t="s">
        <v>184</v>
      </c>
      <c r="AT266" s="23" t="s">
        <v>179</v>
      </c>
      <c r="AU266" s="23" t="s">
        <v>86</v>
      </c>
      <c r="AY266" s="23" t="s">
        <v>177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3" t="s">
        <v>84</v>
      </c>
      <c r="BK266" s="203">
        <f>ROUND(I266*H266,2)</f>
        <v>0</v>
      </c>
      <c r="BL266" s="23" t="s">
        <v>184</v>
      </c>
      <c r="BM266" s="23" t="s">
        <v>410</v>
      </c>
    </row>
    <row r="267" spans="2:65" s="1" customFormat="1" ht="121.5">
      <c r="B267" s="40"/>
      <c r="C267" s="62"/>
      <c r="D267" s="204" t="s">
        <v>186</v>
      </c>
      <c r="E267" s="62"/>
      <c r="F267" s="205" t="s">
        <v>411</v>
      </c>
      <c r="G267" s="62"/>
      <c r="H267" s="62"/>
      <c r="I267" s="163"/>
      <c r="J267" s="62"/>
      <c r="K267" s="62"/>
      <c r="L267" s="60"/>
      <c r="M267" s="206"/>
      <c r="N267" s="41"/>
      <c r="O267" s="41"/>
      <c r="P267" s="41"/>
      <c r="Q267" s="41"/>
      <c r="R267" s="41"/>
      <c r="S267" s="41"/>
      <c r="T267" s="77"/>
      <c r="AT267" s="23" t="s">
        <v>186</v>
      </c>
      <c r="AU267" s="23" t="s">
        <v>86</v>
      </c>
    </row>
    <row r="268" spans="2:65" s="12" customFormat="1">
      <c r="B268" s="217"/>
      <c r="C268" s="218"/>
      <c r="D268" s="204" t="s">
        <v>188</v>
      </c>
      <c r="E268" s="219" t="s">
        <v>23</v>
      </c>
      <c r="F268" s="220" t="s">
        <v>127</v>
      </c>
      <c r="G268" s="218"/>
      <c r="H268" s="221">
        <v>131.38499999999999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188</v>
      </c>
      <c r="AU268" s="227" t="s">
        <v>86</v>
      </c>
      <c r="AV268" s="12" t="s">
        <v>86</v>
      </c>
      <c r="AW268" s="12" t="s">
        <v>39</v>
      </c>
      <c r="AX268" s="12" t="s">
        <v>84</v>
      </c>
      <c r="AY268" s="227" t="s">
        <v>177</v>
      </c>
    </row>
    <row r="269" spans="2:65" s="1" customFormat="1" ht="25.5" customHeight="1">
      <c r="B269" s="40"/>
      <c r="C269" s="192" t="s">
        <v>412</v>
      </c>
      <c r="D269" s="192" t="s">
        <v>179</v>
      </c>
      <c r="E269" s="193" t="s">
        <v>413</v>
      </c>
      <c r="F269" s="194" t="s">
        <v>414</v>
      </c>
      <c r="G269" s="195" t="s">
        <v>182</v>
      </c>
      <c r="H269" s="196">
        <v>61.6</v>
      </c>
      <c r="I269" s="197"/>
      <c r="J269" s="198">
        <f>ROUND(I269*H269,2)</f>
        <v>0</v>
      </c>
      <c r="K269" s="194" t="s">
        <v>183</v>
      </c>
      <c r="L269" s="60"/>
      <c r="M269" s="199" t="s">
        <v>23</v>
      </c>
      <c r="N269" s="200" t="s">
        <v>47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3" t="s">
        <v>184</v>
      </c>
      <c r="AT269" s="23" t="s">
        <v>179</v>
      </c>
      <c r="AU269" s="23" t="s">
        <v>86</v>
      </c>
      <c r="AY269" s="23" t="s">
        <v>177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84</v>
      </c>
      <c r="BK269" s="203">
        <f>ROUND(I269*H269,2)</f>
        <v>0</v>
      </c>
      <c r="BL269" s="23" t="s">
        <v>184</v>
      </c>
      <c r="BM269" s="23" t="s">
        <v>415</v>
      </c>
    </row>
    <row r="270" spans="2:65" s="1" customFormat="1" ht="121.5">
      <c r="B270" s="40"/>
      <c r="C270" s="62"/>
      <c r="D270" s="204" t="s">
        <v>186</v>
      </c>
      <c r="E270" s="62"/>
      <c r="F270" s="205" t="s">
        <v>416</v>
      </c>
      <c r="G270" s="62"/>
      <c r="H270" s="62"/>
      <c r="I270" s="163"/>
      <c r="J270" s="62"/>
      <c r="K270" s="62"/>
      <c r="L270" s="60"/>
      <c r="M270" s="206"/>
      <c r="N270" s="41"/>
      <c r="O270" s="41"/>
      <c r="P270" s="41"/>
      <c r="Q270" s="41"/>
      <c r="R270" s="41"/>
      <c r="S270" s="41"/>
      <c r="T270" s="77"/>
      <c r="AT270" s="23" t="s">
        <v>186</v>
      </c>
      <c r="AU270" s="23" t="s">
        <v>86</v>
      </c>
    </row>
    <row r="271" spans="2:65" s="12" customFormat="1">
      <c r="B271" s="217"/>
      <c r="C271" s="218"/>
      <c r="D271" s="204" t="s">
        <v>188</v>
      </c>
      <c r="E271" s="219" t="s">
        <v>23</v>
      </c>
      <c r="F271" s="220" t="s">
        <v>139</v>
      </c>
      <c r="G271" s="218"/>
      <c r="H271" s="221">
        <v>61.6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188</v>
      </c>
      <c r="AU271" s="227" t="s">
        <v>86</v>
      </c>
      <c r="AV271" s="12" t="s">
        <v>86</v>
      </c>
      <c r="AW271" s="12" t="s">
        <v>39</v>
      </c>
      <c r="AX271" s="12" t="s">
        <v>84</v>
      </c>
      <c r="AY271" s="227" t="s">
        <v>177</v>
      </c>
    </row>
    <row r="272" spans="2:65" s="1" customFormat="1" ht="16.5" customHeight="1">
      <c r="B272" s="40"/>
      <c r="C272" s="239" t="s">
        <v>417</v>
      </c>
      <c r="D272" s="239" t="s">
        <v>394</v>
      </c>
      <c r="E272" s="240" t="s">
        <v>418</v>
      </c>
      <c r="F272" s="241" t="s">
        <v>419</v>
      </c>
      <c r="G272" s="242" t="s">
        <v>347</v>
      </c>
      <c r="H272" s="243">
        <v>6.16</v>
      </c>
      <c r="I272" s="244"/>
      <c r="J272" s="245">
        <f>ROUND(I272*H272,2)</f>
        <v>0</v>
      </c>
      <c r="K272" s="241" t="s">
        <v>183</v>
      </c>
      <c r="L272" s="246"/>
      <c r="M272" s="247" t="s">
        <v>23</v>
      </c>
      <c r="N272" s="248" t="s">
        <v>47</v>
      </c>
      <c r="O272" s="41"/>
      <c r="P272" s="201">
        <f>O272*H272</f>
        <v>0</v>
      </c>
      <c r="Q272" s="201">
        <v>1</v>
      </c>
      <c r="R272" s="201">
        <f>Q272*H272</f>
        <v>6.16</v>
      </c>
      <c r="S272" s="201">
        <v>0</v>
      </c>
      <c r="T272" s="202">
        <f>S272*H272</f>
        <v>0</v>
      </c>
      <c r="AR272" s="23" t="s">
        <v>226</v>
      </c>
      <c r="AT272" s="23" t="s">
        <v>394</v>
      </c>
      <c r="AU272" s="23" t="s">
        <v>86</v>
      </c>
      <c r="AY272" s="23" t="s">
        <v>177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3" t="s">
        <v>84</v>
      </c>
      <c r="BK272" s="203">
        <f>ROUND(I272*H272,2)</f>
        <v>0</v>
      </c>
      <c r="BL272" s="23" t="s">
        <v>184</v>
      </c>
      <c r="BM272" s="23" t="s">
        <v>420</v>
      </c>
    </row>
    <row r="273" spans="2:65" s="12" customFormat="1">
      <c r="B273" s="217"/>
      <c r="C273" s="218"/>
      <c r="D273" s="204" t="s">
        <v>188</v>
      </c>
      <c r="E273" s="218"/>
      <c r="F273" s="220" t="s">
        <v>421</v>
      </c>
      <c r="G273" s="218"/>
      <c r="H273" s="221">
        <v>6.16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188</v>
      </c>
      <c r="AU273" s="227" t="s">
        <v>86</v>
      </c>
      <c r="AV273" s="12" t="s">
        <v>86</v>
      </c>
      <c r="AW273" s="12" t="s">
        <v>6</v>
      </c>
      <c r="AX273" s="12" t="s">
        <v>84</v>
      </c>
      <c r="AY273" s="227" t="s">
        <v>177</v>
      </c>
    </row>
    <row r="274" spans="2:65" s="10" customFormat="1" ht="29.85" customHeight="1">
      <c r="B274" s="176"/>
      <c r="C274" s="177"/>
      <c r="D274" s="178" t="s">
        <v>75</v>
      </c>
      <c r="E274" s="190" t="s">
        <v>86</v>
      </c>
      <c r="F274" s="190" t="s">
        <v>422</v>
      </c>
      <c r="G274" s="177"/>
      <c r="H274" s="177"/>
      <c r="I274" s="180"/>
      <c r="J274" s="191">
        <f>BK274</f>
        <v>0</v>
      </c>
      <c r="K274" s="177"/>
      <c r="L274" s="182"/>
      <c r="M274" s="183"/>
      <c r="N274" s="184"/>
      <c r="O274" s="184"/>
      <c r="P274" s="185">
        <f>SUM(P275:P280)</f>
        <v>0</v>
      </c>
      <c r="Q274" s="184"/>
      <c r="R274" s="185">
        <f>SUM(R275:R280)</f>
        <v>526.15483535999999</v>
      </c>
      <c r="S274" s="184"/>
      <c r="T274" s="186">
        <f>SUM(T275:T280)</f>
        <v>0</v>
      </c>
      <c r="AR274" s="187" t="s">
        <v>84</v>
      </c>
      <c r="AT274" s="188" t="s">
        <v>75</v>
      </c>
      <c r="AU274" s="188" t="s">
        <v>84</v>
      </c>
      <c r="AY274" s="187" t="s">
        <v>177</v>
      </c>
      <c r="BK274" s="189">
        <f>SUM(BK275:BK280)</f>
        <v>0</v>
      </c>
    </row>
    <row r="275" spans="2:65" s="1" customFormat="1" ht="25.5" customHeight="1">
      <c r="B275" s="40"/>
      <c r="C275" s="192" t="s">
        <v>423</v>
      </c>
      <c r="D275" s="192" t="s">
        <v>179</v>
      </c>
      <c r="E275" s="193" t="s">
        <v>424</v>
      </c>
      <c r="F275" s="194" t="s">
        <v>425</v>
      </c>
      <c r="G275" s="195" t="s">
        <v>199</v>
      </c>
      <c r="H275" s="196">
        <v>48.726999999999997</v>
      </c>
      <c r="I275" s="197"/>
      <c r="J275" s="198">
        <f>ROUND(I275*H275,2)</f>
        <v>0</v>
      </c>
      <c r="K275" s="194" t="s">
        <v>183</v>
      </c>
      <c r="L275" s="60"/>
      <c r="M275" s="199" t="s">
        <v>23</v>
      </c>
      <c r="N275" s="200" t="s">
        <v>47</v>
      </c>
      <c r="O275" s="41"/>
      <c r="P275" s="201">
        <f>O275*H275</f>
        <v>0</v>
      </c>
      <c r="Q275" s="201">
        <v>2.16</v>
      </c>
      <c r="R275" s="201">
        <f>Q275*H275</f>
        <v>105.25032</v>
      </c>
      <c r="S275" s="201">
        <v>0</v>
      </c>
      <c r="T275" s="202">
        <f>S275*H275</f>
        <v>0</v>
      </c>
      <c r="AR275" s="23" t="s">
        <v>184</v>
      </c>
      <c r="AT275" s="23" t="s">
        <v>179</v>
      </c>
      <c r="AU275" s="23" t="s">
        <v>86</v>
      </c>
      <c r="AY275" s="23" t="s">
        <v>177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3" t="s">
        <v>84</v>
      </c>
      <c r="BK275" s="203">
        <f>ROUND(I275*H275,2)</f>
        <v>0</v>
      </c>
      <c r="BL275" s="23" t="s">
        <v>184</v>
      </c>
      <c r="BM275" s="23" t="s">
        <v>426</v>
      </c>
    </row>
    <row r="276" spans="2:65" s="1" customFormat="1" ht="40.5">
      <c r="B276" s="40"/>
      <c r="C276" s="62"/>
      <c r="D276" s="204" t="s">
        <v>186</v>
      </c>
      <c r="E276" s="62"/>
      <c r="F276" s="205" t="s">
        <v>427</v>
      </c>
      <c r="G276" s="62"/>
      <c r="H276" s="62"/>
      <c r="I276" s="163"/>
      <c r="J276" s="62"/>
      <c r="K276" s="62"/>
      <c r="L276" s="60"/>
      <c r="M276" s="206"/>
      <c r="N276" s="41"/>
      <c r="O276" s="41"/>
      <c r="P276" s="41"/>
      <c r="Q276" s="41"/>
      <c r="R276" s="41"/>
      <c r="S276" s="41"/>
      <c r="T276" s="77"/>
      <c r="AT276" s="23" t="s">
        <v>186</v>
      </c>
      <c r="AU276" s="23" t="s">
        <v>86</v>
      </c>
    </row>
    <row r="277" spans="2:65" s="12" customFormat="1">
      <c r="B277" s="217"/>
      <c r="C277" s="218"/>
      <c r="D277" s="204" t="s">
        <v>188</v>
      </c>
      <c r="E277" s="219" t="s">
        <v>23</v>
      </c>
      <c r="F277" s="220" t="s">
        <v>110</v>
      </c>
      <c r="G277" s="218"/>
      <c r="H277" s="221">
        <v>48.726999999999997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188</v>
      </c>
      <c r="AU277" s="227" t="s">
        <v>86</v>
      </c>
      <c r="AV277" s="12" t="s">
        <v>86</v>
      </c>
      <c r="AW277" s="12" t="s">
        <v>39</v>
      </c>
      <c r="AX277" s="12" t="s">
        <v>84</v>
      </c>
      <c r="AY277" s="227" t="s">
        <v>177</v>
      </c>
    </row>
    <row r="278" spans="2:65" s="1" customFormat="1" ht="63.75" customHeight="1">
      <c r="B278" s="40"/>
      <c r="C278" s="192" t="s">
        <v>428</v>
      </c>
      <c r="D278" s="192" t="s">
        <v>179</v>
      </c>
      <c r="E278" s="193" t="s">
        <v>429</v>
      </c>
      <c r="F278" s="194" t="s">
        <v>430</v>
      </c>
      <c r="G278" s="195" t="s">
        <v>199</v>
      </c>
      <c r="H278" s="196">
        <v>141.928</v>
      </c>
      <c r="I278" s="197"/>
      <c r="J278" s="198">
        <f>ROUND(I278*H278,2)</f>
        <v>0</v>
      </c>
      <c r="K278" s="194" t="s">
        <v>183</v>
      </c>
      <c r="L278" s="60"/>
      <c r="M278" s="199" t="s">
        <v>23</v>
      </c>
      <c r="N278" s="200" t="s">
        <v>47</v>
      </c>
      <c r="O278" s="41"/>
      <c r="P278" s="201">
        <f>O278*H278</f>
        <v>0</v>
      </c>
      <c r="Q278" s="201">
        <v>2.9656199999999999</v>
      </c>
      <c r="R278" s="201">
        <f>Q278*H278</f>
        <v>420.90451536</v>
      </c>
      <c r="S278" s="201">
        <v>0</v>
      </c>
      <c r="T278" s="202">
        <f>S278*H278</f>
        <v>0</v>
      </c>
      <c r="AR278" s="23" t="s">
        <v>184</v>
      </c>
      <c r="AT278" s="23" t="s">
        <v>179</v>
      </c>
      <c r="AU278" s="23" t="s">
        <v>86</v>
      </c>
      <c r="AY278" s="23" t="s">
        <v>177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3" t="s">
        <v>84</v>
      </c>
      <c r="BK278" s="203">
        <f>ROUND(I278*H278,2)</f>
        <v>0</v>
      </c>
      <c r="BL278" s="23" t="s">
        <v>184</v>
      </c>
      <c r="BM278" s="23" t="s">
        <v>431</v>
      </c>
    </row>
    <row r="279" spans="2:65" s="1" customFormat="1" ht="40.5">
      <c r="B279" s="40"/>
      <c r="C279" s="62"/>
      <c r="D279" s="204" t="s">
        <v>186</v>
      </c>
      <c r="E279" s="62"/>
      <c r="F279" s="205" t="s">
        <v>432</v>
      </c>
      <c r="G279" s="62"/>
      <c r="H279" s="62"/>
      <c r="I279" s="163"/>
      <c r="J279" s="62"/>
      <c r="K279" s="62"/>
      <c r="L279" s="60"/>
      <c r="M279" s="206"/>
      <c r="N279" s="41"/>
      <c r="O279" s="41"/>
      <c r="P279" s="41"/>
      <c r="Q279" s="41"/>
      <c r="R279" s="41"/>
      <c r="S279" s="41"/>
      <c r="T279" s="77"/>
      <c r="AT279" s="23" t="s">
        <v>186</v>
      </c>
      <c r="AU279" s="23" t="s">
        <v>86</v>
      </c>
    </row>
    <row r="280" spans="2:65" s="12" customFormat="1">
      <c r="B280" s="217"/>
      <c r="C280" s="218"/>
      <c r="D280" s="204" t="s">
        <v>188</v>
      </c>
      <c r="E280" s="219" t="s">
        <v>23</v>
      </c>
      <c r="F280" s="220" t="s">
        <v>130</v>
      </c>
      <c r="G280" s="218"/>
      <c r="H280" s="221">
        <v>141.928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188</v>
      </c>
      <c r="AU280" s="227" t="s">
        <v>86</v>
      </c>
      <c r="AV280" s="12" t="s">
        <v>86</v>
      </c>
      <c r="AW280" s="12" t="s">
        <v>39</v>
      </c>
      <c r="AX280" s="12" t="s">
        <v>84</v>
      </c>
      <c r="AY280" s="227" t="s">
        <v>177</v>
      </c>
    </row>
    <row r="281" spans="2:65" s="10" customFormat="1" ht="29.85" customHeight="1">
      <c r="B281" s="176"/>
      <c r="C281" s="177"/>
      <c r="D281" s="178" t="s">
        <v>75</v>
      </c>
      <c r="E281" s="190" t="s">
        <v>99</v>
      </c>
      <c r="F281" s="190" t="s">
        <v>433</v>
      </c>
      <c r="G281" s="177"/>
      <c r="H281" s="177"/>
      <c r="I281" s="180"/>
      <c r="J281" s="191">
        <f>BK281</f>
        <v>0</v>
      </c>
      <c r="K281" s="177"/>
      <c r="L281" s="182"/>
      <c r="M281" s="183"/>
      <c r="N281" s="184"/>
      <c r="O281" s="184"/>
      <c r="P281" s="185">
        <f>SUM(P282:P362)</f>
        <v>0</v>
      </c>
      <c r="Q281" s="184"/>
      <c r="R281" s="185">
        <f>SUM(R282:R362)</f>
        <v>302.81661712827997</v>
      </c>
      <c r="S281" s="184"/>
      <c r="T281" s="186">
        <f>SUM(T282:T362)</f>
        <v>0</v>
      </c>
      <c r="AR281" s="187" t="s">
        <v>84</v>
      </c>
      <c r="AT281" s="188" t="s">
        <v>75</v>
      </c>
      <c r="AU281" s="188" t="s">
        <v>84</v>
      </c>
      <c r="AY281" s="187" t="s">
        <v>177</v>
      </c>
      <c r="BK281" s="189">
        <f>SUM(BK282:BK362)</f>
        <v>0</v>
      </c>
    </row>
    <row r="282" spans="2:65" s="1" customFormat="1" ht="16.5" customHeight="1">
      <c r="B282" s="40"/>
      <c r="C282" s="192" t="s">
        <v>434</v>
      </c>
      <c r="D282" s="192" t="s">
        <v>179</v>
      </c>
      <c r="E282" s="193" t="s">
        <v>435</v>
      </c>
      <c r="F282" s="194" t="s">
        <v>436</v>
      </c>
      <c r="G282" s="195" t="s">
        <v>199</v>
      </c>
      <c r="H282" s="196">
        <v>3.2879999999999998</v>
      </c>
      <c r="I282" s="197"/>
      <c r="J282" s="198">
        <f>ROUND(I282*H282,2)</f>
        <v>0</v>
      </c>
      <c r="K282" s="194" t="s">
        <v>183</v>
      </c>
      <c r="L282" s="60"/>
      <c r="M282" s="199" t="s">
        <v>23</v>
      </c>
      <c r="N282" s="200" t="s">
        <v>47</v>
      </c>
      <c r="O282" s="41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AR282" s="23" t="s">
        <v>184</v>
      </c>
      <c r="AT282" s="23" t="s">
        <v>179</v>
      </c>
      <c r="AU282" s="23" t="s">
        <v>86</v>
      </c>
      <c r="AY282" s="23" t="s">
        <v>177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23" t="s">
        <v>84</v>
      </c>
      <c r="BK282" s="203">
        <f>ROUND(I282*H282,2)</f>
        <v>0</v>
      </c>
      <c r="BL282" s="23" t="s">
        <v>184</v>
      </c>
      <c r="BM282" s="23" t="s">
        <v>437</v>
      </c>
    </row>
    <row r="283" spans="2:65" s="1" customFormat="1" ht="54">
      <c r="B283" s="40"/>
      <c r="C283" s="62"/>
      <c r="D283" s="204" t="s">
        <v>186</v>
      </c>
      <c r="E283" s="62"/>
      <c r="F283" s="205" t="s">
        <v>438</v>
      </c>
      <c r="G283" s="62"/>
      <c r="H283" s="62"/>
      <c r="I283" s="163"/>
      <c r="J283" s="62"/>
      <c r="K283" s="62"/>
      <c r="L283" s="60"/>
      <c r="M283" s="206"/>
      <c r="N283" s="41"/>
      <c r="O283" s="41"/>
      <c r="P283" s="41"/>
      <c r="Q283" s="41"/>
      <c r="R283" s="41"/>
      <c r="S283" s="41"/>
      <c r="T283" s="77"/>
      <c r="AT283" s="23" t="s">
        <v>186</v>
      </c>
      <c r="AU283" s="23" t="s">
        <v>86</v>
      </c>
    </row>
    <row r="284" spans="2:65" s="1" customFormat="1" ht="27">
      <c r="B284" s="40"/>
      <c r="C284" s="62"/>
      <c r="D284" s="204" t="s">
        <v>202</v>
      </c>
      <c r="E284" s="62"/>
      <c r="F284" s="205" t="s">
        <v>439</v>
      </c>
      <c r="G284" s="62"/>
      <c r="H284" s="62"/>
      <c r="I284" s="163"/>
      <c r="J284" s="62"/>
      <c r="K284" s="62"/>
      <c r="L284" s="60"/>
      <c r="M284" s="206"/>
      <c r="N284" s="41"/>
      <c r="O284" s="41"/>
      <c r="P284" s="41"/>
      <c r="Q284" s="41"/>
      <c r="R284" s="41"/>
      <c r="S284" s="41"/>
      <c r="T284" s="77"/>
      <c r="AT284" s="23" t="s">
        <v>202</v>
      </c>
      <c r="AU284" s="23" t="s">
        <v>86</v>
      </c>
    </row>
    <row r="285" spans="2:65" s="11" customFormat="1">
      <c r="B285" s="207"/>
      <c r="C285" s="208"/>
      <c r="D285" s="204" t="s">
        <v>188</v>
      </c>
      <c r="E285" s="209" t="s">
        <v>23</v>
      </c>
      <c r="F285" s="210" t="s">
        <v>440</v>
      </c>
      <c r="G285" s="208"/>
      <c r="H285" s="209" t="s">
        <v>23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188</v>
      </c>
      <c r="AU285" s="216" t="s">
        <v>86</v>
      </c>
      <c r="AV285" s="11" t="s">
        <v>84</v>
      </c>
      <c r="AW285" s="11" t="s">
        <v>39</v>
      </c>
      <c r="AX285" s="11" t="s">
        <v>76</v>
      </c>
      <c r="AY285" s="216" t="s">
        <v>177</v>
      </c>
    </row>
    <row r="286" spans="2:65" s="12" customFormat="1">
      <c r="B286" s="217"/>
      <c r="C286" s="218"/>
      <c r="D286" s="204" t="s">
        <v>188</v>
      </c>
      <c r="E286" s="219" t="s">
        <v>23</v>
      </c>
      <c r="F286" s="220" t="s">
        <v>441</v>
      </c>
      <c r="G286" s="218"/>
      <c r="H286" s="221">
        <v>3.2879999999999998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188</v>
      </c>
      <c r="AU286" s="227" t="s">
        <v>86</v>
      </c>
      <c r="AV286" s="12" t="s">
        <v>86</v>
      </c>
      <c r="AW286" s="12" t="s">
        <v>39</v>
      </c>
      <c r="AX286" s="12" t="s">
        <v>84</v>
      </c>
      <c r="AY286" s="227" t="s">
        <v>177</v>
      </c>
    </row>
    <row r="287" spans="2:65" s="1" customFormat="1" ht="16.5" customHeight="1">
      <c r="B287" s="40"/>
      <c r="C287" s="192" t="s">
        <v>442</v>
      </c>
      <c r="D287" s="192" t="s">
        <v>179</v>
      </c>
      <c r="E287" s="193" t="s">
        <v>443</v>
      </c>
      <c r="F287" s="194" t="s">
        <v>444</v>
      </c>
      <c r="G287" s="195" t="s">
        <v>182</v>
      </c>
      <c r="H287" s="196">
        <v>9.3940000000000001</v>
      </c>
      <c r="I287" s="197"/>
      <c r="J287" s="198">
        <f>ROUND(I287*H287,2)</f>
        <v>0</v>
      </c>
      <c r="K287" s="194" t="s">
        <v>183</v>
      </c>
      <c r="L287" s="60"/>
      <c r="M287" s="199" t="s">
        <v>23</v>
      </c>
      <c r="N287" s="200" t="s">
        <v>47</v>
      </c>
      <c r="O287" s="41"/>
      <c r="P287" s="201">
        <f>O287*H287</f>
        <v>0</v>
      </c>
      <c r="Q287" s="201">
        <v>4.1744200000000002E-2</v>
      </c>
      <c r="R287" s="201">
        <f>Q287*H287</f>
        <v>0.39214501480000002</v>
      </c>
      <c r="S287" s="201">
        <v>0</v>
      </c>
      <c r="T287" s="202">
        <f>S287*H287</f>
        <v>0</v>
      </c>
      <c r="AR287" s="23" t="s">
        <v>184</v>
      </c>
      <c r="AT287" s="23" t="s">
        <v>179</v>
      </c>
      <c r="AU287" s="23" t="s">
        <v>86</v>
      </c>
      <c r="AY287" s="23" t="s">
        <v>177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84</v>
      </c>
      <c r="BK287" s="203">
        <f>ROUND(I287*H287,2)</f>
        <v>0</v>
      </c>
      <c r="BL287" s="23" t="s">
        <v>184</v>
      </c>
      <c r="BM287" s="23" t="s">
        <v>445</v>
      </c>
    </row>
    <row r="288" spans="2:65" s="1" customFormat="1" ht="175.5">
      <c r="B288" s="40"/>
      <c r="C288" s="62"/>
      <c r="D288" s="204" t="s">
        <v>186</v>
      </c>
      <c r="E288" s="62"/>
      <c r="F288" s="205" t="s">
        <v>446</v>
      </c>
      <c r="G288" s="62"/>
      <c r="H288" s="62"/>
      <c r="I288" s="163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186</v>
      </c>
      <c r="AU288" s="23" t="s">
        <v>86</v>
      </c>
    </row>
    <row r="289" spans="2:65" s="11" customFormat="1">
      <c r="B289" s="207"/>
      <c r="C289" s="208"/>
      <c r="D289" s="204" t="s">
        <v>188</v>
      </c>
      <c r="E289" s="209" t="s">
        <v>23</v>
      </c>
      <c r="F289" s="210" t="s">
        <v>447</v>
      </c>
      <c r="G289" s="208"/>
      <c r="H289" s="209" t="s">
        <v>23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188</v>
      </c>
      <c r="AU289" s="216" t="s">
        <v>86</v>
      </c>
      <c r="AV289" s="11" t="s">
        <v>84</v>
      </c>
      <c r="AW289" s="11" t="s">
        <v>39</v>
      </c>
      <c r="AX289" s="11" t="s">
        <v>76</v>
      </c>
      <c r="AY289" s="216" t="s">
        <v>177</v>
      </c>
    </row>
    <row r="290" spans="2:65" s="12" customFormat="1">
      <c r="B290" s="217"/>
      <c r="C290" s="218"/>
      <c r="D290" s="204" t="s">
        <v>188</v>
      </c>
      <c r="E290" s="219" t="s">
        <v>23</v>
      </c>
      <c r="F290" s="220" t="s">
        <v>448</v>
      </c>
      <c r="G290" s="218"/>
      <c r="H290" s="221">
        <v>9.3940000000000001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188</v>
      </c>
      <c r="AU290" s="227" t="s">
        <v>86</v>
      </c>
      <c r="AV290" s="12" t="s">
        <v>86</v>
      </c>
      <c r="AW290" s="12" t="s">
        <v>39</v>
      </c>
      <c r="AX290" s="12" t="s">
        <v>84</v>
      </c>
      <c r="AY290" s="227" t="s">
        <v>177</v>
      </c>
    </row>
    <row r="291" spans="2:65" s="1" customFormat="1" ht="25.5" customHeight="1">
      <c r="B291" s="40"/>
      <c r="C291" s="192" t="s">
        <v>449</v>
      </c>
      <c r="D291" s="192" t="s">
        <v>179</v>
      </c>
      <c r="E291" s="193" t="s">
        <v>450</v>
      </c>
      <c r="F291" s="194" t="s">
        <v>451</v>
      </c>
      <c r="G291" s="195" t="s">
        <v>182</v>
      </c>
      <c r="H291" s="196">
        <v>4.5880000000000001</v>
      </c>
      <c r="I291" s="197"/>
      <c r="J291" s="198">
        <f>ROUND(I291*H291,2)</f>
        <v>0</v>
      </c>
      <c r="K291" s="194" t="s">
        <v>183</v>
      </c>
      <c r="L291" s="60"/>
      <c r="M291" s="199" t="s">
        <v>23</v>
      </c>
      <c r="N291" s="200" t="s">
        <v>47</v>
      </c>
      <c r="O291" s="41"/>
      <c r="P291" s="201">
        <f>O291*H291</f>
        <v>0</v>
      </c>
      <c r="Q291" s="201">
        <v>5.6574999999999996E-4</v>
      </c>
      <c r="R291" s="201">
        <f>Q291*H291</f>
        <v>2.595661E-3</v>
      </c>
      <c r="S291" s="201">
        <v>0</v>
      </c>
      <c r="T291" s="202">
        <f>S291*H291</f>
        <v>0</v>
      </c>
      <c r="AR291" s="23" t="s">
        <v>184</v>
      </c>
      <c r="AT291" s="23" t="s">
        <v>179</v>
      </c>
      <c r="AU291" s="23" t="s">
        <v>86</v>
      </c>
      <c r="AY291" s="23" t="s">
        <v>177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3" t="s">
        <v>84</v>
      </c>
      <c r="BK291" s="203">
        <f>ROUND(I291*H291,2)</f>
        <v>0</v>
      </c>
      <c r="BL291" s="23" t="s">
        <v>184</v>
      </c>
      <c r="BM291" s="23" t="s">
        <v>452</v>
      </c>
    </row>
    <row r="292" spans="2:65" s="1" customFormat="1" ht="175.5">
      <c r="B292" s="40"/>
      <c r="C292" s="62"/>
      <c r="D292" s="204" t="s">
        <v>186</v>
      </c>
      <c r="E292" s="62"/>
      <c r="F292" s="205" t="s">
        <v>446</v>
      </c>
      <c r="G292" s="62"/>
      <c r="H292" s="62"/>
      <c r="I292" s="163"/>
      <c r="J292" s="62"/>
      <c r="K292" s="62"/>
      <c r="L292" s="60"/>
      <c r="M292" s="206"/>
      <c r="N292" s="41"/>
      <c r="O292" s="41"/>
      <c r="P292" s="41"/>
      <c r="Q292" s="41"/>
      <c r="R292" s="41"/>
      <c r="S292" s="41"/>
      <c r="T292" s="77"/>
      <c r="AT292" s="23" t="s">
        <v>186</v>
      </c>
      <c r="AU292" s="23" t="s">
        <v>86</v>
      </c>
    </row>
    <row r="293" spans="2:65" s="11" customFormat="1">
      <c r="B293" s="207"/>
      <c r="C293" s="208"/>
      <c r="D293" s="204" t="s">
        <v>188</v>
      </c>
      <c r="E293" s="209" t="s">
        <v>23</v>
      </c>
      <c r="F293" s="210" t="s">
        <v>453</v>
      </c>
      <c r="G293" s="208"/>
      <c r="H293" s="209" t="s">
        <v>23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188</v>
      </c>
      <c r="AU293" s="216" t="s">
        <v>86</v>
      </c>
      <c r="AV293" s="11" t="s">
        <v>84</v>
      </c>
      <c r="AW293" s="11" t="s">
        <v>39</v>
      </c>
      <c r="AX293" s="11" t="s">
        <v>76</v>
      </c>
      <c r="AY293" s="216" t="s">
        <v>177</v>
      </c>
    </row>
    <row r="294" spans="2:65" s="12" customFormat="1">
      <c r="B294" s="217"/>
      <c r="C294" s="218"/>
      <c r="D294" s="204" t="s">
        <v>188</v>
      </c>
      <c r="E294" s="219" t="s">
        <v>23</v>
      </c>
      <c r="F294" s="220" t="s">
        <v>454</v>
      </c>
      <c r="G294" s="218"/>
      <c r="H294" s="221">
        <v>4.5880000000000001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188</v>
      </c>
      <c r="AU294" s="227" t="s">
        <v>86</v>
      </c>
      <c r="AV294" s="12" t="s">
        <v>86</v>
      </c>
      <c r="AW294" s="12" t="s">
        <v>39</v>
      </c>
      <c r="AX294" s="12" t="s">
        <v>84</v>
      </c>
      <c r="AY294" s="227" t="s">
        <v>177</v>
      </c>
    </row>
    <row r="295" spans="2:65" s="1" customFormat="1" ht="16.5" customHeight="1">
      <c r="B295" s="40"/>
      <c r="C295" s="192" t="s">
        <v>455</v>
      </c>
      <c r="D295" s="192" t="s">
        <v>179</v>
      </c>
      <c r="E295" s="193" t="s">
        <v>456</v>
      </c>
      <c r="F295" s="194" t="s">
        <v>457</v>
      </c>
      <c r="G295" s="195" t="s">
        <v>182</v>
      </c>
      <c r="H295" s="196">
        <v>9.3940000000000001</v>
      </c>
      <c r="I295" s="197"/>
      <c r="J295" s="198">
        <f>ROUND(I295*H295,2)</f>
        <v>0</v>
      </c>
      <c r="K295" s="194" t="s">
        <v>183</v>
      </c>
      <c r="L295" s="60"/>
      <c r="M295" s="199" t="s">
        <v>23</v>
      </c>
      <c r="N295" s="200" t="s">
        <v>47</v>
      </c>
      <c r="O295" s="41"/>
      <c r="P295" s="201">
        <f>O295*H295</f>
        <v>0</v>
      </c>
      <c r="Q295" s="201">
        <v>1.5E-5</v>
      </c>
      <c r="R295" s="201">
        <f>Q295*H295</f>
        <v>1.4091E-4</v>
      </c>
      <c r="S295" s="201">
        <v>0</v>
      </c>
      <c r="T295" s="202">
        <f>S295*H295</f>
        <v>0</v>
      </c>
      <c r="AR295" s="23" t="s">
        <v>184</v>
      </c>
      <c r="AT295" s="23" t="s">
        <v>179</v>
      </c>
      <c r="AU295" s="23" t="s">
        <v>86</v>
      </c>
      <c r="AY295" s="23" t="s">
        <v>177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3" t="s">
        <v>84</v>
      </c>
      <c r="BK295" s="203">
        <f>ROUND(I295*H295,2)</f>
        <v>0</v>
      </c>
      <c r="BL295" s="23" t="s">
        <v>184</v>
      </c>
      <c r="BM295" s="23" t="s">
        <v>458</v>
      </c>
    </row>
    <row r="296" spans="2:65" s="1" customFormat="1" ht="175.5">
      <c r="B296" s="40"/>
      <c r="C296" s="62"/>
      <c r="D296" s="204" t="s">
        <v>186</v>
      </c>
      <c r="E296" s="62"/>
      <c r="F296" s="205" t="s">
        <v>446</v>
      </c>
      <c r="G296" s="62"/>
      <c r="H296" s="62"/>
      <c r="I296" s="163"/>
      <c r="J296" s="62"/>
      <c r="K296" s="62"/>
      <c r="L296" s="60"/>
      <c r="M296" s="206"/>
      <c r="N296" s="41"/>
      <c r="O296" s="41"/>
      <c r="P296" s="41"/>
      <c r="Q296" s="41"/>
      <c r="R296" s="41"/>
      <c r="S296" s="41"/>
      <c r="T296" s="77"/>
      <c r="AT296" s="23" t="s">
        <v>186</v>
      </c>
      <c r="AU296" s="23" t="s">
        <v>86</v>
      </c>
    </row>
    <row r="297" spans="2:65" s="11" customFormat="1">
      <c r="B297" s="207"/>
      <c r="C297" s="208"/>
      <c r="D297" s="204" t="s">
        <v>188</v>
      </c>
      <c r="E297" s="209" t="s">
        <v>23</v>
      </c>
      <c r="F297" s="210" t="s">
        <v>447</v>
      </c>
      <c r="G297" s="208"/>
      <c r="H297" s="209" t="s">
        <v>23</v>
      </c>
      <c r="I297" s="211"/>
      <c r="J297" s="208"/>
      <c r="K297" s="208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188</v>
      </c>
      <c r="AU297" s="216" t="s">
        <v>86</v>
      </c>
      <c r="AV297" s="11" t="s">
        <v>84</v>
      </c>
      <c r="AW297" s="11" t="s">
        <v>39</v>
      </c>
      <c r="AX297" s="11" t="s">
        <v>76</v>
      </c>
      <c r="AY297" s="216" t="s">
        <v>177</v>
      </c>
    </row>
    <row r="298" spans="2:65" s="12" customFormat="1">
      <c r="B298" s="217"/>
      <c r="C298" s="218"/>
      <c r="D298" s="204" t="s">
        <v>188</v>
      </c>
      <c r="E298" s="219" t="s">
        <v>23</v>
      </c>
      <c r="F298" s="220" t="s">
        <v>448</v>
      </c>
      <c r="G298" s="218"/>
      <c r="H298" s="221">
        <v>9.3940000000000001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188</v>
      </c>
      <c r="AU298" s="227" t="s">
        <v>86</v>
      </c>
      <c r="AV298" s="12" t="s">
        <v>86</v>
      </c>
      <c r="AW298" s="12" t="s">
        <v>39</v>
      </c>
      <c r="AX298" s="12" t="s">
        <v>84</v>
      </c>
      <c r="AY298" s="227" t="s">
        <v>177</v>
      </c>
    </row>
    <row r="299" spans="2:65" s="1" customFormat="1" ht="16.5" customHeight="1">
      <c r="B299" s="40"/>
      <c r="C299" s="192" t="s">
        <v>459</v>
      </c>
      <c r="D299" s="192" t="s">
        <v>179</v>
      </c>
      <c r="E299" s="193" t="s">
        <v>460</v>
      </c>
      <c r="F299" s="194" t="s">
        <v>461</v>
      </c>
      <c r="G299" s="195" t="s">
        <v>347</v>
      </c>
      <c r="H299" s="196">
        <v>0.26500000000000001</v>
      </c>
      <c r="I299" s="197"/>
      <c r="J299" s="198">
        <f>ROUND(I299*H299,2)</f>
        <v>0</v>
      </c>
      <c r="K299" s="194" t="s">
        <v>183</v>
      </c>
      <c r="L299" s="60"/>
      <c r="M299" s="199" t="s">
        <v>23</v>
      </c>
      <c r="N299" s="200" t="s">
        <v>47</v>
      </c>
      <c r="O299" s="41"/>
      <c r="P299" s="201">
        <f>O299*H299</f>
        <v>0</v>
      </c>
      <c r="Q299" s="201">
        <v>1.1045327599999999</v>
      </c>
      <c r="R299" s="201">
        <f>Q299*H299</f>
        <v>0.29270118140000001</v>
      </c>
      <c r="S299" s="201">
        <v>0</v>
      </c>
      <c r="T299" s="202">
        <f>S299*H299</f>
        <v>0</v>
      </c>
      <c r="AR299" s="23" t="s">
        <v>184</v>
      </c>
      <c r="AT299" s="23" t="s">
        <v>179</v>
      </c>
      <c r="AU299" s="23" t="s">
        <v>86</v>
      </c>
      <c r="AY299" s="23" t="s">
        <v>177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84</v>
      </c>
      <c r="BK299" s="203">
        <f>ROUND(I299*H299,2)</f>
        <v>0</v>
      </c>
      <c r="BL299" s="23" t="s">
        <v>184</v>
      </c>
      <c r="BM299" s="23" t="s">
        <v>462</v>
      </c>
    </row>
    <row r="300" spans="2:65" s="1" customFormat="1" ht="148.5">
      <c r="B300" s="40"/>
      <c r="C300" s="62"/>
      <c r="D300" s="204" t="s">
        <v>186</v>
      </c>
      <c r="E300" s="62"/>
      <c r="F300" s="205" t="s">
        <v>463</v>
      </c>
      <c r="G300" s="62"/>
      <c r="H300" s="62"/>
      <c r="I300" s="163"/>
      <c r="J300" s="62"/>
      <c r="K300" s="62"/>
      <c r="L300" s="60"/>
      <c r="M300" s="206"/>
      <c r="N300" s="41"/>
      <c r="O300" s="41"/>
      <c r="P300" s="41"/>
      <c r="Q300" s="41"/>
      <c r="R300" s="41"/>
      <c r="S300" s="41"/>
      <c r="T300" s="77"/>
      <c r="AT300" s="23" t="s">
        <v>186</v>
      </c>
      <c r="AU300" s="23" t="s">
        <v>86</v>
      </c>
    </row>
    <row r="301" spans="2:65" s="11" customFormat="1">
      <c r="B301" s="207"/>
      <c r="C301" s="208"/>
      <c r="D301" s="204" t="s">
        <v>188</v>
      </c>
      <c r="E301" s="209" t="s">
        <v>23</v>
      </c>
      <c r="F301" s="210" t="s">
        <v>464</v>
      </c>
      <c r="G301" s="208"/>
      <c r="H301" s="209" t="s">
        <v>23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188</v>
      </c>
      <c r="AU301" s="216" t="s">
        <v>86</v>
      </c>
      <c r="AV301" s="11" t="s">
        <v>84</v>
      </c>
      <c r="AW301" s="11" t="s">
        <v>39</v>
      </c>
      <c r="AX301" s="11" t="s">
        <v>76</v>
      </c>
      <c r="AY301" s="216" t="s">
        <v>177</v>
      </c>
    </row>
    <row r="302" spans="2:65" s="11" customFormat="1">
      <c r="B302" s="207"/>
      <c r="C302" s="208"/>
      <c r="D302" s="204" t="s">
        <v>188</v>
      </c>
      <c r="E302" s="209" t="s">
        <v>23</v>
      </c>
      <c r="F302" s="210" t="s">
        <v>447</v>
      </c>
      <c r="G302" s="208"/>
      <c r="H302" s="209" t="s">
        <v>23</v>
      </c>
      <c r="I302" s="211"/>
      <c r="J302" s="208"/>
      <c r="K302" s="208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188</v>
      </c>
      <c r="AU302" s="216" t="s">
        <v>86</v>
      </c>
      <c r="AV302" s="11" t="s">
        <v>84</v>
      </c>
      <c r="AW302" s="11" t="s">
        <v>39</v>
      </c>
      <c r="AX302" s="11" t="s">
        <v>76</v>
      </c>
      <c r="AY302" s="216" t="s">
        <v>177</v>
      </c>
    </row>
    <row r="303" spans="2:65" s="12" customFormat="1">
      <c r="B303" s="217"/>
      <c r="C303" s="218"/>
      <c r="D303" s="204" t="s">
        <v>188</v>
      </c>
      <c r="E303" s="219" t="s">
        <v>23</v>
      </c>
      <c r="F303" s="220" t="s">
        <v>465</v>
      </c>
      <c r="G303" s="218"/>
      <c r="H303" s="221">
        <v>0.24099999999999999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188</v>
      </c>
      <c r="AU303" s="227" t="s">
        <v>86</v>
      </c>
      <c r="AV303" s="12" t="s">
        <v>86</v>
      </c>
      <c r="AW303" s="12" t="s">
        <v>39</v>
      </c>
      <c r="AX303" s="12" t="s">
        <v>84</v>
      </c>
      <c r="AY303" s="227" t="s">
        <v>177</v>
      </c>
    </row>
    <row r="304" spans="2:65" s="12" customFormat="1">
      <c r="B304" s="217"/>
      <c r="C304" s="218"/>
      <c r="D304" s="204" t="s">
        <v>188</v>
      </c>
      <c r="E304" s="218"/>
      <c r="F304" s="220" t="s">
        <v>466</v>
      </c>
      <c r="G304" s="218"/>
      <c r="H304" s="221">
        <v>0.26500000000000001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188</v>
      </c>
      <c r="AU304" s="227" t="s">
        <v>86</v>
      </c>
      <c r="AV304" s="12" t="s">
        <v>86</v>
      </c>
      <c r="AW304" s="12" t="s">
        <v>6</v>
      </c>
      <c r="AX304" s="12" t="s">
        <v>84</v>
      </c>
      <c r="AY304" s="227" t="s">
        <v>177</v>
      </c>
    </row>
    <row r="305" spans="2:65" s="1" customFormat="1" ht="63.75" customHeight="1">
      <c r="B305" s="40"/>
      <c r="C305" s="192" t="s">
        <v>467</v>
      </c>
      <c r="D305" s="192" t="s">
        <v>179</v>
      </c>
      <c r="E305" s="193" t="s">
        <v>468</v>
      </c>
      <c r="F305" s="194" t="s">
        <v>469</v>
      </c>
      <c r="G305" s="195" t="s">
        <v>199</v>
      </c>
      <c r="H305" s="196">
        <v>95.194000000000003</v>
      </c>
      <c r="I305" s="197"/>
      <c r="J305" s="198">
        <f>ROUND(I305*H305,2)</f>
        <v>0</v>
      </c>
      <c r="K305" s="194" t="s">
        <v>183</v>
      </c>
      <c r="L305" s="60"/>
      <c r="M305" s="199" t="s">
        <v>23</v>
      </c>
      <c r="N305" s="200" t="s">
        <v>47</v>
      </c>
      <c r="O305" s="41"/>
      <c r="P305" s="201">
        <f>O305*H305</f>
        <v>0</v>
      </c>
      <c r="Q305" s="201">
        <v>3.1138838199999999</v>
      </c>
      <c r="R305" s="201">
        <f>Q305*H305</f>
        <v>296.42305636108</v>
      </c>
      <c r="S305" s="201">
        <v>0</v>
      </c>
      <c r="T305" s="202">
        <f>S305*H305</f>
        <v>0</v>
      </c>
      <c r="AR305" s="23" t="s">
        <v>184</v>
      </c>
      <c r="AT305" s="23" t="s">
        <v>179</v>
      </c>
      <c r="AU305" s="23" t="s">
        <v>86</v>
      </c>
      <c r="AY305" s="23" t="s">
        <v>177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84</v>
      </c>
      <c r="BK305" s="203">
        <f>ROUND(I305*H305,2)</f>
        <v>0</v>
      </c>
      <c r="BL305" s="23" t="s">
        <v>184</v>
      </c>
      <c r="BM305" s="23" t="s">
        <v>470</v>
      </c>
    </row>
    <row r="306" spans="2:65" s="1" customFormat="1" ht="54">
      <c r="B306" s="40"/>
      <c r="C306" s="62"/>
      <c r="D306" s="204" t="s">
        <v>186</v>
      </c>
      <c r="E306" s="62"/>
      <c r="F306" s="205" t="s">
        <v>471</v>
      </c>
      <c r="G306" s="62"/>
      <c r="H306" s="62"/>
      <c r="I306" s="163"/>
      <c r="J306" s="62"/>
      <c r="K306" s="62"/>
      <c r="L306" s="60"/>
      <c r="M306" s="206"/>
      <c r="N306" s="41"/>
      <c r="O306" s="41"/>
      <c r="P306" s="41"/>
      <c r="Q306" s="41"/>
      <c r="R306" s="41"/>
      <c r="S306" s="41"/>
      <c r="T306" s="77"/>
      <c r="AT306" s="23" t="s">
        <v>186</v>
      </c>
      <c r="AU306" s="23" t="s">
        <v>86</v>
      </c>
    </row>
    <row r="307" spans="2:65" s="1" customFormat="1" ht="27">
      <c r="B307" s="40"/>
      <c r="C307" s="62"/>
      <c r="D307" s="204" t="s">
        <v>202</v>
      </c>
      <c r="E307" s="62"/>
      <c r="F307" s="205" t="s">
        <v>472</v>
      </c>
      <c r="G307" s="62"/>
      <c r="H307" s="62"/>
      <c r="I307" s="163"/>
      <c r="J307" s="62"/>
      <c r="K307" s="62"/>
      <c r="L307" s="60"/>
      <c r="M307" s="206"/>
      <c r="N307" s="41"/>
      <c r="O307" s="41"/>
      <c r="P307" s="41"/>
      <c r="Q307" s="41"/>
      <c r="R307" s="41"/>
      <c r="S307" s="41"/>
      <c r="T307" s="77"/>
      <c r="AT307" s="23" t="s">
        <v>202</v>
      </c>
      <c r="AU307" s="23" t="s">
        <v>86</v>
      </c>
    </row>
    <row r="308" spans="2:65" s="12" customFormat="1">
      <c r="B308" s="217"/>
      <c r="C308" s="218"/>
      <c r="D308" s="204" t="s">
        <v>188</v>
      </c>
      <c r="E308" s="219" t="s">
        <v>23</v>
      </c>
      <c r="F308" s="220" t="s">
        <v>133</v>
      </c>
      <c r="G308" s="218"/>
      <c r="H308" s="221">
        <v>95.194000000000003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188</v>
      </c>
      <c r="AU308" s="227" t="s">
        <v>86</v>
      </c>
      <c r="AV308" s="12" t="s">
        <v>86</v>
      </c>
      <c r="AW308" s="12" t="s">
        <v>39</v>
      </c>
      <c r="AX308" s="12" t="s">
        <v>84</v>
      </c>
      <c r="AY308" s="227" t="s">
        <v>177</v>
      </c>
    </row>
    <row r="309" spans="2:65" s="1" customFormat="1" ht="38.25" customHeight="1">
      <c r="B309" s="40"/>
      <c r="C309" s="192" t="s">
        <v>473</v>
      </c>
      <c r="D309" s="192" t="s">
        <v>179</v>
      </c>
      <c r="E309" s="193" t="s">
        <v>474</v>
      </c>
      <c r="F309" s="194" t="s">
        <v>475</v>
      </c>
      <c r="G309" s="195" t="s">
        <v>193</v>
      </c>
      <c r="H309" s="196">
        <v>31</v>
      </c>
      <c r="I309" s="197"/>
      <c r="J309" s="198">
        <f>ROUND(I309*H309,2)</f>
        <v>0</v>
      </c>
      <c r="K309" s="194" t="s">
        <v>183</v>
      </c>
      <c r="L309" s="60"/>
      <c r="M309" s="199" t="s">
        <v>23</v>
      </c>
      <c r="N309" s="200" t="s">
        <v>47</v>
      </c>
      <c r="O309" s="41"/>
      <c r="P309" s="201">
        <f>O309*H309</f>
        <v>0</v>
      </c>
      <c r="Q309" s="201">
        <v>0.17488799999999999</v>
      </c>
      <c r="R309" s="201">
        <f>Q309*H309</f>
        <v>5.4215279999999995</v>
      </c>
      <c r="S309" s="201">
        <v>0</v>
      </c>
      <c r="T309" s="202">
        <f>S309*H309</f>
        <v>0</v>
      </c>
      <c r="AR309" s="23" t="s">
        <v>184</v>
      </c>
      <c r="AT309" s="23" t="s">
        <v>179</v>
      </c>
      <c r="AU309" s="23" t="s">
        <v>86</v>
      </c>
      <c r="AY309" s="23" t="s">
        <v>177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3" t="s">
        <v>84</v>
      </c>
      <c r="BK309" s="203">
        <f>ROUND(I309*H309,2)</f>
        <v>0</v>
      </c>
      <c r="BL309" s="23" t="s">
        <v>184</v>
      </c>
      <c r="BM309" s="23" t="s">
        <v>476</v>
      </c>
    </row>
    <row r="310" spans="2:65" s="1" customFormat="1" ht="67.5">
      <c r="B310" s="40"/>
      <c r="C310" s="62"/>
      <c r="D310" s="204" t="s">
        <v>186</v>
      </c>
      <c r="E310" s="62"/>
      <c r="F310" s="205" t="s">
        <v>477</v>
      </c>
      <c r="G310" s="62"/>
      <c r="H310" s="62"/>
      <c r="I310" s="163"/>
      <c r="J310" s="62"/>
      <c r="K310" s="62"/>
      <c r="L310" s="60"/>
      <c r="M310" s="206"/>
      <c r="N310" s="41"/>
      <c r="O310" s="41"/>
      <c r="P310" s="41"/>
      <c r="Q310" s="41"/>
      <c r="R310" s="41"/>
      <c r="S310" s="41"/>
      <c r="T310" s="77"/>
      <c r="AT310" s="23" t="s">
        <v>186</v>
      </c>
      <c r="AU310" s="23" t="s">
        <v>86</v>
      </c>
    </row>
    <row r="311" spans="2:65" s="11" customFormat="1">
      <c r="B311" s="207"/>
      <c r="C311" s="208"/>
      <c r="D311" s="204" t="s">
        <v>188</v>
      </c>
      <c r="E311" s="209" t="s">
        <v>23</v>
      </c>
      <c r="F311" s="210" t="s">
        <v>255</v>
      </c>
      <c r="G311" s="208"/>
      <c r="H311" s="209" t="s">
        <v>23</v>
      </c>
      <c r="I311" s="211"/>
      <c r="J311" s="208"/>
      <c r="K311" s="208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188</v>
      </c>
      <c r="AU311" s="216" t="s">
        <v>86</v>
      </c>
      <c r="AV311" s="11" t="s">
        <v>84</v>
      </c>
      <c r="AW311" s="11" t="s">
        <v>39</v>
      </c>
      <c r="AX311" s="11" t="s">
        <v>76</v>
      </c>
      <c r="AY311" s="216" t="s">
        <v>177</v>
      </c>
    </row>
    <row r="312" spans="2:65" s="12" customFormat="1">
      <c r="B312" s="217"/>
      <c r="C312" s="218"/>
      <c r="D312" s="204" t="s">
        <v>188</v>
      </c>
      <c r="E312" s="219" t="s">
        <v>23</v>
      </c>
      <c r="F312" s="220" t="s">
        <v>256</v>
      </c>
      <c r="G312" s="218"/>
      <c r="H312" s="221">
        <v>11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188</v>
      </c>
      <c r="AU312" s="227" t="s">
        <v>86</v>
      </c>
      <c r="AV312" s="12" t="s">
        <v>86</v>
      </c>
      <c r="AW312" s="12" t="s">
        <v>39</v>
      </c>
      <c r="AX312" s="12" t="s">
        <v>76</v>
      </c>
      <c r="AY312" s="227" t="s">
        <v>177</v>
      </c>
    </row>
    <row r="313" spans="2:65" s="11" customFormat="1">
      <c r="B313" s="207"/>
      <c r="C313" s="208"/>
      <c r="D313" s="204" t="s">
        <v>188</v>
      </c>
      <c r="E313" s="209" t="s">
        <v>23</v>
      </c>
      <c r="F313" s="210" t="s">
        <v>257</v>
      </c>
      <c r="G313" s="208"/>
      <c r="H313" s="209" t="s">
        <v>23</v>
      </c>
      <c r="I313" s="211"/>
      <c r="J313" s="208"/>
      <c r="K313" s="208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188</v>
      </c>
      <c r="AU313" s="216" t="s">
        <v>86</v>
      </c>
      <c r="AV313" s="11" t="s">
        <v>84</v>
      </c>
      <c r="AW313" s="11" t="s">
        <v>39</v>
      </c>
      <c r="AX313" s="11" t="s">
        <v>76</v>
      </c>
      <c r="AY313" s="216" t="s">
        <v>177</v>
      </c>
    </row>
    <row r="314" spans="2:65" s="12" customFormat="1">
      <c r="B314" s="217"/>
      <c r="C314" s="218"/>
      <c r="D314" s="204" t="s">
        <v>188</v>
      </c>
      <c r="E314" s="219" t="s">
        <v>23</v>
      </c>
      <c r="F314" s="220" t="s">
        <v>258</v>
      </c>
      <c r="G314" s="218"/>
      <c r="H314" s="221">
        <v>7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188</v>
      </c>
      <c r="AU314" s="227" t="s">
        <v>86</v>
      </c>
      <c r="AV314" s="12" t="s">
        <v>86</v>
      </c>
      <c r="AW314" s="12" t="s">
        <v>39</v>
      </c>
      <c r="AX314" s="12" t="s">
        <v>76</v>
      </c>
      <c r="AY314" s="227" t="s">
        <v>177</v>
      </c>
    </row>
    <row r="315" spans="2:65" s="11" customFormat="1">
      <c r="B315" s="207"/>
      <c r="C315" s="208"/>
      <c r="D315" s="204" t="s">
        <v>188</v>
      </c>
      <c r="E315" s="209" t="s">
        <v>23</v>
      </c>
      <c r="F315" s="210" t="s">
        <v>259</v>
      </c>
      <c r="G315" s="208"/>
      <c r="H315" s="209" t="s">
        <v>23</v>
      </c>
      <c r="I315" s="211"/>
      <c r="J315" s="208"/>
      <c r="K315" s="208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188</v>
      </c>
      <c r="AU315" s="216" t="s">
        <v>86</v>
      </c>
      <c r="AV315" s="11" t="s">
        <v>84</v>
      </c>
      <c r="AW315" s="11" t="s">
        <v>39</v>
      </c>
      <c r="AX315" s="11" t="s">
        <v>76</v>
      </c>
      <c r="AY315" s="216" t="s">
        <v>177</v>
      </c>
    </row>
    <row r="316" spans="2:65" s="12" customFormat="1">
      <c r="B316" s="217"/>
      <c r="C316" s="218"/>
      <c r="D316" s="204" t="s">
        <v>188</v>
      </c>
      <c r="E316" s="219" t="s">
        <v>23</v>
      </c>
      <c r="F316" s="220" t="s">
        <v>260</v>
      </c>
      <c r="G316" s="218"/>
      <c r="H316" s="221">
        <v>13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188</v>
      </c>
      <c r="AU316" s="227" t="s">
        <v>86</v>
      </c>
      <c r="AV316" s="12" t="s">
        <v>86</v>
      </c>
      <c r="AW316" s="12" t="s">
        <v>39</v>
      </c>
      <c r="AX316" s="12" t="s">
        <v>76</v>
      </c>
      <c r="AY316" s="227" t="s">
        <v>177</v>
      </c>
    </row>
    <row r="317" spans="2:65" s="13" customFormat="1">
      <c r="B317" s="228"/>
      <c r="C317" s="229"/>
      <c r="D317" s="204" t="s">
        <v>188</v>
      </c>
      <c r="E317" s="230" t="s">
        <v>23</v>
      </c>
      <c r="F317" s="231" t="s">
        <v>261</v>
      </c>
      <c r="G317" s="229"/>
      <c r="H317" s="232">
        <v>31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188</v>
      </c>
      <c r="AU317" s="238" t="s">
        <v>86</v>
      </c>
      <c r="AV317" s="13" t="s">
        <v>184</v>
      </c>
      <c r="AW317" s="13" t="s">
        <v>39</v>
      </c>
      <c r="AX317" s="13" t="s">
        <v>84</v>
      </c>
      <c r="AY317" s="238" t="s">
        <v>177</v>
      </c>
    </row>
    <row r="318" spans="2:65" s="1" customFormat="1" ht="16.5" customHeight="1">
      <c r="B318" s="40"/>
      <c r="C318" s="239" t="s">
        <v>478</v>
      </c>
      <c r="D318" s="239" t="s">
        <v>394</v>
      </c>
      <c r="E318" s="240" t="s">
        <v>479</v>
      </c>
      <c r="F318" s="241" t="s">
        <v>480</v>
      </c>
      <c r="G318" s="242" t="s">
        <v>193</v>
      </c>
      <c r="H318" s="243">
        <v>12</v>
      </c>
      <c r="I318" s="244"/>
      <c r="J318" s="245">
        <f>ROUND(I318*H318,2)</f>
        <v>0</v>
      </c>
      <c r="K318" s="241" t="s">
        <v>183</v>
      </c>
      <c r="L318" s="246"/>
      <c r="M318" s="247" t="s">
        <v>23</v>
      </c>
      <c r="N318" s="248" t="s">
        <v>47</v>
      </c>
      <c r="O318" s="41"/>
      <c r="P318" s="201">
        <f>O318*H318</f>
        <v>0</v>
      </c>
      <c r="Q318" s="201">
        <v>3.3999999999999998E-3</v>
      </c>
      <c r="R318" s="201">
        <f>Q318*H318</f>
        <v>4.0799999999999996E-2</v>
      </c>
      <c r="S318" s="201">
        <v>0</v>
      </c>
      <c r="T318" s="202">
        <f>S318*H318</f>
        <v>0</v>
      </c>
      <c r="AR318" s="23" t="s">
        <v>226</v>
      </c>
      <c r="AT318" s="23" t="s">
        <v>394</v>
      </c>
      <c r="AU318" s="23" t="s">
        <v>86</v>
      </c>
      <c r="AY318" s="23" t="s">
        <v>177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23" t="s">
        <v>84</v>
      </c>
      <c r="BK318" s="203">
        <f>ROUND(I318*H318,2)</f>
        <v>0</v>
      </c>
      <c r="BL318" s="23" t="s">
        <v>184</v>
      </c>
      <c r="BM318" s="23" t="s">
        <v>481</v>
      </c>
    </row>
    <row r="319" spans="2:65" s="1" customFormat="1" ht="27">
      <c r="B319" s="40"/>
      <c r="C319" s="62"/>
      <c r="D319" s="204" t="s">
        <v>202</v>
      </c>
      <c r="E319" s="62"/>
      <c r="F319" s="205" t="s">
        <v>482</v>
      </c>
      <c r="G319" s="62"/>
      <c r="H319" s="62"/>
      <c r="I319" s="163"/>
      <c r="J319" s="62"/>
      <c r="K319" s="62"/>
      <c r="L319" s="60"/>
      <c r="M319" s="206"/>
      <c r="N319" s="41"/>
      <c r="O319" s="41"/>
      <c r="P319" s="41"/>
      <c r="Q319" s="41"/>
      <c r="R319" s="41"/>
      <c r="S319" s="41"/>
      <c r="T319" s="77"/>
      <c r="AT319" s="23" t="s">
        <v>202</v>
      </c>
      <c r="AU319" s="23" t="s">
        <v>86</v>
      </c>
    </row>
    <row r="320" spans="2:65" s="11" customFormat="1">
      <c r="B320" s="207"/>
      <c r="C320" s="208"/>
      <c r="D320" s="204" t="s">
        <v>188</v>
      </c>
      <c r="E320" s="209" t="s">
        <v>23</v>
      </c>
      <c r="F320" s="210" t="s">
        <v>483</v>
      </c>
      <c r="G320" s="208"/>
      <c r="H320" s="209" t="s">
        <v>23</v>
      </c>
      <c r="I320" s="211"/>
      <c r="J320" s="208"/>
      <c r="K320" s="208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188</v>
      </c>
      <c r="AU320" s="216" t="s">
        <v>86</v>
      </c>
      <c r="AV320" s="11" t="s">
        <v>84</v>
      </c>
      <c r="AW320" s="11" t="s">
        <v>39</v>
      </c>
      <c r="AX320" s="11" t="s">
        <v>76</v>
      </c>
      <c r="AY320" s="216" t="s">
        <v>177</v>
      </c>
    </row>
    <row r="321" spans="2:65" s="12" customFormat="1">
      <c r="B321" s="217"/>
      <c r="C321" s="218"/>
      <c r="D321" s="204" t="s">
        <v>188</v>
      </c>
      <c r="E321" s="219" t="s">
        <v>23</v>
      </c>
      <c r="F321" s="220" t="s">
        <v>484</v>
      </c>
      <c r="G321" s="218"/>
      <c r="H321" s="221">
        <v>6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188</v>
      </c>
      <c r="AU321" s="227" t="s">
        <v>86</v>
      </c>
      <c r="AV321" s="12" t="s">
        <v>86</v>
      </c>
      <c r="AW321" s="12" t="s">
        <v>39</v>
      </c>
      <c r="AX321" s="12" t="s">
        <v>76</v>
      </c>
      <c r="AY321" s="227" t="s">
        <v>177</v>
      </c>
    </row>
    <row r="322" spans="2:65" s="11" customFormat="1">
      <c r="B322" s="207"/>
      <c r="C322" s="208"/>
      <c r="D322" s="204" t="s">
        <v>188</v>
      </c>
      <c r="E322" s="209" t="s">
        <v>23</v>
      </c>
      <c r="F322" s="210" t="s">
        <v>485</v>
      </c>
      <c r="G322" s="208"/>
      <c r="H322" s="209" t="s">
        <v>23</v>
      </c>
      <c r="I322" s="211"/>
      <c r="J322" s="208"/>
      <c r="K322" s="208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188</v>
      </c>
      <c r="AU322" s="216" t="s">
        <v>86</v>
      </c>
      <c r="AV322" s="11" t="s">
        <v>84</v>
      </c>
      <c r="AW322" s="11" t="s">
        <v>39</v>
      </c>
      <c r="AX322" s="11" t="s">
        <v>76</v>
      </c>
      <c r="AY322" s="216" t="s">
        <v>177</v>
      </c>
    </row>
    <row r="323" spans="2:65" s="12" customFormat="1">
      <c r="B323" s="217"/>
      <c r="C323" s="218"/>
      <c r="D323" s="204" t="s">
        <v>188</v>
      </c>
      <c r="E323" s="219" t="s">
        <v>23</v>
      </c>
      <c r="F323" s="220" t="s">
        <v>484</v>
      </c>
      <c r="G323" s="218"/>
      <c r="H323" s="221">
        <v>6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188</v>
      </c>
      <c r="AU323" s="227" t="s">
        <v>86</v>
      </c>
      <c r="AV323" s="12" t="s">
        <v>86</v>
      </c>
      <c r="AW323" s="12" t="s">
        <v>39</v>
      </c>
      <c r="AX323" s="12" t="s">
        <v>76</v>
      </c>
      <c r="AY323" s="227" t="s">
        <v>177</v>
      </c>
    </row>
    <row r="324" spans="2:65" s="13" customFormat="1">
      <c r="B324" s="228"/>
      <c r="C324" s="229"/>
      <c r="D324" s="204" t="s">
        <v>188</v>
      </c>
      <c r="E324" s="230" t="s">
        <v>23</v>
      </c>
      <c r="F324" s="231" t="s">
        <v>261</v>
      </c>
      <c r="G324" s="229"/>
      <c r="H324" s="232">
        <v>12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188</v>
      </c>
      <c r="AU324" s="238" t="s">
        <v>86</v>
      </c>
      <c r="AV324" s="13" t="s">
        <v>184</v>
      </c>
      <c r="AW324" s="13" t="s">
        <v>39</v>
      </c>
      <c r="AX324" s="13" t="s">
        <v>84</v>
      </c>
      <c r="AY324" s="238" t="s">
        <v>177</v>
      </c>
    </row>
    <row r="325" spans="2:65" s="1" customFormat="1" ht="16.5" customHeight="1">
      <c r="B325" s="40"/>
      <c r="C325" s="239" t="s">
        <v>486</v>
      </c>
      <c r="D325" s="239" t="s">
        <v>394</v>
      </c>
      <c r="E325" s="240" t="s">
        <v>487</v>
      </c>
      <c r="F325" s="241" t="s">
        <v>488</v>
      </c>
      <c r="G325" s="242" t="s">
        <v>193</v>
      </c>
      <c r="H325" s="243">
        <v>24</v>
      </c>
      <c r="I325" s="244"/>
      <c r="J325" s="245">
        <f>ROUND(I325*H325,2)</f>
        <v>0</v>
      </c>
      <c r="K325" s="241" t="s">
        <v>183</v>
      </c>
      <c r="L325" s="246"/>
      <c r="M325" s="247" t="s">
        <v>23</v>
      </c>
      <c r="N325" s="248" t="s">
        <v>47</v>
      </c>
      <c r="O325" s="41"/>
      <c r="P325" s="201">
        <f>O325*H325</f>
        <v>0</v>
      </c>
      <c r="Q325" s="201">
        <v>3.5000000000000001E-3</v>
      </c>
      <c r="R325" s="201">
        <f>Q325*H325</f>
        <v>8.4000000000000005E-2</v>
      </c>
      <c r="S325" s="201">
        <v>0</v>
      </c>
      <c r="T325" s="202">
        <f>S325*H325</f>
        <v>0</v>
      </c>
      <c r="AR325" s="23" t="s">
        <v>226</v>
      </c>
      <c r="AT325" s="23" t="s">
        <v>394</v>
      </c>
      <c r="AU325" s="23" t="s">
        <v>86</v>
      </c>
      <c r="AY325" s="23" t="s">
        <v>177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3" t="s">
        <v>84</v>
      </c>
      <c r="BK325" s="203">
        <f>ROUND(I325*H325,2)</f>
        <v>0</v>
      </c>
      <c r="BL325" s="23" t="s">
        <v>184</v>
      </c>
      <c r="BM325" s="23" t="s">
        <v>489</v>
      </c>
    </row>
    <row r="326" spans="2:65" s="1" customFormat="1" ht="27">
      <c r="B326" s="40"/>
      <c r="C326" s="62"/>
      <c r="D326" s="204" t="s">
        <v>202</v>
      </c>
      <c r="E326" s="62"/>
      <c r="F326" s="205" t="s">
        <v>482</v>
      </c>
      <c r="G326" s="62"/>
      <c r="H326" s="62"/>
      <c r="I326" s="163"/>
      <c r="J326" s="62"/>
      <c r="K326" s="62"/>
      <c r="L326" s="60"/>
      <c r="M326" s="206"/>
      <c r="N326" s="41"/>
      <c r="O326" s="41"/>
      <c r="P326" s="41"/>
      <c r="Q326" s="41"/>
      <c r="R326" s="41"/>
      <c r="S326" s="41"/>
      <c r="T326" s="77"/>
      <c r="AT326" s="23" t="s">
        <v>202</v>
      </c>
      <c r="AU326" s="23" t="s">
        <v>86</v>
      </c>
    </row>
    <row r="327" spans="2:65" s="11" customFormat="1">
      <c r="B327" s="207"/>
      <c r="C327" s="208"/>
      <c r="D327" s="204" t="s">
        <v>188</v>
      </c>
      <c r="E327" s="209" t="s">
        <v>23</v>
      </c>
      <c r="F327" s="210" t="s">
        <v>255</v>
      </c>
      <c r="G327" s="208"/>
      <c r="H327" s="209" t="s">
        <v>23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188</v>
      </c>
      <c r="AU327" s="216" t="s">
        <v>86</v>
      </c>
      <c r="AV327" s="11" t="s">
        <v>84</v>
      </c>
      <c r="AW327" s="11" t="s">
        <v>39</v>
      </c>
      <c r="AX327" s="11" t="s">
        <v>76</v>
      </c>
      <c r="AY327" s="216" t="s">
        <v>177</v>
      </c>
    </row>
    <row r="328" spans="2:65" s="12" customFormat="1">
      <c r="B328" s="217"/>
      <c r="C328" s="218"/>
      <c r="D328" s="204" t="s">
        <v>188</v>
      </c>
      <c r="E328" s="219" t="s">
        <v>23</v>
      </c>
      <c r="F328" s="220" t="s">
        <v>256</v>
      </c>
      <c r="G328" s="218"/>
      <c r="H328" s="221">
        <v>11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188</v>
      </c>
      <c r="AU328" s="227" t="s">
        <v>86</v>
      </c>
      <c r="AV328" s="12" t="s">
        <v>86</v>
      </c>
      <c r="AW328" s="12" t="s">
        <v>39</v>
      </c>
      <c r="AX328" s="12" t="s">
        <v>76</v>
      </c>
      <c r="AY328" s="227" t="s">
        <v>177</v>
      </c>
    </row>
    <row r="329" spans="2:65" s="11" customFormat="1">
      <c r="B329" s="207"/>
      <c r="C329" s="208"/>
      <c r="D329" s="204" t="s">
        <v>188</v>
      </c>
      <c r="E329" s="209" t="s">
        <v>23</v>
      </c>
      <c r="F329" s="210" t="s">
        <v>259</v>
      </c>
      <c r="G329" s="208"/>
      <c r="H329" s="209" t="s">
        <v>23</v>
      </c>
      <c r="I329" s="211"/>
      <c r="J329" s="208"/>
      <c r="K329" s="208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188</v>
      </c>
      <c r="AU329" s="216" t="s">
        <v>86</v>
      </c>
      <c r="AV329" s="11" t="s">
        <v>84</v>
      </c>
      <c r="AW329" s="11" t="s">
        <v>39</v>
      </c>
      <c r="AX329" s="11" t="s">
        <v>76</v>
      </c>
      <c r="AY329" s="216" t="s">
        <v>177</v>
      </c>
    </row>
    <row r="330" spans="2:65" s="12" customFormat="1">
      <c r="B330" s="217"/>
      <c r="C330" s="218"/>
      <c r="D330" s="204" t="s">
        <v>188</v>
      </c>
      <c r="E330" s="219" t="s">
        <v>23</v>
      </c>
      <c r="F330" s="220" t="s">
        <v>260</v>
      </c>
      <c r="G330" s="218"/>
      <c r="H330" s="221">
        <v>13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188</v>
      </c>
      <c r="AU330" s="227" t="s">
        <v>86</v>
      </c>
      <c r="AV330" s="12" t="s">
        <v>86</v>
      </c>
      <c r="AW330" s="12" t="s">
        <v>39</v>
      </c>
      <c r="AX330" s="12" t="s">
        <v>76</v>
      </c>
      <c r="AY330" s="227" t="s">
        <v>177</v>
      </c>
    </row>
    <row r="331" spans="2:65" s="13" customFormat="1">
      <c r="B331" s="228"/>
      <c r="C331" s="229"/>
      <c r="D331" s="204" t="s">
        <v>188</v>
      </c>
      <c r="E331" s="230" t="s">
        <v>23</v>
      </c>
      <c r="F331" s="231" t="s">
        <v>261</v>
      </c>
      <c r="G331" s="229"/>
      <c r="H331" s="232">
        <v>24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188</v>
      </c>
      <c r="AU331" s="238" t="s">
        <v>86</v>
      </c>
      <c r="AV331" s="13" t="s">
        <v>184</v>
      </c>
      <c r="AW331" s="13" t="s">
        <v>39</v>
      </c>
      <c r="AX331" s="13" t="s">
        <v>84</v>
      </c>
      <c r="AY331" s="238" t="s">
        <v>177</v>
      </c>
    </row>
    <row r="332" spans="2:65" s="1" customFormat="1" ht="25.5" customHeight="1">
      <c r="B332" s="40"/>
      <c r="C332" s="192" t="s">
        <v>490</v>
      </c>
      <c r="D332" s="192" t="s">
        <v>179</v>
      </c>
      <c r="E332" s="193" t="s">
        <v>491</v>
      </c>
      <c r="F332" s="194" t="s">
        <v>492</v>
      </c>
      <c r="G332" s="195" t="s">
        <v>218</v>
      </c>
      <c r="H332" s="196">
        <v>55</v>
      </c>
      <c r="I332" s="197"/>
      <c r="J332" s="198">
        <f>ROUND(I332*H332,2)</f>
        <v>0</v>
      </c>
      <c r="K332" s="194" t="s">
        <v>183</v>
      </c>
      <c r="L332" s="60"/>
      <c r="M332" s="199" t="s">
        <v>23</v>
      </c>
      <c r="N332" s="200" t="s">
        <v>47</v>
      </c>
      <c r="O332" s="41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AR332" s="23" t="s">
        <v>184</v>
      </c>
      <c r="AT332" s="23" t="s">
        <v>179</v>
      </c>
      <c r="AU332" s="23" t="s">
        <v>86</v>
      </c>
      <c r="AY332" s="23" t="s">
        <v>177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23" t="s">
        <v>84</v>
      </c>
      <c r="BK332" s="203">
        <f>ROUND(I332*H332,2)</f>
        <v>0</v>
      </c>
      <c r="BL332" s="23" t="s">
        <v>184</v>
      </c>
      <c r="BM332" s="23" t="s">
        <v>493</v>
      </c>
    </row>
    <row r="333" spans="2:65" s="1" customFormat="1" ht="27">
      <c r="B333" s="40"/>
      <c r="C333" s="62"/>
      <c r="D333" s="204" t="s">
        <v>186</v>
      </c>
      <c r="E333" s="62"/>
      <c r="F333" s="205" t="s">
        <v>494</v>
      </c>
      <c r="G333" s="62"/>
      <c r="H333" s="62"/>
      <c r="I333" s="163"/>
      <c r="J333" s="62"/>
      <c r="K333" s="62"/>
      <c r="L333" s="60"/>
      <c r="M333" s="206"/>
      <c r="N333" s="41"/>
      <c r="O333" s="41"/>
      <c r="P333" s="41"/>
      <c r="Q333" s="41"/>
      <c r="R333" s="41"/>
      <c r="S333" s="41"/>
      <c r="T333" s="77"/>
      <c r="AT333" s="23" t="s">
        <v>186</v>
      </c>
      <c r="AU333" s="23" t="s">
        <v>86</v>
      </c>
    </row>
    <row r="334" spans="2:65" s="11" customFormat="1">
      <c r="B334" s="207"/>
      <c r="C334" s="208"/>
      <c r="D334" s="204" t="s">
        <v>188</v>
      </c>
      <c r="E334" s="209" t="s">
        <v>23</v>
      </c>
      <c r="F334" s="210" t="s">
        <v>495</v>
      </c>
      <c r="G334" s="208"/>
      <c r="H334" s="209" t="s">
        <v>23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188</v>
      </c>
      <c r="AU334" s="216" t="s">
        <v>86</v>
      </c>
      <c r="AV334" s="11" t="s">
        <v>84</v>
      </c>
      <c r="AW334" s="11" t="s">
        <v>39</v>
      </c>
      <c r="AX334" s="11" t="s">
        <v>76</v>
      </c>
      <c r="AY334" s="216" t="s">
        <v>177</v>
      </c>
    </row>
    <row r="335" spans="2:65" s="12" customFormat="1">
      <c r="B335" s="217"/>
      <c r="C335" s="218"/>
      <c r="D335" s="204" t="s">
        <v>188</v>
      </c>
      <c r="E335" s="219" t="s">
        <v>23</v>
      </c>
      <c r="F335" s="220" t="s">
        <v>321</v>
      </c>
      <c r="G335" s="218"/>
      <c r="H335" s="221">
        <v>25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188</v>
      </c>
      <c r="AU335" s="227" t="s">
        <v>86</v>
      </c>
      <c r="AV335" s="12" t="s">
        <v>86</v>
      </c>
      <c r="AW335" s="12" t="s">
        <v>39</v>
      </c>
      <c r="AX335" s="12" t="s">
        <v>76</v>
      </c>
      <c r="AY335" s="227" t="s">
        <v>177</v>
      </c>
    </row>
    <row r="336" spans="2:65" s="11" customFormat="1">
      <c r="B336" s="207"/>
      <c r="C336" s="208"/>
      <c r="D336" s="204" t="s">
        <v>188</v>
      </c>
      <c r="E336" s="209" t="s">
        <v>23</v>
      </c>
      <c r="F336" s="210" t="s">
        <v>496</v>
      </c>
      <c r="G336" s="208"/>
      <c r="H336" s="209" t="s">
        <v>23</v>
      </c>
      <c r="I336" s="211"/>
      <c r="J336" s="208"/>
      <c r="K336" s="208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188</v>
      </c>
      <c r="AU336" s="216" t="s">
        <v>86</v>
      </c>
      <c r="AV336" s="11" t="s">
        <v>84</v>
      </c>
      <c r="AW336" s="11" t="s">
        <v>39</v>
      </c>
      <c r="AX336" s="11" t="s">
        <v>76</v>
      </c>
      <c r="AY336" s="216" t="s">
        <v>177</v>
      </c>
    </row>
    <row r="337" spans="2:65" s="12" customFormat="1">
      <c r="B337" s="217"/>
      <c r="C337" s="218"/>
      <c r="D337" s="204" t="s">
        <v>188</v>
      </c>
      <c r="E337" s="219" t="s">
        <v>23</v>
      </c>
      <c r="F337" s="220" t="s">
        <v>351</v>
      </c>
      <c r="G337" s="218"/>
      <c r="H337" s="221">
        <v>30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188</v>
      </c>
      <c r="AU337" s="227" t="s">
        <v>86</v>
      </c>
      <c r="AV337" s="12" t="s">
        <v>86</v>
      </c>
      <c r="AW337" s="12" t="s">
        <v>39</v>
      </c>
      <c r="AX337" s="12" t="s">
        <v>76</v>
      </c>
      <c r="AY337" s="227" t="s">
        <v>177</v>
      </c>
    </row>
    <row r="338" spans="2:65" s="13" customFormat="1">
      <c r="B338" s="228"/>
      <c r="C338" s="229"/>
      <c r="D338" s="204" t="s">
        <v>188</v>
      </c>
      <c r="E338" s="230" t="s">
        <v>23</v>
      </c>
      <c r="F338" s="231" t="s">
        <v>261</v>
      </c>
      <c r="G338" s="229"/>
      <c r="H338" s="232">
        <v>55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188</v>
      </c>
      <c r="AU338" s="238" t="s">
        <v>86</v>
      </c>
      <c r="AV338" s="13" t="s">
        <v>184</v>
      </c>
      <c r="AW338" s="13" t="s">
        <v>39</v>
      </c>
      <c r="AX338" s="13" t="s">
        <v>84</v>
      </c>
      <c r="AY338" s="238" t="s">
        <v>177</v>
      </c>
    </row>
    <row r="339" spans="2:65" s="1" customFormat="1" ht="25.5" customHeight="1">
      <c r="B339" s="40"/>
      <c r="C339" s="239" t="s">
        <v>497</v>
      </c>
      <c r="D339" s="239" t="s">
        <v>394</v>
      </c>
      <c r="E339" s="240" t="s">
        <v>498</v>
      </c>
      <c r="F339" s="241" t="s">
        <v>499</v>
      </c>
      <c r="G339" s="242" t="s">
        <v>218</v>
      </c>
      <c r="H339" s="243">
        <v>55</v>
      </c>
      <c r="I339" s="244"/>
      <c r="J339" s="245">
        <f>ROUND(I339*H339,2)</f>
        <v>0</v>
      </c>
      <c r="K339" s="241" t="s">
        <v>183</v>
      </c>
      <c r="L339" s="246"/>
      <c r="M339" s="247" t="s">
        <v>23</v>
      </c>
      <c r="N339" s="248" t="s">
        <v>47</v>
      </c>
      <c r="O339" s="41"/>
      <c r="P339" s="201">
        <f>O339*H339</f>
        <v>0</v>
      </c>
      <c r="Q339" s="201">
        <v>2.48E-3</v>
      </c>
      <c r="R339" s="201">
        <f>Q339*H339</f>
        <v>0.13639999999999999</v>
      </c>
      <c r="S339" s="201">
        <v>0</v>
      </c>
      <c r="T339" s="202">
        <f>S339*H339</f>
        <v>0</v>
      </c>
      <c r="AR339" s="23" t="s">
        <v>226</v>
      </c>
      <c r="AT339" s="23" t="s">
        <v>394</v>
      </c>
      <c r="AU339" s="23" t="s">
        <v>86</v>
      </c>
      <c r="AY339" s="23" t="s">
        <v>177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3" t="s">
        <v>84</v>
      </c>
      <c r="BK339" s="203">
        <f>ROUND(I339*H339,2)</f>
        <v>0</v>
      </c>
      <c r="BL339" s="23" t="s">
        <v>184</v>
      </c>
      <c r="BM339" s="23" t="s">
        <v>500</v>
      </c>
    </row>
    <row r="340" spans="2:65" s="1" customFormat="1" ht="25.5" customHeight="1">
      <c r="B340" s="40"/>
      <c r="C340" s="192" t="s">
        <v>501</v>
      </c>
      <c r="D340" s="192" t="s">
        <v>179</v>
      </c>
      <c r="E340" s="193" t="s">
        <v>502</v>
      </c>
      <c r="F340" s="194" t="s">
        <v>503</v>
      </c>
      <c r="G340" s="195" t="s">
        <v>218</v>
      </c>
      <c r="H340" s="196">
        <v>15</v>
      </c>
      <c r="I340" s="197"/>
      <c r="J340" s="198">
        <f>ROUND(I340*H340,2)</f>
        <v>0</v>
      </c>
      <c r="K340" s="194" t="s">
        <v>183</v>
      </c>
      <c r="L340" s="60"/>
      <c r="M340" s="199" t="s">
        <v>23</v>
      </c>
      <c r="N340" s="200" t="s">
        <v>47</v>
      </c>
      <c r="O340" s="41"/>
      <c r="P340" s="201">
        <f>O340*H340</f>
        <v>0</v>
      </c>
      <c r="Q340" s="201">
        <v>0</v>
      </c>
      <c r="R340" s="201">
        <f>Q340*H340</f>
        <v>0</v>
      </c>
      <c r="S340" s="201">
        <v>0</v>
      </c>
      <c r="T340" s="202">
        <f>S340*H340</f>
        <v>0</v>
      </c>
      <c r="AR340" s="23" t="s">
        <v>184</v>
      </c>
      <c r="AT340" s="23" t="s">
        <v>179</v>
      </c>
      <c r="AU340" s="23" t="s">
        <v>86</v>
      </c>
      <c r="AY340" s="23" t="s">
        <v>177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3" t="s">
        <v>84</v>
      </c>
      <c r="BK340" s="203">
        <f>ROUND(I340*H340,2)</f>
        <v>0</v>
      </c>
      <c r="BL340" s="23" t="s">
        <v>184</v>
      </c>
      <c r="BM340" s="23" t="s">
        <v>504</v>
      </c>
    </row>
    <row r="341" spans="2:65" s="1" customFormat="1" ht="27">
      <c r="B341" s="40"/>
      <c r="C341" s="62"/>
      <c r="D341" s="204" t="s">
        <v>186</v>
      </c>
      <c r="E341" s="62"/>
      <c r="F341" s="205" t="s">
        <v>494</v>
      </c>
      <c r="G341" s="62"/>
      <c r="H341" s="62"/>
      <c r="I341" s="163"/>
      <c r="J341" s="62"/>
      <c r="K341" s="62"/>
      <c r="L341" s="60"/>
      <c r="M341" s="206"/>
      <c r="N341" s="41"/>
      <c r="O341" s="41"/>
      <c r="P341" s="41"/>
      <c r="Q341" s="41"/>
      <c r="R341" s="41"/>
      <c r="S341" s="41"/>
      <c r="T341" s="77"/>
      <c r="AT341" s="23" t="s">
        <v>186</v>
      </c>
      <c r="AU341" s="23" t="s">
        <v>86</v>
      </c>
    </row>
    <row r="342" spans="2:65" s="1" customFormat="1" ht="27">
      <c r="B342" s="40"/>
      <c r="C342" s="62"/>
      <c r="D342" s="204" t="s">
        <v>202</v>
      </c>
      <c r="E342" s="62"/>
      <c r="F342" s="205" t="s">
        <v>482</v>
      </c>
      <c r="G342" s="62"/>
      <c r="H342" s="62"/>
      <c r="I342" s="163"/>
      <c r="J342" s="62"/>
      <c r="K342" s="62"/>
      <c r="L342" s="60"/>
      <c r="M342" s="206"/>
      <c r="N342" s="41"/>
      <c r="O342" s="41"/>
      <c r="P342" s="41"/>
      <c r="Q342" s="41"/>
      <c r="R342" s="41"/>
      <c r="S342" s="41"/>
      <c r="T342" s="77"/>
      <c r="AT342" s="23" t="s">
        <v>202</v>
      </c>
      <c r="AU342" s="23" t="s">
        <v>86</v>
      </c>
    </row>
    <row r="343" spans="2:65" s="11" customFormat="1">
      <c r="B343" s="207"/>
      <c r="C343" s="208"/>
      <c r="D343" s="204" t="s">
        <v>188</v>
      </c>
      <c r="E343" s="209" t="s">
        <v>23</v>
      </c>
      <c r="F343" s="210" t="s">
        <v>505</v>
      </c>
      <c r="G343" s="208"/>
      <c r="H343" s="209" t="s">
        <v>23</v>
      </c>
      <c r="I343" s="211"/>
      <c r="J343" s="208"/>
      <c r="K343" s="208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188</v>
      </c>
      <c r="AU343" s="216" t="s">
        <v>86</v>
      </c>
      <c r="AV343" s="11" t="s">
        <v>84</v>
      </c>
      <c r="AW343" s="11" t="s">
        <v>39</v>
      </c>
      <c r="AX343" s="11" t="s">
        <v>76</v>
      </c>
      <c r="AY343" s="216" t="s">
        <v>177</v>
      </c>
    </row>
    <row r="344" spans="2:65" s="12" customFormat="1">
      <c r="B344" s="217"/>
      <c r="C344" s="218"/>
      <c r="D344" s="204" t="s">
        <v>188</v>
      </c>
      <c r="E344" s="219" t="s">
        <v>23</v>
      </c>
      <c r="F344" s="220" t="s">
        <v>10</v>
      </c>
      <c r="G344" s="218"/>
      <c r="H344" s="221">
        <v>15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188</v>
      </c>
      <c r="AU344" s="227" t="s">
        <v>86</v>
      </c>
      <c r="AV344" s="12" t="s">
        <v>86</v>
      </c>
      <c r="AW344" s="12" t="s">
        <v>39</v>
      </c>
      <c r="AX344" s="12" t="s">
        <v>76</v>
      </c>
      <c r="AY344" s="227" t="s">
        <v>177</v>
      </c>
    </row>
    <row r="345" spans="2:65" s="13" customFormat="1">
      <c r="B345" s="228"/>
      <c r="C345" s="229"/>
      <c r="D345" s="204" t="s">
        <v>188</v>
      </c>
      <c r="E345" s="230" t="s">
        <v>23</v>
      </c>
      <c r="F345" s="231" t="s">
        <v>261</v>
      </c>
      <c r="G345" s="229"/>
      <c r="H345" s="232">
        <v>15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188</v>
      </c>
      <c r="AU345" s="238" t="s">
        <v>86</v>
      </c>
      <c r="AV345" s="13" t="s">
        <v>184</v>
      </c>
      <c r="AW345" s="13" t="s">
        <v>39</v>
      </c>
      <c r="AX345" s="13" t="s">
        <v>84</v>
      </c>
      <c r="AY345" s="238" t="s">
        <v>177</v>
      </c>
    </row>
    <row r="346" spans="2:65" s="1" customFormat="1" ht="25.5" customHeight="1">
      <c r="B346" s="40"/>
      <c r="C346" s="192" t="s">
        <v>506</v>
      </c>
      <c r="D346" s="192" t="s">
        <v>179</v>
      </c>
      <c r="E346" s="193" t="s">
        <v>507</v>
      </c>
      <c r="F346" s="194" t="s">
        <v>508</v>
      </c>
      <c r="G346" s="195" t="s">
        <v>218</v>
      </c>
      <c r="H346" s="196">
        <v>165</v>
      </c>
      <c r="I346" s="197"/>
      <c r="J346" s="198">
        <f>ROUND(I346*H346,2)</f>
        <v>0</v>
      </c>
      <c r="K346" s="194" t="s">
        <v>183</v>
      </c>
      <c r="L346" s="60"/>
      <c r="M346" s="199" t="s">
        <v>23</v>
      </c>
      <c r="N346" s="200" t="s">
        <v>47</v>
      </c>
      <c r="O346" s="41"/>
      <c r="P346" s="201">
        <f>O346*H346</f>
        <v>0</v>
      </c>
      <c r="Q346" s="201">
        <v>0</v>
      </c>
      <c r="R346" s="201">
        <f>Q346*H346</f>
        <v>0</v>
      </c>
      <c r="S346" s="201">
        <v>0</v>
      </c>
      <c r="T346" s="202">
        <f>S346*H346</f>
        <v>0</v>
      </c>
      <c r="AR346" s="23" t="s">
        <v>184</v>
      </c>
      <c r="AT346" s="23" t="s">
        <v>179</v>
      </c>
      <c r="AU346" s="23" t="s">
        <v>86</v>
      </c>
      <c r="AY346" s="23" t="s">
        <v>177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3" t="s">
        <v>84</v>
      </c>
      <c r="BK346" s="203">
        <f>ROUND(I346*H346,2)</f>
        <v>0</v>
      </c>
      <c r="BL346" s="23" t="s">
        <v>184</v>
      </c>
      <c r="BM346" s="23" t="s">
        <v>509</v>
      </c>
    </row>
    <row r="347" spans="2:65" s="1" customFormat="1" ht="27">
      <c r="B347" s="40"/>
      <c r="C347" s="62"/>
      <c r="D347" s="204" t="s">
        <v>186</v>
      </c>
      <c r="E347" s="62"/>
      <c r="F347" s="205" t="s">
        <v>494</v>
      </c>
      <c r="G347" s="62"/>
      <c r="H347" s="62"/>
      <c r="I347" s="163"/>
      <c r="J347" s="62"/>
      <c r="K347" s="62"/>
      <c r="L347" s="60"/>
      <c r="M347" s="206"/>
      <c r="N347" s="41"/>
      <c r="O347" s="41"/>
      <c r="P347" s="41"/>
      <c r="Q347" s="41"/>
      <c r="R347" s="41"/>
      <c r="S347" s="41"/>
      <c r="T347" s="77"/>
      <c r="AT347" s="23" t="s">
        <v>186</v>
      </c>
      <c r="AU347" s="23" t="s">
        <v>86</v>
      </c>
    </row>
    <row r="348" spans="2:65" s="11" customFormat="1">
      <c r="B348" s="207"/>
      <c r="C348" s="208"/>
      <c r="D348" s="204" t="s">
        <v>188</v>
      </c>
      <c r="E348" s="209" t="s">
        <v>23</v>
      </c>
      <c r="F348" s="210" t="s">
        <v>510</v>
      </c>
      <c r="G348" s="208"/>
      <c r="H348" s="209" t="s">
        <v>23</v>
      </c>
      <c r="I348" s="211"/>
      <c r="J348" s="208"/>
      <c r="K348" s="208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188</v>
      </c>
      <c r="AU348" s="216" t="s">
        <v>86</v>
      </c>
      <c r="AV348" s="11" t="s">
        <v>84</v>
      </c>
      <c r="AW348" s="11" t="s">
        <v>39</v>
      </c>
      <c r="AX348" s="11" t="s">
        <v>76</v>
      </c>
      <c r="AY348" s="216" t="s">
        <v>177</v>
      </c>
    </row>
    <row r="349" spans="2:65" s="12" customFormat="1">
      <c r="B349" s="217"/>
      <c r="C349" s="218"/>
      <c r="D349" s="204" t="s">
        <v>188</v>
      </c>
      <c r="E349" s="219" t="s">
        <v>23</v>
      </c>
      <c r="F349" s="220" t="s">
        <v>511</v>
      </c>
      <c r="G349" s="218"/>
      <c r="H349" s="221">
        <v>75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188</v>
      </c>
      <c r="AU349" s="227" t="s">
        <v>86</v>
      </c>
      <c r="AV349" s="12" t="s">
        <v>86</v>
      </c>
      <c r="AW349" s="12" t="s">
        <v>39</v>
      </c>
      <c r="AX349" s="12" t="s">
        <v>76</v>
      </c>
      <c r="AY349" s="227" t="s">
        <v>177</v>
      </c>
    </row>
    <row r="350" spans="2:65" s="11" customFormat="1">
      <c r="B350" s="207"/>
      <c r="C350" s="208"/>
      <c r="D350" s="204" t="s">
        <v>188</v>
      </c>
      <c r="E350" s="209" t="s">
        <v>23</v>
      </c>
      <c r="F350" s="210" t="s">
        <v>512</v>
      </c>
      <c r="G350" s="208"/>
      <c r="H350" s="209" t="s">
        <v>23</v>
      </c>
      <c r="I350" s="211"/>
      <c r="J350" s="208"/>
      <c r="K350" s="208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188</v>
      </c>
      <c r="AU350" s="216" t="s">
        <v>86</v>
      </c>
      <c r="AV350" s="11" t="s">
        <v>84</v>
      </c>
      <c r="AW350" s="11" t="s">
        <v>39</v>
      </c>
      <c r="AX350" s="11" t="s">
        <v>76</v>
      </c>
      <c r="AY350" s="216" t="s">
        <v>177</v>
      </c>
    </row>
    <row r="351" spans="2:65" s="12" customFormat="1">
      <c r="B351" s="217"/>
      <c r="C351" s="218"/>
      <c r="D351" s="204" t="s">
        <v>188</v>
      </c>
      <c r="E351" s="219" t="s">
        <v>23</v>
      </c>
      <c r="F351" s="220" t="s">
        <v>513</v>
      </c>
      <c r="G351" s="218"/>
      <c r="H351" s="221">
        <v>90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188</v>
      </c>
      <c r="AU351" s="227" t="s">
        <v>86</v>
      </c>
      <c r="AV351" s="12" t="s">
        <v>86</v>
      </c>
      <c r="AW351" s="12" t="s">
        <v>39</v>
      </c>
      <c r="AX351" s="12" t="s">
        <v>76</v>
      </c>
      <c r="AY351" s="227" t="s">
        <v>177</v>
      </c>
    </row>
    <row r="352" spans="2:65" s="13" customFormat="1">
      <c r="B352" s="228"/>
      <c r="C352" s="229"/>
      <c r="D352" s="204" t="s">
        <v>188</v>
      </c>
      <c r="E352" s="230" t="s">
        <v>23</v>
      </c>
      <c r="F352" s="231" t="s">
        <v>261</v>
      </c>
      <c r="G352" s="229"/>
      <c r="H352" s="232">
        <v>165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188</v>
      </c>
      <c r="AU352" s="238" t="s">
        <v>86</v>
      </c>
      <c r="AV352" s="13" t="s">
        <v>184</v>
      </c>
      <c r="AW352" s="13" t="s">
        <v>39</v>
      </c>
      <c r="AX352" s="13" t="s">
        <v>84</v>
      </c>
      <c r="AY352" s="238" t="s">
        <v>177</v>
      </c>
    </row>
    <row r="353" spans="2:65" s="1" customFormat="1" ht="16.5" customHeight="1">
      <c r="B353" s="40"/>
      <c r="C353" s="239" t="s">
        <v>514</v>
      </c>
      <c r="D353" s="239" t="s">
        <v>394</v>
      </c>
      <c r="E353" s="240" t="s">
        <v>515</v>
      </c>
      <c r="F353" s="241" t="s">
        <v>516</v>
      </c>
      <c r="G353" s="242" t="s">
        <v>218</v>
      </c>
      <c r="H353" s="243">
        <v>165</v>
      </c>
      <c r="I353" s="244"/>
      <c r="J353" s="245">
        <f>ROUND(I353*H353,2)</f>
        <v>0</v>
      </c>
      <c r="K353" s="241" t="s">
        <v>183</v>
      </c>
      <c r="L353" s="246"/>
      <c r="M353" s="247" t="s">
        <v>23</v>
      </c>
      <c r="N353" s="248" t="s">
        <v>47</v>
      </c>
      <c r="O353" s="41"/>
      <c r="P353" s="201">
        <f>O353*H353</f>
        <v>0</v>
      </c>
      <c r="Q353" s="201">
        <v>5.0000000000000002E-5</v>
      </c>
      <c r="R353" s="201">
        <f>Q353*H353</f>
        <v>8.2500000000000004E-3</v>
      </c>
      <c r="S353" s="201">
        <v>0</v>
      </c>
      <c r="T353" s="202">
        <f>S353*H353</f>
        <v>0</v>
      </c>
      <c r="AR353" s="23" t="s">
        <v>226</v>
      </c>
      <c r="AT353" s="23" t="s">
        <v>394</v>
      </c>
      <c r="AU353" s="23" t="s">
        <v>86</v>
      </c>
      <c r="AY353" s="23" t="s">
        <v>177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84</v>
      </c>
      <c r="BK353" s="203">
        <f>ROUND(I353*H353,2)</f>
        <v>0</v>
      </c>
      <c r="BL353" s="23" t="s">
        <v>184</v>
      </c>
      <c r="BM353" s="23" t="s">
        <v>517</v>
      </c>
    </row>
    <row r="354" spans="2:65" s="1" customFormat="1" ht="25.5" customHeight="1">
      <c r="B354" s="40"/>
      <c r="C354" s="192" t="s">
        <v>518</v>
      </c>
      <c r="D354" s="192" t="s">
        <v>179</v>
      </c>
      <c r="E354" s="193" t="s">
        <v>519</v>
      </c>
      <c r="F354" s="194" t="s">
        <v>520</v>
      </c>
      <c r="G354" s="195" t="s">
        <v>218</v>
      </c>
      <c r="H354" s="196">
        <v>55</v>
      </c>
      <c r="I354" s="197"/>
      <c r="J354" s="198">
        <f>ROUND(I354*H354,2)</f>
        <v>0</v>
      </c>
      <c r="K354" s="194" t="s">
        <v>183</v>
      </c>
      <c r="L354" s="60"/>
      <c r="M354" s="199" t="s">
        <v>23</v>
      </c>
      <c r="N354" s="200" t="s">
        <v>47</v>
      </c>
      <c r="O354" s="41"/>
      <c r="P354" s="201">
        <f>O354*H354</f>
        <v>0</v>
      </c>
      <c r="Q354" s="201">
        <v>0</v>
      </c>
      <c r="R354" s="201">
        <f>Q354*H354</f>
        <v>0</v>
      </c>
      <c r="S354" s="201">
        <v>0</v>
      </c>
      <c r="T354" s="202">
        <f>S354*H354</f>
        <v>0</v>
      </c>
      <c r="AR354" s="23" t="s">
        <v>184</v>
      </c>
      <c r="AT354" s="23" t="s">
        <v>179</v>
      </c>
      <c r="AU354" s="23" t="s">
        <v>86</v>
      </c>
      <c r="AY354" s="23" t="s">
        <v>177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3" t="s">
        <v>84</v>
      </c>
      <c r="BK354" s="203">
        <f>ROUND(I354*H354,2)</f>
        <v>0</v>
      </c>
      <c r="BL354" s="23" t="s">
        <v>184</v>
      </c>
      <c r="BM354" s="23" t="s">
        <v>521</v>
      </c>
    </row>
    <row r="355" spans="2:65" s="1" customFormat="1" ht="27">
      <c r="B355" s="40"/>
      <c r="C355" s="62"/>
      <c r="D355" s="204" t="s">
        <v>186</v>
      </c>
      <c r="E355" s="62"/>
      <c r="F355" s="205" t="s">
        <v>494</v>
      </c>
      <c r="G355" s="62"/>
      <c r="H355" s="62"/>
      <c r="I355" s="163"/>
      <c r="J355" s="62"/>
      <c r="K355" s="62"/>
      <c r="L355" s="60"/>
      <c r="M355" s="206"/>
      <c r="N355" s="41"/>
      <c r="O355" s="41"/>
      <c r="P355" s="41"/>
      <c r="Q355" s="41"/>
      <c r="R355" s="41"/>
      <c r="S355" s="41"/>
      <c r="T355" s="77"/>
      <c r="AT355" s="23" t="s">
        <v>186</v>
      </c>
      <c r="AU355" s="23" t="s">
        <v>86</v>
      </c>
    </row>
    <row r="356" spans="2:65" s="11" customFormat="1">
      <c r="B356" s="207"/>
      <c r="C356" s="208"/>
      <c r="D356" s="204" t="s">
        <v>188</v>
      </c>
      <c r="E356" s="209" t="s">
        <v>23</v>
      </c>
      <c r="F356" s="210" t="s">
        <v>495</v>
      </c>
      <c r="G356" s="208"/>
      <c r="H356" s="209" t="s">
        <v>23</v>
      </c>
      <c r="I356" s="211"/>
      <c r="J356" s="208"/>
      <c r="K356" s="208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188</v>
      </c>
      <c r="AU356" s="216" t="s">
        <v>86</v>
      </c>
      <c r="AV356" s="11" t="s">
        <v>84</v>
      </c>
      <c r="AW356" s="11" t="s">
        <v>39</v>
      </c>
      <c r="AX356" s="11" t="s">
        <v>76</v>
      </c>
      <c r="AY356" s="216" t="s">
        <v>177</v>
      </c>
    </row>
    <row r="357" spans="2:65" s="12" customFormat="1">
      <c r="B357" s="217"/>
      <c r="C357" s="218"/>
      <c r="D357" s="204" t="s">
        <v>188</v>
      </c>
      <c r="E357" s="219" t="s">
        <v>23</v>
      </c>
      <c r="F357" s="220" t="s">
        <v>321</v>
      </c>
      <c r="G357" s="218"/>
      <c r="H357" s="221">
        <v>25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188</v>
      </c>
      <c r="AU357" s="227" t="s">
        <v>86</v>
      </c>
      <c r="AV357" s="12" t="s">
        <v>86</v>
      </c>
      <c r="AW357" s="12" t="s">
        <v>39</v>
      </c>
      <c r="AX357" s="12" t="s">
        <v>76</v>
      </c>
      <c r="AY357" s="227" t="s">
        <v>177</v>
      </c>
    </row>
    <row r="358" spans="2:65" s="11" customFormat="1">
      <c r="B358" s="207"/>
      <c r="C358" s="208"/>
      <c r="D358" s="204" t="s">
        <v>188</v>
      </c>
      <c r="E358" s="209" t="s">
        <v>23</v>
      </c>
      <c r="F358" s="210" t="s">
        <v>496</v>
      </c>
      <c r="G358" s="208"/>
      <c r="H358" s="209" t="s">
        <v>23</v>
      </c>
      <c r="I358" s="211"/>
      <c r="J358" s="208"/>
      <c r="K358" s="208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188</v>
      </c>
      <c r="AU358" s="216" t="s">
        <v>86</v>
      </c>
      <c r="AV358" s="11" t="s">
        <v>84</v>
      </c>
      <c r="AW358" s="11" t="s">
        <v>39</v>
      </c>
      <c r="AX358" s="11" t="s">
        <v>76</v>
      </c>
      <c r="AY358" s="216" t="s">
        <v>177</v>
      </c>
    </row>
    <row r="359" spans="2:65" s="12" customFormat="1">
      <c r="B359" s="217"/>
      <c r="C359" s="218"/>
      <c r="D359" s="204" t="s">
        <v>188</v>
      </c>
      <c r="E359" s="219" t="s">
        <v>23</v>
      </c>
      <c r="F359" s="220" t="s">
        <v>351</v>
      </c>
      <c r="G359" s="218"/>
      <c r="H359" s="221">
        <v>30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188</v>
      </c>
      <c r="AU359" s="227" t="s">
        <v>86</v>
      </c>
      <c r="AV359" s="12" t="s">
        <v>86</v>
      </c>
      <c r="AW359" s="12" t="s">
        <v>39</v>
      </c>
      <c r="AX359" s="12" t="s">
        <v>76</v>
      </c>
      <c r="AY359" s="227" t="s">
        <v>177</v>
      </c>
    </row>
    <row r="360" spans="2:65" s="13" customFormat="1">
      <c r="B360" s="228"/>
      <c r="C360" s="229"/>
      <c r="D360" s="204" t="s">
        <v>188</v>
      </c>
      <c r="E360" s="230" t="s">
        <v>23</v>
      </c>
      <c r="F360" s="231" t="s">
        <v>261</v>
      </c>
      <c r="G360" s="229"/>
      <c r="H360" s="232">
        <v>55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188</v>
      </c>
      <c r="AU360" s="238" t="s">
        <v>86</v>
      </c>
      <c r="AV360" s="13" t="s">
        <v>184</v>
      </c>
      <c r="AW360" s="13" t="s">
        <v>39</v>
      </c>
      <c r="AX360" s="13" t="s">
        <v>84</v>
      </c>
      <c r="AY360" s="238" t="s">
        <v>177</v>
      </c>
    </row>
    <row r="361" spans="2:65" s="1" customFormat="1" ht="16.5" customHeight="1">
      <c r="B361" s="40"/>
      <c r="C361" s="239" t="s">
        <v>522</v>
      </c>
      <c r="D361" s="239" t="s">
        <v>394</v>
      </c>
      <c r="E361" s="240" t="s">
        <v>523</v>
      </c>
      <c r="F361" s="241" t="s">
        <v>524</v>
      </c>
      <c r="G361" s="242" t="s">
        <v>193</v>
      </c>
      <c r="H361" s="243">
        <v>300</v>
      </c>
      <c r="I361" s="244"/>
      <c r="J361" s="245">
        <f>ROUND(I361*H361,2)</f>
        <v>0</v>
      </c>
      <c r="K361" s="241" t="s">
        <v>23</v>
      </c>
      <c r="L361" s="246"/>
      <c r="M361" s="247" t="s">
        <v>23</v>
      </c>
      <c r="N361" s="248" t="s">
        <v>47</v>
      </c>
      <c r="O361" s="41"/>
      <c r="P361" s="201">
        <f>O361*H361</f>
        <v>0</v>
      </c>
      <c r="Q361" s="201">
        <v>5.0000000000000002E-5</v>
      </c>
      <c r="R361" s="201">
        <f>Q361*H361</f>
        <v>1.5000000000000001E-2</v>
      </c>
      <c r="S361" s="201">
        <v>0</v>
      </c>
      <c r="T361" s="202">
        <f>S361*H361</f>
        <v>0</v>
      </c>
      <c r="AR361" s="23" t="s">
        <v>226</v>
      </c>
      <c r="AT361" s="23" t="s">
        <v>394</v>
      </c>
      <c r="AU361" s="23" t="s">
        <v>86</v>
      </c>
      <c r="AY361" s="23" t="s">
        <v>177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23" t="s">
        <v>84</v>
      </c>
      <c r="BK361" s="203">
        <f>ROUND(I361*H361,2)</f>
        <v>0</v>
      </c>
      <c r="BL361" s="23" t="s">
        <v>184</v>
      </c>
      <c r="BM361" s="23" t="s">
        <v>525</v>
      </c>
    </row>
    <row r="362" spans="2:65" s="12" customFormat="1">
      <c r="B362" s="217"/>
      <c r="C362" s="218"/>
      <c r="D362" s="204" t="s">
        <v>188</v>
      </c>
      <c r="E362" s="219" t="s">
        <v>23</v>
      </c>
      <c r="F362" s="220" t="s">
        <v>526</v>
      </c>
      <c r="G362" s="218"/>
      <c r="H362" s="221">
        <v>300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188</v>
      </c>
      <c r="AU362" s="227" t="s">
        <v>86</v>
      </c>
      <c r="AV362" s="12" t="s">
        <v>86</v>
      </c>
      <c r="AW362" s="12" t="s">
        <v>39</v>
      </c>
      <c r="AX362" s="12" t="s">
        <v>84</v>
      </c>
      <c r="AY362" s="227" t="s">
        <v>177</v>
      </c>
    </row>
    <row r="363" spans="2:65" s="10" customFormat="1" ht="29.85" customHeight="1">
      <c r="B363" s="176"/>
      <c r="C363" s="177"/>
      <c r="D363" s="178" t="s">
        <v>75</v>
      </c>
      <c r="E363" s="190" t="s">
        <v>184</v>
      </c>
      <c r="F363" s="190" t="s">
        <v>527</v>
      </c>
      <c r="G363" s="177"/>
      <c r="H363" s="177"/>
      <c r="I363" s="180"/>
      <c r="J363" s="191">
        <f>BK363</f>
        <v>0</v>
      </c>
      <c r="K363" s="177"/>
      <c r="L363" s="182"/>
      <c r="M363" s="183"/>
      <c r="N363" s="184"/>
      <c r="O363" s="184"/>
      <c r="P363" s="185">
        <f>SUM(P364:P397)</f>
        <v>0</v>
      </c>
      <c r="Q363" s="184"/>
      <c r="R363" s="185">
        <f>SUM(R364:R397)</f>
        <v>261.08774094</v>
      </c>
      <c r="S363" s="184"/>
      <c r="T363" s="186">
        <f>SUM(T364:T397)</f>
        <v>0</v>
      </c>
      <c r="AR363" s="187" t="s">
        <v>84</v>
      </c>
      <c r="AT363" s="188" t="s">
        <v>75</v>
      </c>
      <c r="AU363" s="188" t="s">
        <v>84</v>
      </c>
      <c r="AY363" s="187" t="s">
        <v>177</v>
      </c>
      <c r="BK363" s="189">
        <f>SUM(BK364:BK397)</f>
        <v>0</v>
      </c>
    </row>
    <row r="364" spans="2:65" s="1" customFormat="1" ht="25.5" customHeight="1">
      <c r="B364" s="40"/>
      <c r="C364" s="192" t="s">
        <v>528</v>
      </c>
      <c r="D364" s="192" t="s">
        <v>179</v>
      </c>
      <c r="E364" s="193" t="s">
        <v>529</v>
      </c>
      <c r="F364" s="194" t="s">
        <v>530</v>
      </c>
      <c r="G364" s="195" t="s">
        <v>182</v>
      </c>
      <c r="H364" s="196">
        <v>39</v>
      </c>
      <c r="I364" s="197"/>
      <c r="J364" s="198">
        <f>ROUND(I364*H364,2)</f>
        <v>0</v>
      </c>
      <c r="K364" s="194" t="s">
        <v>183</v>
      </c>
      <c r="L364" s="60"/>
      <c r="M364" s="199" t="s">
        <v>23</v>
      </c>
      <c r="N364" s="200" t="s">
        <v>47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184</v>
      </c>
      <c r="AT364" s="23" t="s">
        <v>179</v>
      </c>
      <c r="AU364" s="23" t="s">
        <v>86</v>
      </c>
      <c r="AY364" s="23" t="s">
        <v>177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84</v>
      </c>
      <c r="BK364" s="203">
        <f>ROUND(I364*H364,2)</f>
        <v>0</v>
      </c>
      <c r="BL364" s="23" t="s">
        <v>184</v>
      </c>
      <c r="BM364" s="23" t="s">
        <v>531</v>
      </c>
    </row>
    <row r="365" spans="2:65" s="1" customFormat="1" ht="108">
      <c r="B365" s="40"/>
      <c r="C365" s="62"/>
      <c r="D365" s="204" t="s">
        <v>186</v>
      </c>
      <c r="E365" s="62"/>
      <c r="F365" s="205" t="s">
        <v>532</v>
      </c>
      <c r="G365" s="62"/>
      <c r="H365" s="62"/>
      <c r="I365" s="163"/>
      <c r="J365" s="62"/>
      <c r="K365" s="62"/>
      <c r="L365" s="60"/>
      <c r="M365" s="206"/>
      <c r="N365" s="41"/>
      <c r="O365" s="41"/>
      <c r="P365" s="41"/>
      <c r="Q365" s="41"/>
      <c r="R365" s="41"/>
      <c r="S365" s="41"/>
      <c r="T365" s="77"/>
      <c r="AT365" s="23" t="s">
        <v>186</v>
      </c>
      <c r="AU365" s="23" t="s">
        <v>86</v>
      </c>
    </row>
    <row r="366" spans="2:65" s="1" customFormat="1" ht="27">
      <c r="B366" s="40"/>
      <c r="C366" s="62"/>
      <c r="D366" s="204" t="s">
        <v>202</v>
      </c>
      <c r="E366" s="62"/>
      <c r="F366" s="205" t="s">
        <v>533</v>
      </c>
      <c r="G366" s="62"/>
      <c r="H366" s="62"/>
      <c r="I366" s="163"/>
      <c r="J366" s="62"/>
      <c r="K366" s="62"/>
      <c r="L366" s="60"/>
      <c r="M366" s="206"/>
      <c r="N366" s="41"/>
      <c r="O366" s="41"/>
      <c r="P366" s="41"/>
      <c r="Q366" s="41"/>
      <c r="R366" s="41"/>
      <c r="S366" s="41"/>
      <c r="T366" s="77"/>
      <c r="AT366" s="23" t="s">
        <v>202</v>
      </c>
      <c r="AU366" s="23" t="s">
        <v>86</v>
      </c>
    </row>
    <row r="367" spans="2:65" s="11" customFormat="1">
      <c r="B367" s="207"/>
      <c r="C367" s="208"/>
      <c r="D367" s="204" t="s">
        <v>188</v>
      </c>
      <c r="E367" s="209" t="s">
        <v>23</v>
      </c>
      <c r="F367" s="210" t="s">
        <v>534</v>
      </c>
      <c r="G367" s="208"/>
      <c r="H367" s="209" t="s">
        <v>23</v>
      </c>
      <c r="I367" s="211"/>
      <c r="J367" s="208"/>
      <c r="K367" s="208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188</v>
      </c>
      <c r="AU367" s="216" t="s">
        <v>86</v>
      </c>
      <c r="AV367" s="11" t="s">
        <v>84</v>
      </c>
      <c r="AW367" s="11" t="s">
        <v>39</v>
      </c>
      <c r="AX367" s="11" t="s">
        <v>76</v>
      </c>
      <c r="AY367" s="216" t="s">
        <v>177</v>
      </c>
    </row>
    <row r="368" spans="2:65" s="12" customFormat="1">
      <c r="B368" s="217"/>
      <c r="C368" s="218"/>
      <c r="D368" s="204" t="s">
        <v>188</v>
      </c>
      <c r="E368" s="219" t="s">
        <v>23</v>
      </c>
      <c r="F368" s="220" t="s">
        <v>535</v>
      </c>
      <c r="G368" s="218"/>
      <c r="H368" s="221">
        <v>39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188</v>
      </c>
      <c r="AU368" s="227" t="s">
        <v>86</v>
      </c>
      <c r="AV368" s="12" t="s">
        <v>86</v>
      </c>
      <c r="AW368" s="12" t="s">
        <v>39</v>
      </c>
      <c r="AX368" s="12" t="s">
        <v>84</v>
      </c>
      <c r="AY368" s="227" t="s">
        <v>177</v>
      </c>
    </row>
    <row r="369" spans="2:65" s="1" customFormat="1" ht="25.5" customHeight="1">
      <c r="B369" s="40"/>
      <c r="C369" s="192" t="s">
        <v>536</v>
      </c>
      <c r="D369" s="192" t="s">
        <v>179</v>
      </c>
      <c r="E369" s="193" t="s">
        <v>537</v>
      </c>
      <c r="F369" s="194" t="s">
        <v>538</v>
      </c>
      <c r="G369" s="195" t="s">
        <v>182</v>
      </c>
      <c r="H369" s="196">
        <v>39.299999999999997</v>
      </c>
      <c r="I369" s="197"/>
      <c r="J369" s="198">
        <f>ROUND(I369*H369,2)</f>
        <v>0</v>
      </c>
      <c r="K369" s="194" t="s">
        <v>183</v>
      </c>
      <c r="L369" s="60"/>
      <c r="M369" s="199" t="s">
        <v>23</v>
      </c>
      <c r="N369" s="200" t="s">
        <v>47</v>
      </c>
      <c r="O369" s="41"/>
      <c r="P369" s="201">
        <f>O369*H369</f>
        <v>0</v>
      </c>
      <c r="Q369" s="201">
        <v>0.30005999999999999</v>
      </c>
      <c r="R369" s="201">
        <f>Q369*H369</f>
        <v>11.792357999999998</v>
      </c>
      <c r="S369" s="201">
        <v>0</v>
      </c>
      <c r="T369" s="202">
        <f>S369*H369</f>
        <v>0</v>
      </c>
      <c r="AR369" s="23" t="s">
        <v>184</v>
      </c>
      <c r="AT369" s="23" t="s">
        <v>179</v>
      </c>
      <c r="AU369" s="23" t="s">
        <v>86</v>
      </c>
      <c r="AY369" s="23" t="s">
        <v>177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3" t="s">
        <v>84</v>
      </c>
      <c r="BK369" s="203">
        <f>ROUND(I369*H369,2)</f>
        <v>0</v>
      </c>
      <c r="BL369" s="23" t="s">
        <v>184</v>
      </c>
      <c r="BM369" s="23" t="s">
        <v>539</v>
      </c>
    </row>
    <row r="370" spans="2:65" s="1" customFormat="1" ht="54">
      <c r="B370" s="40"/>
      <c r="C370" s="62"/>
      <c r="D370" s="204" t="s">
        <v>186</v>
      </c>
      <c r="E370" s="62"/>
      <c r="F370" s="205" t="s">
        <v>540</v>
      </c>
      <c r="G370" s="62"/>
      <c r="H370" s="62"/>
      <c r="I370" s="163"/>
      <c r="J370" s="62"/>
      <c r="K370" s="62"/>
      <c r="L370" s="60"/>
      <c r="M370" s="206"/>
      <c r="N370" s="41"/>
      <c r="O370" s="41"/>
      <c r="P370" s="41"/>
      <c r="Q370" s="41"/>
      <c r="R370" s="41"/>
      <c r="S370" s="41"/>
      <c r="T370" s="77"/>
      <c r="AT370" s="23" t="s">
        <v>186</v>
      </c>
      <c r="AU370" s="23" t="s">
        <v>86</v>
      </c>
    </row>
    <row r="371" spans="2:65" s="11" customFormat="1">
      <c r="B371" s="207"/>
      <c r="C371" s="208"/>
      <c r="D371" s="204" t="s">
        <v>188</v>
      </c>
      <c r="E371" s="209" t="s">
        <v>23</v>
      </c>
      <c r="F371" s="210" t="s">
        <v>534</v>
      </c>
      <c r="G371" s="208"/>
      <c r="H371" s="209" t="s">
        <v>23</v>
      </c>
      <c r="I371" s="211"/>
      <c r="J371" s="208"/>
      <c r="K371" s="208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188</v>
      </c>
      <c r="AU371" s="216" t="s">
        <v>86</v>
      </c>
      <c r="AV371" s="11" t="s">
        <v>84</v>
      </c>
      <c r="AW371" s="11" t="s">
        <v>39</v>
      </c>
      <c r="AX371" s="11" t="s">
        <v>76</v>
      </c>
      <c r="AY371" s="216" t="s">
        <v>177</v>
      </c>
    </row>
    <row r="372" spans="2:65" s="12" customFormat="1">
      <c r="B372" s="217"/>
      <c r="C372" s="218"/>
      <c r="D372" s="204" t="s">
        <v>188</v>
      </c>
      <c r="E372" s="219" t="s">
        <v>23</v>
      </c>
      <c r="F372" s="220" t="s">
        <v>535</v>
      </c>
      <c r="G372" s="218"/>
      <c r="H372" s="221">
        <v>39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188</v>
      </c>
      <c r="AU372" s="227" t="s">
        <v>86</v>
      </c>
      <c r="AV372" s="12" t="s">
        <v>86</v>
      </c>
      <c r="AW372" s="12" t="s">
        <v>39</v>
      </c>
      <c r="AX372" s="12" t="s">
        <v>76</v>
      </c>
      <c r="AY372" s="227" t="s">
        <v>177</v>
      </c>
    </row>
    <row r="373" spans="2:65" s="11" customFormat="1">
      <c r="B373" s="207"/>
      <c r="C373" s="208"/>
      <c r="D373" s="204" t="s">
        <v>188</v>
      </c>
      <c r="E373" s="209" t="s">
        <v>23</v>
      </c>
      <c r="F373" s="210" t="s">
        <v>541</v>
      </c>
      <c r="G373" s="208"/>
      <c r="H373" s="209" t="s">
        <v>23</v>
      </c>
      <c r="I373" s="211"/>
      <c r="J373" s="208"/>
      <c r="K373" s="208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188</v>
      </c>
      <c r="AU373" s="216" t="s">
        <v>86</v>
      </c>
      <c r="AV373" s="11" t="s">
        <v>84</v>
      </c>
      <c r="AW373" s="11" t="s">
        <v>39</v>
      </c>
      <c r="AX373" s="11" t="s">
        <v>76</v>
      </c>
      <c r="AY373" s="216" t="s">
        <v>177</v>
      </c>
    </row>
    <row r="374" spans="2:65" s="12" customFormat="1">
      <c r="B374" s="217"/>
      <c r="C374" s="218"/>
      <c r="D374" s="204" t="s">
        <v>188</v>
      </c>
      <c r="E374" s="219" t="s">
        <v>23</v>
      </c>
      <c r="F374" s="220" t="s">
        <v>542</v>
      </c>
      <c r="G374" s="218"/>
      <c r="H374" s="221">
        <v>0.3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188</v>
      </c>
      <c r="AU374" s="227" t="s">
        <v>86</v>
      </c>
      <c r="AV374" s="12" t="s">
        <v>86</v>
      </c>
      <c r="AW374" s="12" t="s">
        <v>39</v>
      </c>
      <c r="AX374" s="12" t="s">
        <v>76</v>
      </c>
      <c r="AY374" s="227" t="s">
        <v>177</v>
      </c>
    </row>
    <row r="375" spans="2:65" s="13" customFormat="1">
      <c r="B375" s="228"/>
      <c r="C375" s="229"/>
      <c r="D375" s="204" t="s">
        <v>188</v>
      </c>
      <c r="E375" s="230" t="s">
        <v>23</v>
      </c>
      <c r="F375" s="231" t="s">
        <v>261</v>
      </c>
      <c r="G375" s="229"/>
      <c r="H375" s="232">
        <v>39.299999999999997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188</v>
      </c>
      <c r="AU375" s="238" t="s">
        <v>86</v>
      </c>
      <c r="AV375" s="13" t="s">
        <v>184</v>
      </c>
      <c r="AW375" s="13" t="s">
        <v>39</v>
      </c>
      <c r="AX375" s="13" t="s">
        <v>84</v>
      </c>
      <c r="AY375" s="238" t="s">
        <v>177</v>
      </c>
    </row>
    <row r="376" spans="2:65" s="1" customFormat="1" ht="38.25" customHeight="1">
      <c r="B376" s="40"/>
      <c r="C376" s="192" t="s">
        <v>543</v>
      </c>
      <c r="D376" s="192" t="s">
        <v>179</v>
      </c>
      <c r="E376" s="193" t="s">
        <v>544</v>
      </c>
      <c r="F376" s="194" t="s">
        <v>545</v>
      </c>
      <c r="G376" s="195" t="s">
        <v>199</v>
      </c>
      <c r="H376" s="196">
        <v>21.18</v>
      </c>
      <c r="I376" s="197"/>
      <c r="J376" s="198">
        <f>ROUND(I376*H376,2)</f>
        <v>0</v>
      </c>
      <c r="K376" s="194" t="s">
        <v>183</v>
      </c>
      <c r="L376" s="60"/>
      <c r="M376" s="199" t="s">
        <v>23</v>
      </c>
      <c r="N376" s="200" t="s">
        <v>47</v>
      </c>
      <c r="O376" s="41"/>
      <c r="P376" s="201">
        <f>O376*H376</f>
        <v>0</v>
      </c>
      <c r="Q376" s="201">
        <v>2.8333080000000002</v>
      </c>
      <c r="R376" s="201">
        <f>Q376*H376</f>
        <v>60.009463440000005</v>
      </c>
      <c r="S376" s="201">
        <v>0</v>
      </c>
      <c r="T376" s="202">
        <f>S376*H376</f>
        <v>0</v>
      </c>
      <c r="AR376" s="23" t="s">
        <v>184</v>
      </c>
      <c r="AT376" s="23" t="s">
        <v>179</v>
      </c>
      <c r="AU376" s="23" t="s">
        <v>86</v>
      </c>
      <c r="AY376" s="23" t="s">
        <v>177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3" t="s">
        <v>84</v>
      </c>
      <c r="BK376" s="203">
        <f>ROUND(I376*H376,2)</f>
        <v>0</v>
      </c>
      <c r="BL376" s="23" t="s">
        <v>184</v>
      </c>
      <c r="BM376" s="23" t="s">
        <v>546</v>
      </c>
    </row>
    <row r="377" spans="2:65" s="1" customFormat="1" ht="27">
      <c r="B377" s="40"/>
      <c r="C377" s="62"/>
      <c r="D377" s="204" t="s">
        <v>186</v>
      </c>
      <c r="E377" s="62"/>
      <c r="F377" s="205" t="s">
        <v>547</v>
      </c>
      <c r="G377" s="62"/>
      <c r="H377" s="62"/>
      <c r="I377" s="163"/>
      <c r="J377" s="62"/>
      <c r="K377" s="62"/>
      <c r="L377" s="60"/>
      <c r="M377" s="206"/>
      <c r="N377" s="41"/>
      <c r="O377" s="41"/>
      <c r="P377" s="41"/>
      <c r="Q377" s="41"/>
      <c r="R377" s="41"/>
      <c r="S377" s="41"/>
      <c r="T377" s="77"/>
      <c r="AT377" s="23" t="s">
        <v>186</v>
      </c>
      <c r="AU377" s="23" t="s">
        <v>86</v>
      </c>
    </row>
    <row r="378" spans="2:65" s="11" customFormat="1">
      <c r="B378" s="207"/>
      <c r="C378" s="208"/>
      <c r="D378" s="204" t="s">
        <v>188</v>
      </c>
      <c r="E378" s="209" t="s">
        <v>23</v>
      </c>
      <c r="F378" s="210" t="s">
        <v>268</v>
      </c>
      <c r="G378" s="208"/>
      <c r="H378" s="209" t="s">
        <v>23</v>
      </c>
      <c r="I378" s="211"/>
      <c r="J378" s="208"/>
      <c r="K378" s="208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188</v>
      </c>
      <c r="AU378" s="216" t="s">
        <v>86</v>
      </c>
      <c r="AV378" s="11" t="s">
        <v>84</v>
      </c>
      <c r="AW378" s="11" t="s">
        <v>39</v>
      </c>
      <c r="AX378" s="11" t="s">
        <v>76</v>
      </c>
      <c r="AY378" s="216" t="s">
        <v>177</v>
      </c>
    </row>
    <row r="379" spans="2:65" s="12" customFormat="1">
      <c r="B379" s="217"/>
      <c r="C379" s="218"/>
      <c r="D379" s="204" t="s">
        <v>188</v>
      </c>
      <c r="E379" s="219" t="s">
        <v>23</v>
      </c>
      <c r="F379" s="220" t="s">
        <v>269</v>
      </c>
      <c r="G379" s="218"/>
      <c r="H379" s="221">
        <v>8.7449999999999992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188</v>
      </c>
      <c r="AU379" s="227" t="s">
        <v>86</v>
      </c>
      <c r="AV379" s="12" t="s">
        <v>86</v>
      </c>
      <c r="AW379" s="12" t="s">
        <v>39</v>
      </c>
      <c r="AX379" s="12" t="s">
        <v>76</v>
      </c>
      <c r="AY379" s="227" t="s">
        <v>177</v>
      </c>
    </row>
    <row r="380" spans="2:65" s="11" customFormat="1">
      <c r="B380" s="207"/>
      <c r="C380" s="208"/>
      <c r="D380" s="204" t="s">
        <v>188</v>
      </c>
      <c r="E380" s="209" t="s">
        <v>23</v>
      </c>
      <c r="F380" s="210" t="s">
        <v>268</v>
      </c>
      <c r="G380" s="208"/>
      <c r="H380" s="209" t="s">
        <v>23</v>
      </c>
      <c r="I380" s="211"/>
      <c r="J380" s="208"/>
      <c r="K380" s="208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188</v>
      </c>
      <c r="AU380" s="216" t="s">
        <v>86</v>
      </c>
      <c r="AV380" s="11" t="s">
        <v>84</v>
      </c>
      <c r="AW380" s="11" t="s">
        <v>39</v>
      </c>
      <c r="AX380" s="11" t="s">
        <v>76</v>
      </c>
      <c r="AY380" s="216" t="s">
        <v>177</v>
      </c>
    </row>
    <row r="381" spans="2:65" s="12" customFormat="1">
      <c r="B381" s="217"/>
      <c r="C381" s="218"/>
      <c r="D381" s="204" t="s">
        <v>188</v>
      </c>
      <c r="E381" s="219" t="s">
        <v>23</v>
      </c>
      <c r="F381" s="220" t="s">
        <v>286</v>
      </c>
      <c r="G381" s="218"/>
      <c r="H381" s="221">
        <v>6.4349999999999996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188</v>
      </c>
      <c r="AU381" s="227" t="s">
        <v>86</v>
      </c>
      <c r="AV381" s="12" t="s">
        <v>86</v>
      </c>
      <c r="AW381" s="12" t="s">
        <v>39</v>
      </c>
      <c r="AX381" s="12" t="s">
        <v>76</v>
      </c>
      <c r="AY381" s="227" t="s">
        <v>177</v>
      </c>
    </row>
    <row r="382" spans="2:65" s="11" customFormat="1">
      <c r="B382" s="207"/>
      <c r="C382" s="208"/>
      <c r="D382" s="204" t="s">
        <v>188</v>
      </c>
      <c r="E382" s="209" t="s">
        <v>23</v>
      </c>
      <c r="F382" s="210" t="s">
        <v>270</v>
      </c>
      <c r="G382" s="208"/>
      <c r="H382" s="209" t="s">
        <v>23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188</v>
      </c>
      <c r="AU382" s="216" t="s">
        <v>86</v>
      </c>
      <c r="AV382" s="11" t="s">
        <v>84</v>
      </c>
      <c r="AW382" s="11" t="s">
        <v>39</v>
      </c>
      <c r="AX382" s="11" t="s">
        <v>76</v>
      </c>
      <c r="AY382" s="216" t="s">
        <v>177</v>
      </c>
    </row>
    <row r="383" spans="2:65" s="12" customFormat="1">
      <c r="B383" s="217"/>
      <c r="C383" s="218"/>
      <c r="D383" s="204" t="s">
        <v>188</v>
      </c>
      <c r="E383" s="219" t="s">
        <v>23</v>
      </c>
      <c r="F383" s="220" t="s">
        <v>271</v>
      </c>
      <c r="G383" s="218"/>
      <c r="H383" s="221">
        <v>6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188</v>
      </c>
      <c r="AU383" s="227" t="s">
        <v>86</v>
      </c>
      <c r="AV383" s="12" t="s">
        <v>86</v>
      </c>
      <c r="AW383" s="12" t="s">
        <v>39</v>
      </c>
      <c r="AX383" s="12" t="s">
        <v>76</v>
      </c>
      <c r="AY383" s="227" t="s">
        <v>177</v>
      </c>
    </row>
    <row r="384" spans="2:65" s="13" customFormat="1">
      <c r="B384" s="228"/>
      <c r="C384" s="229"/>
      <c r="D384" s="204" t="s">
        <v>188</v>
      </c>
      <c r="E384" s="230" t="s">
        <v>23</v>
      </c>
      <c r="F384" s="231" t="s">
        <v>261</v>
      </c>
      <c r="G384" s="229"/>
      <c r="H384" s="232">
        <v>21.18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188</v>
      </c>
      <c r="AU384" s="238" t="s">
        <v>86</v>
      </c>
      <c r="AV384" s="13" t="s">
        <v>184</v>
      </c>
      <c r="AW384" s="13" t="s">
        <v>39</v>
      </c>
      <c r="AX384" s="13" t="s">
        <v>84</v>
      </c>
      <c r="AY384" s="238" t="s">
        <v>177</v>
      </c>
    </row>
    <row r="385" spans="2:65" s="1" customFormat="1" ht="25.5" customHeight="1">
      <c r="B385" s="40"/>
      <c r="C385" s="192" t="s">
        <v>548</v>
      </c>
      <c r="D385" s="192" t="s">
        <v>179</v>
      </c>
      <c r="E385" s="193" t="s">
        <v>549</v>
      </c>
      <c r="F385" s="194" t="s">
        <v>550</v>
      </c>
      <c r="G385" s="195" t="s">
        <v>199</v>
      </c>
      <c r="H385" s="196">
        <v>24.574999999999999</v>
      </c>
      <c r="I385" s="197"/>
      <c r="J385" s="198">
        <f>ROUND(I385*H385,2)</f>
        <v>0</v>
      </c>
      <c r="K385" s="194" t="s">
        <v>183</v>
      </c>
      <c r="L385" s="60"/>
      <c r="M385" s="199" t="s">
        <v>23</v>
      </c>
      <c r="N385" s="200" t="s">
        <v>47</v>
      </c>
      <c r="O385" s="41"/>
      <c r="P385" s="201">
        <f>O385*H385</f>
        <v>0</v>
      </c>
      <c r="Q385" s="201">
        <v>1.7535000000000001</v>
      </c>
      <c r="R385" s="201">
        <f>Q385*H385</f>
        <v>43.092262499999997</v>
      </c>
      <c r="S385" s="201">
        <v>0</v>
      </c>
      <c r="T385" s="202">
        <f>S385*H385</f>
        <v>0</v>
      </c>
      <c r="AR385" s="23" t="s">
        <v>184</v>
      </c>
      <c r="AT385" s="23" t="s">
        <v>179</v>
      </c>
      <c r="AU385" s="23" t="s">
        <v>86</v>
      </c>
      <c r="AY385" s="23" t="s">
        <v>177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84</v>
      </c>
      <c r="BK385" s="203">
        <f>ROUND(I385*H385,2)</f>
        <v>0</v>
      </c>
      <c r="BL385" s="23" t="s">
        <v>184</v>
      </c>
      <c r="BM385" s="23" t="s">
        <v>551</v>
      </c>
    </row>
    <row r="386" spans="2:65" s="1" customFormat="1" ht="81">
      <c r="B386" s="40"/>
      <c r="C386" s="62"/>
      <c r="D386" s="204" t="s">
        <v>186</v>
      </c>
      <c r="E386" s="62"/>
      <c r="F386" s="205" t="s">
        <v>552</v>
      </c>
      <c r="G386" s="62"/>
      <c r="H386" s="62"/>
      <c r="I386" s="163"/>
      <c r="J386" s="62"/>
      <c r="K386" s="62"/>
      <c r="L386" s="60"/>
      <c r="M386" s="206"/>
      <c r="N386" s="41"/>
      <c r="O386" s="41"/>
      <c r="P386" s="41"/>
      <c r="Q386" s="41"/>
      <c r="R386" s="41"/>
      <c r="S386" s="41"/>
      <c r="T386" s="77"/>
      <c r="AT386" s="23" t="s">
        <v>186</v>
      </c>
      <c r="AU386" s="23" t="s">
        <v>86</v>
      </c>
    </row>
    <row r="387" spans="2:65" s="12" customFormat="1">
      <c r="B387" s="217"/>
      <c r="C387" s="218"/>
      <c r="D387" s="204" t="s">
        <v>188</v>
      </c>
      <c r="E387" s="219" t="s">
        <v>23</v>
      </c>
      <c r="F387" s="220" t="s">
        <v>113</v>
      </c>
      <c r="G387" s="218"/>
      <c r="H387" s="221">
        <v>24.574999999999999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188</v>
      </c>
      <c r="AU387" s="227" t="s">
        <v>86</v>
      </c>
      <c r="AV387" s="12" t="s">
        <v>86</v>
      </c>
      <c r="AW387" s="12" t="s">
        <v>39</v>
      </c>
      <c r="AX387" s="12" t="s">
        <v>84</v>
      </c>
      <c r="AY387" s="227" t="s">
        <v>177</v>
      </c>
    </row>
    <row r="388" spans="2:65" s="1" customFormat="1" ht="38.25" customHeight="1">
      <c r="B388" s="40"/>
      <c r="C388" s="192" t="s">
        <v>553</v>
      </c>
      <c r="D388" s="192" t="s">
        <v>179</v>
      </c>
      <c r="E388" s="193" t="s">
        <v>554</v>
      </c>
      <c r="F388" s="194" t="s">
        <v>555</v>
      </c>
      <c r="G388" s="195" t="s">
        <v>199</v>
      </c>
      <c r="H388" s="196">
        <v>50.357999999999997</v>
      </c>
      <c r="I388" s="197"/>
      <c r="J388" s="198">
        <f>ROUND(I388*H388,2)</f>
        <v>0</v>
      </c>
      <c r="K388" s="194" t="s">
        <v>183</v>
      </c>
      <c r="L388" s="60"/>
      <c r="M388" s="199" t="s">
        <v>23</v>
      </c>
      <c r="N388" s="200" t="s">
        <v>47</v>
      </c>
      <c r="O388" s="41"/>
      <c r="P388" s="201">
        <f>O388*H388</f>
        <v>0</v>
      </c>
      <c r="Q388" s="201">
        <v>1.8480000000000001</v>
      </c>
      <c r="R388" s="201">
        <f>Q388*H388</f>
        <v>93.061583999999996</v>
      </c>
      <c r="S388" s="201">
        <v>0</v>
      </c>
      <c r="T388" s="202">
        <f>S388*H388</f>
        <v>0</v>
      </c>
      <c r="AR388" s="23" t="s">
        <v>184</v>
      </c>
      <c r="AT388" s="23" t="s">
        <v>179</v>
      </c>
      <c r="AU388" s="23" t="s">
        <v>86</v>
      </c>
      <c r="AY388" s="23" t="s">
        <v>177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3" t="s">
        <v>84</v>
      </c>
      <c r="BK388" s="203">
        <f>ROUND(I388*H388,2)</f>
        <v>0</v>
      </c>
      <c r="BL388" s="23" t="s">
        <v>184</v>
      </c>
      <c r="BM388" s="23" t="s">
        <v>556</v>
      </c>
    </row>
    <row r="389" spans="2:65" s="1" customFormat="1" ht="40.5">
      <c r="B389" s="40"/>
      <c r="C389" s="62"/>
      <c r="D389" s="204" t="s">
        <v>186</v>
      </c>
      <c r="E389" s="62"/>
      <c r="F389" s="205" t="s">
        <v>557</v>
      </c>
      <c r="G389" s="62"/>
      <c r="H389" s="62"/>
      <c r="I389" s="163"/>
      <c r="J389" s="62"/>
      <c r="K389" s="62"/>
      <c r="L389" s="60"/>
      <c r="M389" s="206"/>
      <c r="N389" s="41"/>
      <c r="O389" s="41"/>
      <c r="P389" s="41"/>
      <c r="Q389" s="41"/>
      <c r="R389" s="41"/>
      <c r="S389" s="41"/>
      <c r="T389" s="77"/>
      <c r="AT389" s="23" t="s">
        <v>186</v>
      </c>
      <c r="AU389" s="23" t="s">
        <v>86</v>
      </c>
    </row>
    <row r="390" spans="2:65" s="1" customFormat="1" ht="40.5">
      <c r="B390" s="40"/>
      <c r="C390" s="62"/>
      <c r="D390" s="204" t="s">
        <v>202</v>
      </c>
      <c r="E390" s="62"/>
      <c r="F390" s="205" t="s">
        <v>558</v>
      </c>
      <c r="G390" s="62"/>
      <c r="H390" s="62"/>
      <c r="I390" s="163"/>
      <c r="J390" s="62"/>
      <c r="K390" s="62"/>
      <c r="L390" s="60"/>
      <c r="M390" s="206"/>
      <c r="N390" s="41"/>
      <c r="O390" s="41"/>
      <c r="P390" s="41"/>
      <c r="Q390" s="41"/>
      <c r="R390" s="41"/>
      <c r="S390" s="41"/>
      <c r="T390" s="77"/>
      <c r="AT390" s="23" t="s">
        <v>202</v>
      </c>
      <c r="AU390" s="23" t="s">
        <v>86</v>
      </c>
    </row>
    <row r="391" spans="2:65" s="12" customFormat="1">
      <c r="B391" s="217"/>
      <c r="C391" s="218"/>
      <c r="D391" s="204" t="s">
        <v>188</v>
      </c>
      <c r="E391" s="219" t="s">
        <v>23</v>
      </c>
      <c r="F391" s="220" t="s">
        <v>136</v>
      </c>
      <c r="G391" s="218"/>
      <c r="H391" s="221">
        <v>50.357999999999997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188</v>
      </c>
      <c r="AU391" s="227" t="s">
        <v>86</v>
      </c>
      <c r="AV391" s="12" t="s">
        <v>86</v>
      </c>
      <c r="AW391" s="12" t="s">
        <v>39</v>
      </c>
      <c r="AX391" s="12" t="s">
        <v>84</v>
      </c>
      <c r="AY391" s="227" t="s">
        <v>177</v>
      </c>
    </row>
    <row r="392" spans="2:65" s="1" customFormat="1" ht="25.5" customHeight="1">
      <c r="B392" s="40"/>
      <c r="C392" s="192" t="s">
        <v>559</v>
      </c>
      <c r="D392" s="192" t="s">
        <v>179</v>
      </c>
      <c r="E392" s="193" t="s">
        <v>560</v>
      </c>
      <c r="F392" s="194" t="s">
        <v>561</v>
      </c>
      <c r="G392" s="195" t="s">
        <v>199</v>
      </c>
      <c r="H392" s="196">
        <v>50.357999999999997</v>
      </c>
      <c r="I392" s="197"/>
      <c r="J392" s="198">
        <f>ROUND(I392*H392,2)</f>
        <v>0</v>
      </c>
      <c r="K392" s="194" t="s">
        <v>23</v>
      </c>
      <c r="L392" s="60"/>
      <c r="M392" s="199" t="s">
        <v>23</v>
      </c>
      <c r="N392" s="200" t="s">
        <v>47</v>
      </c>
      <c r="O392" s="41"/>
      <c r="P392" s="201">
        <f>O392*H392</f>
        <v>0</v>
      </c>
      <c r="Q392" s="201">
        <v>0.41749999999999998</v>
      </c>
      <c r="R392" s="201">
        <f>Q392*H392</f>
        <v>21.024464999999999</v>
      </c>
      <c r="S392" s="201">
        <v>0</v>
      </c>
      <c r="T392" s="202">
        <f>S392*H392</f>
        <v>0</v>
      </c>
      <c r="AR392" s="23" t="s">
        <v>184</v>
      </c>
      <c r="AT392" s="23" t="s">
        <v>179</v>
      </c>
      <c r="AU392" s="23" t="s">
        <v>86</v>
      </c>
      <c r="AY392" s="23" t="s">
        <v>177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3" t="s">
        <v>84</v>
      </c>
      <c r="BK392" s="203">
        <f>ROUND(I392*H392,2)</f>
        <v>0</v>
      </c>
      <c r="BL392" s="23" t="s">
        <v>184</v>
      </c>
      <c r="BM392" s="23" t="s">
        <v>562</v>
      </c>
    </row>
    <row r="393" spans="2:65" s="12" customFormat="1">
      <c r="B393" s="217"/>
      <c r="C393" s="218"/>
      <c r="D393" s="204" t="s">
        <v>188</v>
      </c>
      <c r="E393" s="219" t="s">
        <v>23</v>
      </c>
      <c r="F393" s="220" t="s">
        <v>136</v>
      </c>
      <c r="G393" s="218"/>
      <c r="H393" s="221">
        <v>50.357999999999997</v>
      </c>
      <c r="I393" s="222"/>
      <c r="J393" s="218"/>
      <c r="K393" s="218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188</v>
      </c>
      <c r="AU393" s="227" t="s">
        <v>86</v>
      </c>
      <c r="AV393" s="12" t="s">
        <v>86</v>
      </c>
      <c r="AW393" s="12" t="s">
        <v>39</v>
      </c>
      <c r="AX393" s="12" t="s">
        <v>84</v>
      </c>
      <c r="AY393" s="227" t="s">
        <v>177</v>
      </c>
    </row>
    <row r="394" spans="2:65" s="1" customFormat="1" ht="25.5" customHeight="1">
      <c r="B394" s="40"/>
      <c r="C394" s="192" t="s">
        <v>563</v>
      </c>
      <c r="D394" s="192" t="s">
        <v>179</v>
      </c>
      <c r="E394" s="193" t="s">
        <v>564</v>
      </c>
      <c r="F394" s="194" t="s">
        <v>565</v>
      </c>
      <c r="G394" s="195" t="s">
        <v>182</v>
      </c>
      <c r="H394" s="196">
        <v>39</v>
      </c>
      <c r="I394" s="197"/>
      <c r="J394" s="198">
        <f>ROUND(I394*H394,2)</f>
        <v>0</v>
      </c>
      <c r="K394" s="194" t="s">
        <v>183</v>
      </c>
      <c r="L394" s="60"/>
      <c r="M394" s="199" t="s">
        <v>23</v>
      </c>
      <c r="N394" s="200" t="s">
        <v>47</v>
      </c>
      <c r="O394" s="41"/>
      <c r="P394" s="201">
        <f>O394*H394</f>
        <v>0</v>
      </c>
      <c r="Q394" s="201">
        <v>0.823272</v>
      </c>
      <c r="R394" s="201">
        <f>Q394*H394</f>
        <v>32.107607999999999</v>
      </c>
      <c r="S394" s="201">
        <v>0</v>
      </c>
      <c r="T394" s="202">
        <f>S394*H394</f>
        <v>0</v>
      </c>
      <c r="AR394" s="23" t="s">
        <v>184</v>
      </c>
      <c r="AT394" s="23" t="s">
        <v>179</v>
      </c>
      <c r="AU394" s="23" t="s">
        <v>86</v>
      </c>
      <c r="AY394" s="23" t="s">
        <v>177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3" t="s">
        <v>84</v>
      </c>
      <c r="BK394" s="203">
        <f>ROUND(I394*H394,2)</f>
        <v>0</v>
      </c>
      <c r="BL394" s="23" t="s">
        <v>184</v>
      </c>
      <c r="BM394" s="23" t="s">
        <v>566</v>
      </c>
    </row>
    <row r="395" spans="2:65" s="1" customFormat="1" ht="81">
      <c r="B395" s="40"/>
      <c r="C395" s="62"/>
      <c r="D395" s="204" t="s">
        <v>186</v>
      </c>
      <c r="E395" s="62"/>
      <c r="F395" s="205" t="s">
        <v>567</v>
      </c>
      <c r="G395" s="62"/>
      <c r="H395" s="62"/>
      <c r="I395" s="163"/>
      <c r="J395" s="62"/>
      <c r="K395" s="62"/>
      <c r="L395" s="60"/>
      <c r="M395" s="206"/>
      <c r="N395" s="41"/>
      <c r="O395" s="41"/>
      <c r="P395" s="41"/>
      <c r="Q395" s="41"/>
      <c r="R395" s="41"/>
      <c r="S395" s="41"/>
      <c r="T395" s="77"/>
      <c r="AT395" s="23" t="s">
        <v>186</v>
      </c>
      <c r="AU395" s="23" t="s">
        <v>86</v>
      </c>
    </row>
    <row r="396" spans="2:65" s="11" customFormat="1">
      <c r="B396" s="207"/>
      <c r="C396" s="208"/>
      <c r="D396" s="204" t="s">
        <v>188</v>
      </c>
      <c r="E396" s="209" t="s">
        <v>23</v>
      </c>
      <c r="F396" s="210" t="s">
        <v>534</v>
      </c>
      <c r="G396" s="208"/>
      <c r="H396" s="209" t="s">
        <v>23</v>
      </c>
      <c r="I396" s="211"/>
      <c r="J396" s="208"/>
      <c r="K396" s="208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188</v>
      </c>
      <c r="AU396" s="216" t="s">
        <v>86</v>
      </c>
      <c r="AV396" s="11" t="s">
        <v>84</v>
      </c>
      <c r="AW396" s="11" t="s">
        <v>39</v>
      </c>
      <c r="AX396" s="11" t="s">
        <v>76</v>
      </c>
      <c r="AY396" s="216" t="s">
        <v>177</v>
      </c>
    </row>
    <row r="397" spans="2:65" s="12" customFormat="1">
      <c r="B397" s="217"/>
      <c r="C397" s="218"/>
      <c r="D397" s="204" t="s">
        <v>188</v>
      </c>
      <c r="E397" s="219" t="s">
        <v>23</v>
      </c>
      <c r="F397" s="220" t="s">
        <v>535</v>
      </c>
      <c r="G397" s="218"/>
      <c r="H397" s="221">
        <v>39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188</v>
      </c>
      <c r="AU397" s="227" t="s">
        <v>86</v>
      </c>
      <c r="AV397" s="12" t="s">
        <v>86</v>
      </c>
      <c r="AW397" s="12" t="s">
        <v>39</v>
      </c>
      <c r="AX397" s="12" t="s">
        <v>84</v>
      </c>
      <c r="AY397" s="227" t="s">
        <v>177</v>
      </c>
    </row>
    <row r="398" spans="2:65" s="10" customFormat="1" ht="29.85" customHeight="1">
      <c r="B398" s="176"/>
      <c r="C398" s="177"/>
      <c r="D398" s="178" t="s">
        <v>75</v>
      </c>
      <c r="E398" s="190" t="s">
        <v>215</v>
      </c>
      <c r="F398" s="190" t="s">
        <v>568</v>
      </c>
      <c r="G398" s="177"/>
      <c r="H398" s="177"/>
      <c r="I398" s="180"/>
      <c r="J398" s="191">
        <f>BK398</f>
        <v>0</v>
      </c>
      <c r="K398" s="177"/>
      <c r="L398" s="182"/>
      <c r="M398" s="183"/>
      <c r="N398" s="184"/>
      <c r="O398" s="184"/>
      <c r="P398" s="185">
        <f>SUM(P399:P405)</f>
        <v>0</v>
      </c>
      <c r="Q398" s="184"/>
      <c r="R398" s="185">
        <f>SUM(R399:R405)</f>
        <v>5.0803140000000004</v>
      </c>
      <c r="S398" s="184"/>
      <c r="T398" s="186">
        <f>SUM(T399:T405)</f>
        <v>0</v>
      </c>
      <c r="AR398" s="187" t="s">
        <v>84</v>
      </c>
      <c r="AT398" s="188" t="s">
        <v>75</v>
      </c>
      <c r="AU398" s="188" t="s">
        <v>84</v>
      </c>
      <c r="AY398" s="187" t="s">
        <v>177</v>
      </c>
      <c r="BK398" s="189">
        <f>SUM(BK399:BK405)</f>
        <v>0</v>
      </c>
    </row>
    <row r="399" spans="2:65" s="1" customFormat="1" ht="25.5" customHeight="1">
      <c r="B399" s="40"/>
      <c r="C399" s="192" t="s">
        <v>569</v>
      </c>
      <c r="D399" s="192" t="s">
        <v>179</v>
      </c>
      <c r="E399" s="193" t="s">
        <v>570</v>
      </c>
      <c r="F399" s="194" t="s">
        <v>571</v>
      </c>
      <c r="G399" s="195" t="s">
        <v>182</v>
      </c>
      <c r="H399" s="196">
        <v>149.42099999999999</v>
      </c>
      <c r="I399" s="197"/>
      <c r="J399" s="198">
        <f>ROUND(I399*H399,2)</f>
        <v>0</v>
      </c>
      <c r="K399" s="194" t="s">
        <v>183</v>
      </c>
      <c r="L399" s="60"/>
      <c r="M399" s="199" t="s">
        <v>23</v>
      </c>
      <c r="N399" s="200" t="s">
        <v>47</v>
      </c>
      <c r="O399" s="41"/>
      <c r="P399" s="201">
        <f>O399*H399</f>
        <v>0</v>
      </c>
      <c r="Q399" s="201">
        <v>3.4000000000000002E-2</v>
      </c>
      <c r="R399" s="201">
        <f>Q399*H399</f>
        <v>5.0803140000000004</v>
      </c>
      <c r="S399" s="201">
        <v>0</v>
      </c>
      <c r="T399" s="202">
        <f>S399*H399</f>
        <v>0</v>
      </c>
      <c r="AR399" s="23" t="s">
        <v>184</v>
      </c>
      <c r="AT399" s="23" t="s">
        <v>179</v>
      </c>
      <c r="AU399" s="23" t="s">
        <v>86</v>
      </c>
      <c r="AY399" s="23" t="s">
        <v>177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23" t="s">
        <v>84</v>
      </c>
      <c r="BK399" s="203">
        <f>ROUND(I399*H399,2)</f>
        <v>0</v>
      </c>
      <c r="BL399" s="23" t="s">
        <v>184</v>
      </c>
      <c r="BM399" s="23" t="s">
        <v>572</v>
      </c>
    </row>
    <row r="400" spans="2:65" s="1" customFormat="1" ht="67.5">
      <c r="B400" s="40"/>
      <c r="C400" s="62"/>
      <c r="D400" s="204" t="s">
        <v>186</v>
      </c>
      <c r="E400" s="62"/>
      <c r="F400" s="205" t="s">
        <v>573</v>
      </c>
      <c r="G400" s="62"/>
      <c r="H400" s="62"/>
      <c r="I400" s="163"/>
      <c r="J400" s="62"/>
      <c r="K400" s="62"/>
      <c r="L400" s="60"/>
      <c r="M400" s="206"/>
      <c r="N400" s="41"/>
      <c r="O400" s="41"/>
      <c r="P400" s="41"/>
      <c r="Q400" s="41"/>
      <c r="R400" s="41"/>
      <c r="S400" s="41"/>
      <c r="T400" s="77"/>
      <c r="AT400" s="23" t="s">
        <v>186</v>
      </c>
      <c r="AU400" s="23" t="s">
        <v>86</v>
      </c>
    </row>
    <row r="401" spans="2:65" s="1" customFormat="1" ht="27">
      <c r="B401" s="40"/>
      <c r="C401" s="62"/>
      <c r="D401" s="204" t="s">
        <v>202</v>
      </c>
      <c r="E401" s="62"/>
      <c r="F401" s="205" t="s">
        <v>574</v>
      </c>
      <c r="G401" s="62"/>
      <c r="H401" s="62"/>
      <c r="I401" s="163"/>
      <c r="J401" s="62"/>
      <c r="K401" s="62"/>
      <c r="L401" s="60"/>
      <c r="M401" s="206"/>
      <c r="N401" s="41"/>
      <c r="O401" s="41"/>
      <c r="P401" s="41"/>
      <c r="Q401" s="41"/>
      <c r="R401" s="41"/>
      <c r="S401" s="41"/>
      <c r="T401" s="77"/>
      <c r="AT401" s="23" t="s">
        <v>202</v>
      </c>
      <c r="AU401" s="23" t="s">
        <v>86</v>
      </c>
    </row>
    <row r="402" spans="2:65" s="12" customFormat="1">
      <c r="B402" s="217"/>
      <c r="C402" s="218"/>
      <c r="D402" s="204" t="s">
        <v>188</v>
      </c>
      <c r="E402" s="219" t="s">
        <v>23</v>
      </c>
      <c r="F402" s="220" t="s">
        <v>121</v>
      </c>
      <c r="G402" s="218"/>
      <c r="H402" s="221">
        <v>149.42099999999999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188</v>
      </c>
      <c r="AU402" s="227" t="s">
        <v>86</v>
      </c>
      <c r="AV402" s="12" t="s">
        <v>86</v>
      </c>
      <c r="AW402" s="12" t="s">
        <v>39</v>
      </c>
      <c r="AX402" s="12" t="s">
        <v>84</v>
      </c>
      <c r="AY402" s="227" t="s">
        <v>177</v>
      </c>
    </row>
    <row r="403" spans="2:65" s="1" customFormat="1" ht="16.5" customHeight="1">
      <c r="B403" s="40"/>
      <c r="C403" s="192" t="s">
        <v>575</v>
      </c>
      <c r="D403" s="192" t="s">
        <v>179</v>
      </c>
      <c r="E403" s="193" t="s">
        <v>576</v>
      </c>
      <c r="F403" s="194" t="s">
        <v>577</v>
      </c>
      <c r="G403" s="195" t="s">
        <v>182</v>
      </c>
      <c r="H403" s="196">
        <v>149.42099999999999</v>
      </c>
      <c r="I403" s="197"/>
      <c r="J403" s="198">
        <f>ROUND(I403*H403,2)</f>
        <v>0</v>
      </c>
      <c r="K403" s="194" t="s">
        <v>183</v>
      </c>
      <c r="L403" s="60"/>
      <c r="M403" s="199" t="s">
        <v>23</v>
      </c>
      <c r="N403" s="200" t="s">
        <v>47</v>
      </c>
      <c r="O403" s="41"/>
      <c r="P403" s="201">
        <f>O403*H403</f>
        <v>0</v>
      </c>
      <c r="Q403" s="201">
        <v>0</v>
      </c>
      <c r="R403" s="201">
        <f>Q403*H403</f>
        <v>0</v>
      </c>
      <c r="S403" s="201">
        <v>0</v>
      </c>
      <c r="T403" s="202">
        <f>S403*H403</f>
        <v>0</v>
      </c>
      <c r="AR403" s="23" t="s">
        <v>184</v>
      </c>
      <c r="AT403" s="23" t="s">
        <v>179</v>
      </c>
      <c r="AU403" s="23" t="s">
        <v>86</v>
      </c>
      <c r="AY403" s="23" t="s">
        <v>177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23" t="s">
        <v>84</v>
      </c>
      <c r="BK403" s="203">
        <f>ROUND(I403*H403,2)</f>
        <v>0</v>
      </c>
      <c r="BL403" s="23" t="s">
        <v>184</v>
      </c>
      <c r="BM403" s="23" t="s">
        <v>578</v>
      </c>
    </row>
    <row r="404" spans="2:65" s="1" customFormat="1" ht="27">
      <c r="B404" s="40"/>
      <c r="C404" s="62"/>
      <c r="D404" s="204" t="s">
        <v>202</v>
      </c>
      <c r="E404" s="62"/>
      <c r="F404" s="205" t="s">
        <v>579</v>
      </c>
      <c r="G404" s="62"/>
      <c r="H404" s="62"/>
      <c r="I404" s="163"/>
      <c r="J404" s="62"/>
      <c r="K404" s="62"/>
      <c r="L404" s="60"/>
      <c r="M404" s="206"/>
      <c r="N404" s="41"/>
      <c r="O404" s="41"/>
      <c r="P404" s="41"/>
      <c r="Q404" s="41"/>
      <c r="R404" s="41"/>
      <c r="S404" s="41"/>
      <c r="T404" s="77"/>
      <c r="AT404" s="23" t="s">
        <v>202</v>
      </c>
      <c r="AU404" s="23" t="s">
        <v>86</v>
      </c>
    </row>
    <row r="405" spans="2:65" s="12" customFormat="1">
      <c r="B405" s="217"/>
      <c r="C405" s="218"/>
      <c r="D405" s="204" t="s">
        <v>188</v>
      </c>
      <c r="E405" s="219" t="s">
        <v>23</v>
      </c>
      <c r="F405" s="220" t="s">
        <v>121</v>
      </c>
      <c r="G405" s="218"/>
      <c r="H405" s="221">
        <v>149.42099999999999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188</v>
      </c>
      <c r="AU405" s="227" t="s">
        <v>86</v>
      </c>
      <c r="AV405" s="12" t="s">
        <v>86</v>
      </c>
      <c r="AW405" s="12" t="s">
        <v>39</v>
      </c>
      <c r="AX405" s="12" t="s">
        <v>84</v>
      </c>
      <c r="AY405" s="227" t="s">
        <v>177</v>
      </c>
    </row>
    <row r="406" spans="2:65" s="10" customFormat="1" ht="29.85" customHeight="1">
      <c r="B406" s="176"/>
      <c r="C406" s="177"/>
      <c r="D406" s="178" t="s">
        <v>75</v>
      </c>
      <c r="E406" s="190" t="s">
        <v>226</v>
      </c>
      <c r="F406" s="190" t="s">
        <v>580</v>
      </c>
      <c r="G406" s="177"/>
      <c r="H406" s="177"/>
      <c r="I406" s="180"/>
      <c r="J406" s="191">
        <f>BK406</f>
        <v>0</v>
      </c>
      <c r="K406" s="177"/>
      <c r="L406" s="182"/>
      <c r="M406" s="183"/>
      <c r="N406" s="184"/>
      <c r="O406" s="184"/>
      <c r="P406" s="185">
        <f>SUM(P407:P422)</f>
        <v>0</v>
      </c>
      <c r="Q406" s="184"/>
      <c r="R406" s="185">
        <f>SUM(R407:R422)</f>
        <v>5.8367159999999994E-2</v>
      </c>
      <c r="S406" s="184"/>
      <c r="T406" s="186">
        <f>SUM(T407:T422)</f>
        <v>0</v>
      </c>
      <c r="AR406" s="187" t="s">
        <v>84</v>
      </c>
      <c r="AT406" s="188" t="s">
        <v>75</v>
      </c>
      <c r="AU406" s="188" t="s">
        <v>84</v>
      </c>
      <c r="AY406" s="187" t="s">
        <v>177</v>
      </c>
      <c r="BK406" s="189">
        <f>SUM(BK407:BK422)</f>
        <v>0</v>
      </c>
    </row>
    <row r="407" spans="2:65" s="1" customFormat="1" ht="25.5" customHeight="1">
      <c r="B407" s="40"/>
      <c r="C407" s="192" t="s">
        <v>581</v>
      </c>
      <c r="D407" s="192" t="s">
        <v>179</v>
      </c>
      <c r="E407" s="193" t="s">
        <v>582</v>
      </c>
      <c r="F407" s="194" t="s">
        <v>583</v>
      </c>
      <c r="G407" s="195" t="s">
        <v>218</v>
      </c>
      <c r="H407" s="196">
        <v>26.795999999999999</v>
      </c>
      <c r="I407" s="197"/>
      <c r="J407" s="198">
        <f>ROUND(I407*H407,2)</f>
        <v>0</v>
      </c>
      <c r="K407" s="194" t="s">
        <v>23</v>
      </c>
      <c r="L407" s="60"/>
      <c r="M407" s="199" t="s">
        <v>23</v>
      </c>
      <c r="N407" s="200" t="s">
        <v>47</v>
      </c>
      <c r="O407" s="41"/>
      <c r="P407" s="201">
        <f>O407*H407</f>
        <v>0</v>
      </c>
      <c r="Q407" s="201">
        <v>0</v>
      </c>
      <c r="R407" s="201">
        <f>Q407*H407</f>
        <v>0</v>
      </c>
      <c r="S407" s="201">
        <v>0</v>
      </c>
      <c r="T407" s="202">
        <f>S407*H407</f>
        <v>0</v>
      </c>
      <c r="AR407" s="23" t="s">
        <v>184</v>
      </c>
      <c r="AT407" s="23" t="s">
        <v>179</v>
      </c>
      <c r="AU407" s="23" t="s">
        <v>86</v>
      </c>
      <c r="AY407" s="23" t="s">
        <v>177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3" t="s">
        <v>84</v>
      </c>
      <c r="BK407" s="203">
        <f>ROUND(I407*H407,2)</f>
        <v>0</v>
      </c>
      <c r="BL407" s="23" t="s">
        <v>184</v>
      </c>
      <c r="BM407" s="23" t="s">
        <v>584</v>
      </c>
    </row>
    <row r="408" spans="2:65" s="11" customFormat="1">
      <c r="B408" s="207"/>
      <c r="C408" s="208"/>
      <c r="D408" s="204" t="s">
        <v>188</v>
      </c>
      <c r="E408" s="209" t="s">
        <v>23</v>
      </c>
      <c r="F408" s="210" t="s">
        <v>585</v>
      </c>
      <c r="G408" s="208"/>
      <c r="H408" s="209" t="s">
        <v>23</v>
      </c>
      <c r="I408" s="211"/>
      <c r="J408" s="208"/>
      <c r="K408" s="208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188</v>
      </c>
      <c r="AU408" s="216" t="s">
        <v>86</v>
      </c>
      <c r="AV408" s="11" t="s">
        <v>84</v>
      </c>
      <c r="AW408" s="11" t="s">
        <v>39</v>
      </c>
      <c r="AX408" s="11" t="s">
        <v>76</v>
      </c>
      <c r="AY408" s="216" t="s">
        <v>177</v>
      </c>
    </row>
    <row r="409" spans="2:65" s="11" customFormat="1">
      <c r="B409" s="207"/>
      <c r="C409" s="208"/>
      <c r="D409" s="204" t="s">
        <v>188</v>
      </c>
      <c r="E409" s="209" t="s">
        <v>23</v>
      </c>
      <c r="F409" s="210" t="s">
        <v>586</v>
      </c>
      <c r="G409" s="208"/>
      <c r="H409" s="209" t="s">
        <v>23</v>
      </c>
      <c r="I409" s="211"/>
      <c r="J409" s="208"/>
      <c r="K409" s="208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188</v>
      </c>
      <c r="AU409" s="216" t="s">
        <v>86</v>
      </c>
      <c r="AV409" s="11" t="s">
        <v>84</v>
      </c>
      <c r="AW409" s="11" t="s">
        <v>39</v>
      </c>
      <c r="AX409" s="11" t="s">
        <v>76</v>
      </c>
      <c r="AY409" s="216" t="s">
        <v>177</v>
      </c>
    </row>
    <row r="410" spans="2:65" s="12" customFormat="1">
      <c r="B410" s="217"/>
      <c r="C410" s="218"/>
      <c r="D410" s="204" t="s">
        <v>188</v>
      </c>
      <c r="E410" s="219" t="s">
        <v>23</v>
      </c>
      <c r="F410" s="220" t="s">
        <v>587</v>
      </c>
      <c r="G410" s="218"/>
      <c r="H410" s="221">
        <v>16.808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188</v>
      </c>
      <c r="AU410" s="227" t="s">
        <v>86</v>
      </c>
      <c r="AV410" s="12" t="s">
        <v>86</v>
      </c>
      <c r="AW410" s="12" t="s">
        <v>39</v>
      </c>
      <c r="AX410" s="12" t="s">
        <v>76</v>
      </c>
      <c r="AY410" s="227" t="s">
        <v>177</v>
      </c>
    </row>
    <row r="411" spans="2:65" s="11" customFormat="1">
      <c r="B411" s="207"/>
      <c r="C411" s="208"/>
      <c r="D411" s="204" t="s">
        <v>188</v>
      </c>
      <c r="E411" s="209" t="s">
        <v>23</v>
      </c>
      <c r="F411" s="210" t="s">
        <v>588</v>
      </c>
      <c r="G411" s="208"/>
      <c r="H411" s="209" t="s">
        <v>23</v>
      </c>
      <c r="I411" s="211"/>
      <c r="J411" s="208"/>
      <c r="K411" s="208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188</v>
      </c>
      <c r="AU411" s="216" t="s">
        <v>86</v>
      </c>
      <c r="AV411" s="11" t="s">
        <v>84</v>
      </c>
      <c r="AW411" s="11" t="s">
        <v>39</v>
      </c>
      <c r="AX411" s="11" t="s">
        <v>76</v>
      </c>
      <c r="AY411" s="216" t="s">
        <v>177</v>
      </c>
    </row>
    <row r="412" spans="2:65" s="12" customFormat="1">
      <c r="B412" s="217"/>
      <c r="C412" s="218"/>
      <c r="D412" s="204" t="s">
        <v>188</v>
      </c>
      <c r="E412" s="219" t="s">
        <v>23</v>
      </c>
      <c r="F412" s="220" t="s">
        <v>589</v>
      </c>
      <c r="G412" s="218"/>
      <c r="H412" s="221">
        <v>9.9879999999999995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188</v>
      </c>
      <c r="AU412" s="227" t="s">
        <v>86</v>
      </c>
      <c r="AV412" s="12" t="s">
        <v>86</v>
      </c>
      <c r="AW412" s="12" t="s">
        <v>39</v>
      </c>
      <c r="AX412" s="12" t="s">
        <v>76</v>
      </c>
      <c r="AY412" s="227" t="s">
        <v>177</v>
      </c>
    </row>
    <row r="413" spans="2:65" s="13" customFormat="1">
      <c r="B413" s="228"/>
      <c r="C413" s="229"/>
      <c r="D413" s="204" t="s">
        <v>188</v>
      </c>
      <c r="E413" s="230" t="s">
        <v>23</v>
      </c>
      <c r="F413" s="231" t="s">
        <v>261</v>
      </c>
      <c r="G413" s="229"/>
      <c r="H413" s="232">
        <v>26.795999999999999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AT413" s="238" t="s">
        <v>188</v>
      </c>
      <c r="AU413" s="238" t="s">
        <v>86</v>
      </c>
      <c r="AV413" s="13" t="s">
        <v>184</v>
      </c>
      <c r="AW413" s="13" t="s">
        <v>39</v>
      </c>
      <c r="AX413" s="13" t="s">
        <v>84</v>
      </c>
      <c r="AY413" s="238" t="s">
        <v>177</v>
      </c>
    </row>
    <row r="414" spans="2:65" s="1" customFormat="1" ht="16.5" customHeight="1">
      <c r="B414" s="40"/>
      <c r="C414" s="239" t="s">
        <v>590</v>
      </c>
      <c r="D414" s="239" t="s">
        <v>394</v>
      </c>
      <c r="E414" s="240" t="s">
        <v>591</v>
      </c>
      <c r="F414" s="241" t="s">
        <v>592</v>
      </c>
      <c r="G414" s="242" t="s">
        <v>218</v>
      </c>
      <c r="H414" s="243">
        <v>26.795999999999999</v>
      </c>
      <c r="I414" s="244"/>
      <c r="J414" s="245">
        <f>ROUND(I414*H414,2)</f>
        <v>0</v>
      </c>
      <c r="K414" s="241" t="s">
        <v>183</v>
      </c>
      <c r="L414" s="246"/>
      <c r="M414" s="247" t="s">
        <v>23</v>
      </c>
      <c r="N414" s="248" t="s">
        <v>47</v>
      </c>
      <c r="O414" s="41"/>
      <c r="P414" s="201">
        <f>O414*H414</f>
        <v>0</v>
      </c>
      <c r="Q414" s="201">
        <v>1.4599999999999999E-3</v>
      </c>
      <c r="R414" s="201">
        <f>Q414*H414</f>
        <v>3.9122159999999996E-2</v>
      </c>
      <c r="S414" s="201">
        <v>0</v>
      </c>
      <c r="T414" s="202">
        <f>S414*H414</f>
        <v>0</v>
      </c>
      <c r="AR414" s="23" t="s">
        <v>226</v>
      </c>
      <c r="AT414" s="23" t="s">
        <v>394</v>
      </c>
      <c r="AU414" s="23" t="s">
        <v>86</v>
      </c>
      <c r="AY414" s="23" t="s">
        <v>177</v>
      </c>
      <c r="BE414" s="203">
        <f>IF(N414="základní",J414,0)</f>
        <v>0</v>
      </c>
      <c r="BF414" s="203">
        <f>IF(N414="snížená",J414,0)</f>
        <v>0</v>
      </c>
      <c r="BG414" s="203">
        <f>IF(N414="zákl. přenesená",J414,0)</f>
        <v>0</v>
      </c>
      <c r="BH414" s="203">
        <f>IF(N414="sníž. přenesená",J414,0)</f>
        <v>0</v>
      </c>
      <c r="BI414" s="203">
        <f>IF(N414="nulová",J414,0)</f>
        <v>0</v>
      </c>
      <c r="BJ414" s="23" t="s">
        <v>84</v>
      </c>
      <c r="BK414" s="203">
        <f>ROUND(I414*H414,2)</f>
        <v>0</v>
      </c>
      <c r="BL414" s="23" t="s">
        <v>184</v>
      </c>
      <c r="BM414" s="23" t="s">
        <v>593</v>
      </c>
    </row>
    <row r="415" spans="2:65" s="1" customFormat="1" ht="25.5" customHeight="1">
      <c r="B415" s="40"/>
      <c r="C415" s="192" t="s">
        <v>594</v>
      </c>
      <c r="D415" s="192" t="s">
        <v>179</v>
      </c>
      <c r="E415" s="193" t="s">
        <v>595</v>
      </c>
      <c r="F415" s="194" t="s">
        <v>596</v>
      </c>
      <c r="G415" s="195" t="s">
        <v>218</v>
      </c>
      <c r="H415" s="196">
        <v>1</v>
      </c>
      <c r="I415" s="197"/>
      <c r="J415" s="198">
        <f>ROUND(I415*H415,2)</f>
        <v>0</v>
      </c>
      <c r="K415" s="194" t="s">
        <v>183</v>
      </c>
      <c r="L415" s="60"/>
      <c r="M415" s="199" t="s">
        <v>23</v>
      </c>
      <c r="N415" s="200" t="s">
        <v>47</v>
      </c>
      <c r="O415" s="41"/>
      <c r="P415" s="201">
        <f>O415*H415</f>
        <v>0</v>
      </c>
      <c r="Q415" s="201">
        <v>1.2999999999999999E-5</v>
      </c>
      <c r="R415" s="201">
        <f>Q415*H415</f>
        <v>1.2999999999999999E-5</v>
      </c>
      <c r="S415" s="201">
        <v>0</v>
      </c>
      <c r="T415" s="202">
        <f>S415*H415</f>
        <v>0</v>
      </c>
      <c r="AR415" s="23" t="s">
        <v>184</v>
      </c>
      <c r="AT415" s="23" t="s">
        <v>179</v>
      </c>
      <c r="AU415" s="23" t="s">
        <v>86</v>
      </c>
      <c r="AY415" s="23" t="s">
        <v>177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23" t="s">
        <v>84</v>
      </c>
      <c r="BK415" s="203">
        <f>ROUND(I415*H415,2)</f>
        <v>0</v>
      </c>
      <c r="BL415" s="23" t="s">
        <v>184</v>
      </c>
      <c r="BM415" s="23" t="s">
        <v>597</v>
      </c>
    </row>
    <row r="416" spans="2:65" s="1" customFormat="1" ht="94.5">
      <c r="B416" s="40"/>
      <c r="C416" s="62"/>
      <c r="D416" s="204" t="s">
        <v>186</v>
      </c>
      <c r="E416" s="62"/>
      <c r="F416" s="205" t="s">
        <v>598</v>
      </c>
      <c r="G416" s="62"/>
      <c r="H416" s="62"/>
      <c r="I416" s="163"/>
      <c r="J416" s="62"/>
      <c r="K416" s="62"/>
      <c r="L416" s="60"/>
      <c r="M416" s="206"/>
      <c r="N416" s="41"/>
      <c r="O416" s="41"/>
      <c r="P416" s="41"/>
      <c r="Q416" s="41"/>
      <c r="R416" s="41"/>
      <c r="S416" s="41"/>
      <c r="T416" s="77"/>
      <c r="AT416" s="23" t="s">
        <v>186</v>
      </c>
      <c r="AU416" s="23" t="s">
        <v>86</v>
      </c>
    </row>
    <row r="417" spans="2:65" s="12" customFormat="1">
      <c r="B417" s="217"/>
      <c r="C417" s="218"/>
      <c r="D417" s="204" t="s">
        <v>188</v>
      </c>
      <c r="E417" s="219" t="s">
        <v>23</v>
      </c>
      <c r="F417" s="220" t="s">
        <v>84</v>
      </c>
      <c r="G417" s="218"/>
      <c r="H417" s="221">
        <v>1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188</v>
      </c>
      <c r="AU417" s="227" t="s">
        <v>86</v>
      </c>
      <c r="AV417" s="12" t="s">
        <v>86</v>
      </c>
      <c r="AW417" s="12" t="s">
        <v>39</v>
      </c>
      <c r="AX417" s="12" t="s">
        <v>84</v>
      </c>
      <c r="AY417" s="227" t="s">
        <v>177</v>
      </c>
    </row>
    <row r="418" spans="2:65" s="1" customFormat="1" ht="16.5" customHeight="1">
      <c r="B418" s="40"/>
      <c r="C418" s="239" t="s">
        <v>599</v>
      </c>
      <c r="D418" s="239" t="s">
        <v>394</v>
      </c>
      <c r="E418" s="240" t="s">
        <v>600</v>
      </c>
      <c r="F418" s="241" t="s">
        <v>601</v>
      </c>
      <c r="G418" s="242" t="s">
        <v>193</v>
      </c>
      <c r="H418" s="243">
        <v>1</v>
      </c>
      <c r="I418" s="244"/>
      <c r="J418" s="245">
        <f>ROUND(I418*H418,2)</f>
        <v>0</v>
      </c>
      <c r="K418" s="241" t="s">
        <v>183</v>
      </c>
      <c r="L418" s="246"/>
      <c r="M418" s="247" t="s">
        <v>23</v>
      </c>
      <c r="N418" s="248" t="s">
        <v>47</v>
      </c>
      <c r="O418" s="41"/>
      <c r="P418" s="201">
        <f>O418*H418</f>
        <v>0</v>
      </c>
      <c r="Q418" s="201">
        <v>4.5999999999999999E-3</v>
      </c>
      <c r="R418" s="201">
        <f>Q418*H418</f>
        <v>4.5999999999999999E-3</v>
      </c>
      <c r="S418" s="201">
        <v>0</v>
      </c>
      <c r="T418" s="202">
        <f>S418*H418</f>
        <v>0</v>
      </c>
      <c r="AR418" s="23" t="s">
        <v>226</v>
      </c>
      <c r="AT418" s="23" t="s">
        <v>394</v>
      </c>
      <c r="AU418" s="23" t="s">
        <v>86</v>
      </c>
      <c r="AY418" s="23" t="s">
        <v>177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23" t="s">
        <v>84</v>
      </c>
      <c r="BK418" s="203">
        <f>ROUND(I418*H418,2)</f>
        <v>0</v>
      </c>
      <c r="BL418" s="23" t="s">
        <v>184</v>
      </c>
      <c r="BM418" s="23" t="s">
        <v>602</v>
      </c>
    </row>
    <row r="419" spans="2:65" s="1" customFormat="1" ht="25.5" customHeight="1">
      <c r="B419" s="40"/>
      <c r="C419" s="192" t="s">
        <v>603</v>
      </c>
      <c r="D419" s="192" t="s">
        <v>179</v>
      </c>
      <c r="E419" s="193" t="s">
        <v>604</v>
      </c>
      <c r="F419" s="194" t="s">
        <v>605</v>
      </c>
      <c r="G419" s="195" t="s">
        <v>218</v>
      </c>
      <c r="H419" s="196">
        <v>2</v>
      </c>
      <c r="I419" s="197"/>
      <c r="J419" s="198">
        <f>ROUND(I419*H419,2)</f>
        <v>0</v>
      </c>
      <c r="K419" s="194" t="s">
        <v>183</v>
      </c>
      <c r="L419" s="60"/>
      <c r="M419" s="199" t="s">
        <v>23</v>
      </c>
      <c r="N419" s="200" t="s">
        <v>47</v>
      </c>
      <c r="O419" s="41"/>
      <c r="P419" s="201">
        <f>O419*H419</f>
        <v>0</v>
      </c>
      <c r="Q419" s="201">
        <v>1.5999999999999999E-5</v>
      </c>
      <c r="R419" s="201">
        <f>Q419*H419</f>
        <v>3.1999999999999999E-5</v>
      </c>
      <c r="S419" s="201">
        <v>0</v>
      </c>
      <c r="T419" s="202">
        <f>S419*H419</f>
        <v>0</v>
      </c>
      <c r="AR419" s="23" t="s">
        <v>184</v>
      </c>
      <c r="AT419" s="23" t="s">
        <v>179</v>
      </c>
      <c r="AU419" s="23" t="s">
        <v>86</v>
      </c>
      <c r="AY419" s="23" t="s">
        <v>177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23" t="s">
        <v>84</v>
      </c>
      <c r="BK419" s="203">
        <f>ROUND(I419*H419,2)</f>
        <v>0</v>
      </c>
      <c r="BL419" s="23" t="s">
        <v>184</v>
      </c>
      <c r="BM419" s="23" t="s">
        <v>606</v>
      </c>
    </row>
    <row r="420" spans="2:65" s="1" customFormat="1" ht="94.5">
      <c r="B420" s="40"/>
      <c r="C420" s="62"/>
      <c r="D420" s="204" t="s">
        <v>186</v>
      </c>
      <c r="E420" s="62"/>
      <c r="F420" s="205" t="s">
        <v>598</v>
      </c>
      <c r="G420" s="62"/>
      <c r="H420" s="62"/>
      <c r="I420" s="163"/>
      <c r="J420" s="62"/>
      <c r="K420" s="62"/>
      <c r="L420" s="60"/>
      <c r="M420" s="206"/>
      <c r="N420" s="41"/>
      <c r="O420" s="41"/>
      <c r="P420" s="41"/>
      <c r="Q420" s="41"/>
      <c r="R420" s="41"/>
      <c r="S420" s="41"/>
      <c r="T420" s="77"/>
      <c r="AT420" s="23" t="s">
        <v>186</v>
      </c>
      <c r="AU420" s="23" t="s">
        <v>86</v>
      </c>
    </row>
    <row r="421" spans="2:65" s="12" customFormat="1">
      <c r="B421" s="217"/>
      <c r="C421" s="218"/>
      <c r="D421" s="204" t="s">
        <v>188</v>
      </c>
      <c r="E421" s="219" t="s">
        <v>23</v>
      </c>
      <c r="F421" s="220" t="s">
        <v>86</v>
      </c>
      <c r="G421" s="218"/>
      <c r="H421" s="221">
        <v>2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188</v>
      </c>
      <c r="AU421" s="227" t="s">
        <v>86</v>
      </c>
      <c r="AV421" s="12" t="s">
        <v>86</v>
      </c>
      <c r="AW421" s="12" t="s">
        <v>39</v>
      </c>
      <c r="AX421" s="12" t="s">
        <v>84</v>
      </c>
      <c r="AY421" s="227" t="s">
        <v>177</v>
      </c>
    </row>
    <row r="422" spans="2:65" s="1" customFormat="1" ht="16.5" customHeight="1">
      <c r="B422" s="40"/>
      <c r="C422" s="239" t="s">
        <v>607</v>
      </c>
      <c r="D422" s="239" t="s">
        <v>394</v>
      </c>
      <c r="E422" s="240" t="s">
        <v>608</v>
      </c>
      <c r="F422" s="241" t="s">
        <v>609</v>
      </c>
      <c r="G422" s="242" t="s">
        <v>193</v>
      </c>
      <c r="H422" s="243">
        <v>2</v>
      </c>
      <c r="I422" s="244"/>
      <c r="J422" s="245">
        <f>ROUND(I422*H422,2)</f>
        <v>0</v>
      </c>
      <c r="K422" s="241" t="s">
        <v>183</v>
      </c>
      <c r="L422" s="246"/>
      <c r="M422" s="247" t="s">
        <v>23</v>
      </c>
      <c r="N422" s="248" t="s">
        <v>47</v>
      </c>
      <c r="O422" s="41"/>
      <c r="P422" s="201">
        <f>O422*H422</f>
        <v>0</v>
      </c>
      <c r="Q422" s="201">
        <v>7.3000000000000001E-3</v>
      </c>
      <c r="R422" s="201">
        <f>Q422*H422</f>
        <v>1.46E-2</v>
      </c>
      <c r="S422" s="201">
        <v>0</v>
      </c>
      <c r="T422" s="202">
        <f>S422*H422</f>
        <v>0</v>
      </c>
      <c r="AR422" s="23" t="s">
        <v>226</v>
      </c>
      <c r="AT422" s="23" t="s">
        <v>394</v>
      </c>
      <c r="AU422" s="23" t="s">
        <v>86</v>
      </c>
      <c r="AY422" s="23" t="s">
        <v>177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3" t="s">
        <v>84</v>
      </c>
      <c r="BK422" s="203">
        <f>ROUND(I422*H422,2)</f>
        <v>0</v>
      </c>
      <c r="BL422" s="23" t="s">
        <v>184</v>
      </c>
      <c r="BM422" s="23" t="s">
        <v>610</v>
      </c>
    </row>
    <row r="423" spans="2:65" s="10" customFormat="1" ht="29.85" customHeight="1">
      <c r="B423" s="176"/>
      <c r="C423" s="177"/>
      <c r="D423" s="178" t="s">
        <v>75</v>
      </c>
      <c r="E423" s="190" t="s">
        <v>234</v>
      </c>
      <c r="F423" s="190" t="s">
        <v>611</v>
      </c>
      <c r="G423" s="177"/>
      <c r="H423" s="177"/>
      <c r="I423" s="180"/>
      <c r="J423" s="191">
        <f>BK423</f>
        <v>0</v>
      </c>
      <c r="K423" s="177"/>
      <c r="L423" s="182"/>
      <c r="M423" s="183"/>
      <c r="N423" s="184"/>
      <c r="O423" s="184"/>
      <c r="P423" s="185">
        <f>SUM(P424:P454)</f>
        <v>0</v>
      </c>
      <c r="Q423" s="184"/>
      <c r="R423" s="185">
        <f>SUM(R424:R454)</f>
        <v>0.39288000000000001</v>
      </c>
      <c r="S423" s="184"/>
      <c r="T423" s="186">
        <f>SUM(T424:T454)</f>
        <v>230.92580000000001</v>
      </c>
      <c r="AR423" s="187" t="s">
        <v>84</v>
      </c>
      <c r="AT423" s="188" t="s">
        <v>75</v>
      </c>
      <c r="AU423" s="188" t="s">
        <v>84</v>
      </c>
      <c r="AY423" s="187" t="s">
        <v>177</v>
      </c>
      <c r="BK423" s="189">
        <f>SUM(BK424:BK454)</f>
        <v>0</v>
      </c>
    </row>
    <row r="424" spans="2:65" s="1" customFormat="1" ht="38.25" customHeight="1">
      <c r="B424" s="40"/>
      <c r="C424" s="192" t="s">
        <v>612</v>
      </c>
      <c r="D424" s="192" t="s">
        <v>179</v>
      </c>
      <c r="E424" s="193" t="s">
        <v>613</v>
      </c>
      <c r="F424" s="194" t="s">
        <v>614</v>
      </c>
      <c r="G424" s="195" t="s">
        <v>218</v>
      </c>
      <c r="H424" s="196">
        <v>3</v>
      </c>
      <c r="I424" s="197"/>
      <c r="J424" s="198">
        <f>ROUND(I424*H424,2)</f>
        <v>0</v>
      </c>
      <c r="K424" s="194" t="s">
        <v>23</v>
      </c>
      <c r="L424" s="60"/>
      <c r="M424" s="199" t="s">
        <v>23</v>
      </c>
      <c r="N424" s="200" t="s">
        <v>47</v>
      </c>
      <c r="O424" s="41"/>
      <c r="P424" s="201">
        <f>O424*H424</f>
        <v>0</v>
      </c>
      <c r="Q424" s="201">
        <v>0.13095999999999999</v>
      </c>
      <c r="R424" s="201">
        <f>Q424*H424</f>
        <v>0.39288000000000001</v>
      </c>
      <c r="S424" s="201">
        <v>0</v>
      </c>
      <c r="T424" s="202">
        <f>S424*H424</f>
        <v>0</v>
      </c>
      <c r="AR424" s="23" t="s">
        <v>184</v>
      </c>
      <c r="AT424" s="23" t="s">
        <v>179</v>
      </c>
      <c r="AU424" s="23" t="s">
        <v>86</v>
      </c>
      <c r="AY424" s="23" t="s">
        <v>177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23" t="s">
        <v>84</v>
      </c>
      <c r="BK424" s="203">
        <f>ROUND(I424*H424,2)</f>
        <v>0</v>
      </c>
      <c r="BL424" s="23" t="s">
        <v>184</v>
      </c>
      <c r="BM424" s="23" t="s">
        <v>615</v>
      </c>
    </row>
    <row r="425" spans="2:65" s="1" customFormat="1" ht="27">
      <c r="B425" s="40"/>
      <c r="C425" s="62"/>
      <c r="D425" s="204" t="s">
        <v>202</v>
      </c>
      <c r="E425" s="62"/>
      <c r="F425" s="205" t="s">
        <v>616</v>
      </c>
      <c r="G425" s="62"/>
      <c r="H425" s="62"/>
      <c r="I425" s="163"/>
      <c r="J425" s="62"/>
      <c r="K425" s="62"/>
      <c r="L425" s="60"/>
      <c r="M425" s="206"/>
      <c r="N425" s="41"/>
      <c r="O425" s="41"/>
      <c r="P425" s="41"/>
      <c r="Q425" s="41"/>
      <c r="R425" s="41"/>
      <c r="S425" s="41"/>
      <c r="T425" s="77"/>
      <c r="AT425" s="23" t="s">
        <v>202</v>
      </c>
      <c r="AU425" s="23" t="s">
        <v>86</v>
      </c>
    </row>
    <row r="426" spans="2:65" s="11" customFormat="1">
      <c r="B426" s="207"/>
      <c r="C426" s="208"/>
      <c r="D426" s="204" t="s">
        <v>188</v>
      </c>
      <c r="E426" s="209" t="s">
        <v>23</v>
      </c>
      <c r="F426" s="210" t="s">
        <v>617</v>
      </c>
      <c r="G426" s="208"/>
      <c r="H426" s="209" t="s">
        <v>23</v>
      </c>
      <c r="I426" s="211"/>
      <c r="J426" s="208"/>
      <c r="K426" s="208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188</v>
      </c>
      <c r="AU426" s="216" t="s">
        <v>86</v>
      </c>
      <c r="AV426" s="11" t="s">
        <v>84</v>
      </c>
      <c r="AW426" s="11" t="s">
        <v>39</v>
      </c>
      <c r="AX426" s="11" t="s">
        <v>76</v>
      </c>
      <c r="AY426" s="216" t="s">
        <v>177</v>
      </c>
    </row>
    <row r="427" spans="2:65" s="12" customFormat="1">
      <c r="B427" s="217"/>
      <c r="C427" s="218"/>
      <c r="D427" s="204" t="s">
        <v>188</v>
      </c>
      <c r="E427" s="219" t="s">
        <v>23</v>
      </c>
      <c r="F427" s="220" t="s">
        <v>99</v>
      </c>
      <c r="G427" s="218"/>
      <c r="H427" s="221">
        <v>3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188</v>
      </c>
      <c r="AU427" s="227" t="s">
        <v>86</v>
      </c>
      <c r="AV427" s="12" t="s">
        <v>86</v>
      </c>
      <c r="AW427" s="12" t="s">
        <v>39</v>
      </c>
      <c r="AX427" s="12" t="s">
        <v>84</v>
      </c>
      <c r="AY427" s="227" t="s">
        <v>177</v>
      </c>
    </row>
    <row r="428" spans="2:65" s="1" customFormat="1" ht="25.5" customHeight="1">
      <c r="B428" s="40"/>
      <c r="C428" s="192" t="s">
        <v>618</v>
      </c>
      <c r="D428" s="192" t="s">
        <v>179</v>
      </c>
      <c r="E428" s="193" t="s">
        <v>619</v>
      </c>
      <c r="F428" s="194" t="s">
        <v>620</v>
      </c>
      <c r="G428" s="195" t="s">
        <v>199</v>
      </c>
      <c r="H428" s="196">
        <v>90.335999999999999</v>
      </c>
      <c r="I428" s="197"/>
      <c r="J428" s="198">
        <f>ROUND(I428*H428,2)</f>
        <v>0</v>
      </c>
      <c r="K428" s="194" t="s">
        <v>183</v>
      </c>
      <c r="L428" s="60"/>
      <c r="M428" s="199" t="s">
        <v>23</v>
      </c>
      <c r="N428" s="200" t="s">
        <v>47</v>
      </c>
      <c r="O428" s="41"/>
      <c r="P428" s="201">
        <f>O428*H428</f>
        <v>0</v>
      </c>
      <c r="Q428" s="201">
        <v>0</v>
      </c>
      <c r="R428" s="201">
        <f>Q428*H428</f>
        <v>0</v>
      </c>
      <c r="S428" s="201">
        <v>2.5</v>
      </c>
      <c r="T428" s="202">
        <f>S428*H428</f>
        <v>225.84</v>
      </c>
      <c r="AR428" s="23" t="s">
        <v>184</v>
      </c>
      <c r="AT428" s="23" t="s">
        <v>179</v>
      </c>
      <c r="AU428" s="23" t="s">
        <v>86</v>
      </c>
      <c r="AY428" s="23" t="s">
        <v>177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3" t="s">
        <v>84</v>
      </c>
      <c r="BK428" s="203">
        <f>ROUND(I428*H428,2)</f>
        <v>0</v>
      </c>
      <c r="BL428" s="23" t="s">
        <v>184</v>
      </c>
      <c r="BM428" s="23" t="s">
        <v>621</v>
      </c>
    </row>
    <row r="429" spans="2:65" s="1" customFormat="1" ht="40.5">
      <c r="B429" s="40"/>
      <c r="C429" s="62"/>
      <c r="D429" s="204" t="s">
        <v>186</v>
      </c>
      <c r="E429" s="62"/>
      <c r="F429" s="205" t="s">
        <v>622</v>
      </c>
      <c r="G429" s="62"/>
      <c r="H429" s="62"/>
      <c r="I429" s="163"/>
      <c r="J429" s="62"/>
      <c r="K429" s="62"/>
      <c r="L429" s="60"/>
      <c r="M429" s="206"/>
      <c r="N429" s="41"/>
      <c r="O429" s="41"/>
      <c r="P429" s="41"/>
      <c r="Q429" s="41"/>
      <c r="R429" s="41"/>
      <c r="S429" s="41"/>
      <c r="T429" s="77"/>
      <c r="AT429" s="23" t="s">
        <v>186</v>
      </c>
      <c r="AU429" s="23" t="s">
        <v>86</v>
      </c>
    </row>
    <row r="430" spans="2:65" s="12" customFormat="1">
      <c r="B430" s="217"/>
      <c r="C430" s="218"/>
      <c r="D430" s="204" t="s">
        <v>188</v>
      </c>
      <c r="E430" s="219" t="s">
        <v>23</v>
      </c>
      <c r="F430" s="220" t="s">
        <v>117</v>
      </c>
      <c r="G430" s="218"/>
      <c r="H430" s="221">
        <v>90.335999999999999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188</v>
      </c>
      <c r="AU430" s="227" t="s">
        <v>86</v>
      </c>
      <c r="AV430" s="12" t="s">
        <v>86</v>
      </c>
      <c r="AW430" s="12" t="s">
        <v>39</v>
      </c>
      <c r="AX430" s="12" t="s">
        <v>84</v>
      </c>
      <c r="AY430" s="227" t="s">
        <v>177</v>
      </c>
    </row>
    <row r="431" spans="2:65" s="1" customFormat="1" ht="38.25" customHeight="1">
      <c r="B431" s="40"/>
      <c r="C431" s="192" t="s">
        <v>623</v>
      </c>
      <c r="D431" s="192" t="s">
        <v>179</v>
      </c>
      <c r="E431" s="193" t="s">
        <v>624</v>
      </c>
      <c r="F431" s="194" t="s">
        <v>625</v>
      </c>
      <c r="G431" s="195" t="s">
        <v>218</v>
      </c>
      <c r="H431" s="196">
        <v>30</v>
      </c>
      <c r="I431" s="197"/>
      <c r="J431" s="198">
        <f>ROUND(I431*H431,2)</f>
        <v>0</v>
      </c>
      <c r="K431" s="194" t="s">
        <v>183</v>
      </c>
      <c r="L431" s="60"/>
      <c r="M431" s="199" t="s">
        <v>23</v>
      </c>
      <c r="N431" s="200" t="s">
        <v>47</v>
      </c>
      <c r="O431" s="41"/>
      <c r="P431" s="201">
        <f>O431*H431</f>
        <v>0</v>
      </c>
      <c r="Q431" s="201">
        <v>0</v>
      </c>
      <c r="R431" s="201">
        <f>Q431*H431</f>
        <v>0</v>
      </c>
      <c r="S431" s="201">
        <v>6.5000000000000002E-2</v>
      </c>
      <c r="T431" s="202">
        <f>S431*H431</f>
        <v>1.9500000000000002</v>
      </c>
      <c r="AR431" s="23" t="s">
        <v>184</v>
      </c>
      <c r="AT431" s="23" t="s">
        <v>179</v>
      </c>
      <c r="AU431" s="23" t="s">
        <v>86</v>
      </c>
      <c r="AY431" s="23" t="s">
        <v>177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23" t="s">
        <v>84</v>
      </c>
      <c r="BK431" s="203">
        <f>ROUND(I431*H431,2)</f>
        <v>0</v>
      </c>
      <c r="BL431" s="23" t="s">
        <v>184</v>
      </c>
      <c r="BM431" s="23" t="s">
        <v>626</v>
      </c>
    </row>
    <row r="432" spans="2:65" s="11" customFormat="1">
      <c r="B432" s="207"/>
      <c r="C432" s="208"/>
      <c r="D432" s="204" t="s">
        <v>188</v>
      </c>
      <c r="E432" s="209" t="s">
        <v>23</v>
      </c>
      <c r="F432" s="210" t="s">
        <v>627</v>
      </c>
      <c r="G432" s="208"/>
      <c r="H432" s="209" t="s">
        <v>23</v>
      </c>
      <c r="I432" s="211"/>
      <c r="J432" s="208"/>
      <c r="K432" s="208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188</v>
      </c>
      <c r="AU432" s="216" t="s">
        <v>86</v>
      </c>
      <c r="AV432" s="11" t="s">
        <v>84</v>
      </c>
      <c r="AW432" s="11" t="s">
        <v>39</v>
      </c>
      <c r="AX432" s="11" t="s">
        <v>76</v>
      </c>
      <c r="AY432" s="216" t="s">
        <v>177</v>
      </c>
    </row>
    <row r="433" spans="2:65" s="12" customFormat="1">
      <c r="B433" s="217"/>
      <c r="C433" s="218"/>
      <c r="D433" s="204" t="s">
        <v>188</v>
      </c>
      <c r="E433" s="219" t="s">
        <v>23</v>
      </c>
      <c r="F433" s="220" t="s">
        <v>351</v>
      </c>
      <c r="G433" s="218"/>
      <c r="H433" s="221">
        <v>30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188</v>
      </c>
      <c r="AU433" s="227" t="s">
        <v>86</v>
      </c>
      <c r="AV433" s="12" t="s">
        <v>86</v>
      </c>
      <c r="AW433" s="12" t="s">
        <v>39</v>
      </c>
      <c r="AX433" s="12" t="s">
        <v>84</v>
      </c>
      <c r="AY433" s="227" t="s">
        <v>177</v>
      </c>
    </row>
    <row r="434" spans="2:65" s="1" customFormat="1" ht="38.25" customHeight="1">
      <c r="B434" s="40"/>
      <c r="C434" s="192" t="s">
        <v>628</v>
      </c>
      <c r="D434" s="192" t="s">
        <v>179</v>
      </c>
      <c r="E434" s="193" t="s">
        <v>629</v>
      </c>
      <c r="F434" s="194" t="s">
        <v>630</v>
      </c>
      <c r="G434" s="195" t="s">
        <v>218</v>
      </c>
      <c r="H434" s="196">
        <v>3</v>
      </c>
      <c r="I434" s="197"/>
      <c r="J434" s="198">
        <f>ROUND(I434*H434,2)</f>
        <v>0</v>
      </c>
      <c r="K434" s="194" t="s">
        <v>183</v>
      </c>
      <c r="L434" s="60"/>
      <c r="M434" s="199" t="s">
        <v>23</v>
      </c>
      <c r="N434" s="200" t="s">
        <v>47</v>
      </c>
      <c r="O434" s="41"/>
      <c r="P434" s="201">
        <f>O434*H434</f>
        <v>0</v>
      </c>
      <c r="Q434" s="201">
        <v>0</v>
      </c>
      <c r="R434" s="201">
        <f>Q434*H434</f>
        <v>0</v>
      </c>
      <c r="S434" s="201">
        <v>0.25</v>
      </c>
      <c r="T434" s="202">
        <f>S434*H434</f>
        <v>0.75</v>
      </c>
      <c r="AR434" s="23" t="s">
        <v>184</v>
      </c>
      <c r="AT434" s="23" t="s">
        <v>179</v>
      </c>
      <c r="AU434" s="23" t="s">
        <v>86</v>
      </c>
      <c r="AY434" s="23" t="s">
        <v>177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23" t="s">
        <v>84</v>
      </c>
      <c r="BK434" s="203">
        <f>ROUND(I434*H434,2)</f>
        <v>0</v>
      </c>
      <c r="BL434" s="23" t="s">
        <v>184</v>
      </c>
      <c r="BM434" s="23" t="s">
        <v>631</v>
      </c>
    </row>
    <row r="435" spans="2:65" s="1" customFormat="1" ht="67.5">
      <c r="B435" s="40"/>
      <c r="C435" s="62"/>
      <c r="D435" s="204" t="s">
        <v>186</v>
      </c>
      <c r="E435" s="62"/>
      <c r="F435" s="205" t="s">
        <v>632</v>
      </c>
      <c r="G435" s="62"/>
      <c r="H435" s="62"/>
      <c r="I435" s="163"/>
      <c r="J435" s="62"/>
      <c r="K435" s="62"/>
      <c r="L435" s="60"/>
      <c r="M435" s="206"/>
      <c r="N435" s="41"/>
      <c r="O435" s="41"/>
      <c r="P435" s="41"/>
      <c r="Q435" s="41"/>
      <c r="R435" s="41"/>
      <c r="S435" s="41"/>
      <c r="T435" s="77"/>
      <c r="AT435" s="23" t="s">
        <v>186</v>
      </c>
      <c r="AU435" s="23" t="s">
        <v>86</v>
      </c>
    </row>
    <row r="436" spans="2:65" s="11" customFormat="1">
      <c r="B436" s="207"/>
      <c r="C436" s="208"/>
      <c r="D436" s="204" t="s">
        <v>188</v>
      </c>
      <c r="E436" s="209" t="s">
        <v>23</v>
      </c>
      <c r="F436" s="210" t="s">
        <v>617</v>
      </c>
      <c r="G436" s="208"/>
      <c r="H436" s="209" t="s">
        <v>23</v>
      </c>
      <c r="I436" s="211"/>
      <c r="J436" s="208"/>
      <c r="K436" s="208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188</v>
      </c>
      <c r="AU436" s="216" t="s">
        <v>86</v>
      </c>
      <c r="AV436" s="11" t="s">
        <v>84</v>
      </c>
      <c r="AW436" s="11" t="s">
        <v>39</v>
      </c>
      <c r="AX436" s="11" t="s">
        <v>76</v>
      </c>
      <c r="AY436" s="216" t="s">
        <v>177</v>
      </c>
    </row>
    <row r="437" spans="2:65" s="12" customFormat="1">
      <c r="B437" s="217"/>
      <c r="C437" s="218"/>
      <c r="D437" s="204" t="s">
        <v>188</v>
      </c>
      <c r="E437" s="219" t="s">
        <v>23</v>
      </c>
      <c r="F437" s="220" t="s">
        <v>99</v>
      </c>
      <c r="G437" s="218"/>
      <c r="H437" s="221">
        <v>3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188</v>
      </c>
      <c r="AU437" s="227" t="s">
        <v>86</v>
      </c>
      <c r="AV437" s="12" t="s">
        <v>86</v>
      </c>
      <c r="AW437" s="12" t="s">
        <v>39</v>
      </c>
      <c r="AX437" s="12" t="s">
        <v>84</v>
      </c>
      <c r="AY437" s="227" t="s">
        <v>177</v>
      </c>
    </row>
    <row r="438" spans="2:65" s="1" customFormat="1" ht="25.5" customHeight="1">
      <c r="B438" s="40"/>
      <c r="C438" s="192" t="s">
        <v>633</v>
      </c>
      <c r="D438" s="192" t="s">
        <v>179</v>
      </c>
      <c r="E438" s="193" t="s">
        <v>634</v>
      </c>
      <c r="F438" s="194" t="s">
        <v>635</v>
      </c>
      <c r="G438" s="195" t="s">
        <v>193</v>
      </c>
      <c r="H438" s="196">
        <v>18</v>
      </c>
      <c r="I438" s="197"/>
      <c r="J438" s="198">
        <f>ROUND(I438*H438,2)</f>
        <v>0</v>
      </c>
      <c r="K438" s="194" t="s">
        <v>183</v>
      </c>
      <c r="L438" s="60"/>
      <c r="M438" s="199" t="s">
        <v>23</v>
      </c>
      <c r="N438" s="200" t="s">
        <v>47</v>
      </c>
      <c r="O438" s="41"/>
      <c r="P438" s="201">
        <f>O438*H438</f>
        <v>0</v>
      </c>
      <c r="Q438" s="201">
        <v>0</v>
      </c>
      <c r="R438" s="201">
        <f>Q438*H438</f>
        <v>0</v>
      </c>
      <c r="S438" s="201">
        <v>6.5699999999999995E-2</v>
      </c>
      <c r="T438" s="202">
        <f>S438*H438</f>
        <v>1.1825999999999999</v>
      </c>
      <c r="AR438" s="23" t="s">
        <v>184</v>
      </c>
      <c r="AT438" s="23" t="s">
        <v>179</v>
      </c>
      <c r="AU438" s="23" t="s">
        <v>86</v>
      </c>
      <c r="AY438" s="23" t="s">
        <v>177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23" t="s">
        <v>84</v>
      </c>
      <c r="BK438" s="203">
        <f>ROUND(I438*H438,2)</f>
        <v>0</v>
      </c>
      <c r="BL438" s="23" t="s">
        <v>184</v>
      </c>
      <c r="BM438" s="23" t="s">
        <v>636</v>
      </c>
    </row>
    <row r="439" spans="2:65" s="11" customFormat="1">
      <c r="B439" s="207"/>
      <c r="C439" s="208"/>
      <c r="D439" s="204" t="s">
        <v>188</v>
      </c>
      <c r="E439" s="209" t="s">
        <v>23</v>
      </c>
      <c r="F439" s="210" t="s">
        <v>255</v>
      </c>
      <c r="G439" s="208"/>
      <c r="H439" s="209" t="s">
        <v>23</v>
      </c>
      <c r="I439" s="211"/>
      <c r="J439" s="208"/>
      <c r="K439" s="208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188</v>
      </c>
      <c r="AU439" s="216" t="s">
        <v>86</v>
      </c>
      <c r="AV439" s="11" t="s">
        <v>84</v>
      </c>
      <c r="AW439" s="11" t="s">
        <v>39</v>
      </c>
      <c r="AX439" s="11" t="s">
        <v>76</v>
      </c>
      <c r="AY439" s="216" t="s">
        <v>177</v>
      </c>
    </row>
    <row r="440" spans="2:65" s="12" customFormat="1">
      <c r="B440" s="217"/>
      <c r="C440" s="218"/>
      <c r="D440" s="204" t="s">
        <v>188</v>
      </c>
      <c r="E440" s="219" t="s">
        <v>23</v>
      </c>
      <c r="F440" s="220" t="s">
        <v>256</v>
      </c>
      <c r="G440" s="218"/>
      <c r="H440" s="221">
        <v>11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188</v>
      </c>
      <c r="AU440" s="227" t="s">
        <v>86</v>
      </c>
      <c r="AV440" s="12" t="s">
        <v>86</v>
      </c>
      <c r="AW440" s="12" t="s">
        <v>39</v>
      </c>
      <c r="AX440" s="12" t="s">
        <v>76</v>
      </c>
      <c r="AY440" s="227" t="s">
        <v>177</v>
      </c>
    </row>
    <row r="441" spans="2:65" s="11" customFormat="1">
      <c r="B441" s="207"/>
      <c r="C441" s="208"/>
      <c r="D441" s="204" t="s">
        <v>188</v>
      </c>
      <c r="E441" s="209" t="s">
        <v>23</v>
      </c>
      <c r="F441" s="210" t="s">
        <v>257</v>
      </c>
      <c r="G441" s="208"/>
      <c r="H441" s="209" t="s">
        <v>23</v>
      </c>
      <c r="I441" s="211"/>
      <c r="J441" s="208"/>
      <c r="K441" s="208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188</v>
      </c>
      <c r="AU441" s="216" t="s">
        <v>86</v>
      </c>
      <c r="AV441" s="11" t="s">
        <v>84</v>
      </c>
      <c r="AW441" s="11" t="s">
        <v>39</v>
      </c>
      <c r="AX441" s="11" t="s">
        <v>76</v>
      </c>
      <c r="AY441" s="216" t="s">
        <v>177</v>
      </c>
    </row>
    <row r="442" spans="2:65" s="12" customFormat="1">
      <c r="B442" s="217"/>
      <c r="C442" s="218"/>
      <c r="D442" s="204" t="s">
        <v>188</v>
      </c>
      <c r="E442" s="219" t="s">
        <v>23</v>
      </c>
      <c r="F442" s="220" t="s">
        <v>258</v>
      </c>
      <c r="G442" s="218"/>
      <c r="H442" s="221">
        <v>7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188</v>
      </c>
      <c r="AU442" s="227" t="s">
        <v>86</v>
      </c>
      <c r="AV442" s="12" t="s">
        <v>86</v>
      </c>
      <c r="AW442" s="12" t="s">
        <v>39</v>
      </c>
      <c r="AX442" s="12" t="s">
        <v>76</v>
      </c>
      <c r="AY442" s="227" t="s">
        <v>177</v>
      </c>
    </row>
    <row r="443" spans="2:65" s="13" customFormat="1">
      <c r="B443" s="228"/>
      <c r="C443" s="229"/>
      <c r="D443" s="204" t="s">
        <v>188</v>
      </c>
      <c r="E443" s="230" t="s">
        <v>23</v>
      </c>
      <c r="F443" s="231" t="s">
        <v>261</v>
      </c>
      <c r="G443" s="229"/>
      <c r="H443" s="232">
        <v>18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AT443" s="238" t="s">
        <v>188</v>
      </c>
      <c r="AU443" s="238" t="s">
        <v>86</v>
      </c>
      <c r="AV443" s="13" t="s">
        <v>184</v>
      </c>
      <c r="AW443" s="13" t="s">
        <v>39</v>
      </c>
      <c r="AX443" s="13" t="s">
        <v>84</v>
      </c>
      <c r="AY443" s="238" t="s">
        <v>177</v>
      </c>
    </row>
    <row r="444" spans="2:65" s="1" customFormat="1" ht="25.5" customHeight="1">
      <c r="B444" s="40"/>
      <c r="C444" s="192" t="s">
        <v>637</v>
      </c>
      <c r="D444" s="192" t="s">
        <v>179</v>
      </c>
      <c r="E444" s="193" t="s">
        <v>638</v>
      </c>
      <c r="F444" s="194" t="s">
        <v>639</v>
      </c>
      <c r="G444" s="195" t="s">
        <v>218</v>
      </c>
      <c r="H444" s="196">
        <v>40</v>
      </c>
      <c r="I444" s="197"/>
      <c r="J444" s="198">
        <f>ROUND(I444*H444,2)</f>
        <v>0</v>
      </c>
      <c r="K444" s="194" t="s">
        <v>183</v>
      </c>
      <c r="L444" s="60"/>
      <c r="M444" s="199" t="s">
        <v>23</v>
      </c>
      <c r="N444" s="200" t="s">
        <v>47</v>
      </c>
      <c r="O444" s="41"/>
      <c r="P444" s="201">
        <f>O444*H444</f>
        <v>0</v>
      </c>
      <c r="Q444" s="201">
        <v>0</v>
      </c>
      <c r="R444" s="201">
        <f>Q444*H444</f>
        <v>0</v>
      </c>
      <c r="S444" s="201">
        <v>2.48E-3</v>
      </c>
      <c r="T444" s="202">
        <f>S444*H444</f>
        <v>9.9199999999999997E-2</v>
      </c>
      <c r="AR444" s="23" t="s">
        <v>184</v>
      </c>
      <c r="AT444" s="23" t="s">
        <v>179</v>
      </c>
      <c r="AU444" s="23" t="s">
        <v>86</v>
      </c>
      <c r="AY444" s="23" t="s">
        <v>177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23" t="s">
        <v>84</v>
      </c>
      <c r="BK444" s="203">
        <f>ROUND(I444*H444,2)</f>
        <v>0</v>
      </c>
      <c r="BL444" s="23" t="s">
        <v>184</v>
      </c>
      <c r="BM444" s="23" t="s">
        <v>640</v>
      </c>
    </row>
    <row r="445" spans="2:65" s="1" customFormat="1" ht="27">
      <c r="B445" s="40"/>
      <c r="C445" s="62"/>
      <c r="D445" s="204" t="s">
        <v>186</v>
      </c>
      <c r="E445" s="62"/>
      <c r="F445" s="205" t="s">
        <v>641</v>
      </c>
      <c r="G445" s="62"/>
      <c r="H445" s="62"/>
      <c r="I445" s="163"/>
      <c r="J445" s="62"/>
      <c r="K445" s="62"/>
      <c r="L445" s="60"/>
      <c r="M445" s="206"/>
      <c r="N445" s="41"/>
      <c r="O445" s="41"/>
      <c r="P445" s="41"/>
      <c r="Q445" s="41"/>
      <c r="R445" s="41"/>
      <c r="S445" s="41"/>
      <c r="T445" s="77"/>
      <c r="AT445" s="23" t="s">
        <v>186</v>
      </c>
      <c r="AU445" s="23" t="s">
        <v>86</v>
      </c>
    </row>
    <row r="446" spans="2:65" s="11" customFormat="1">
      <c r="B446" s="207"/>
      <c r="C446" s="208"/>
      <c r="D446" s="204" t="s">
        <v>188</v>
      </c>
      <c r="E446" s="209" t="s">
        <v>23</v>
      </c>
      <c r="F446" s="210" t="s">
        <v>642</v>
      </c>
      <c r="G446" s="208"/>
      <c r="H446" s="209" t="s">
        <v>23</v>
      </c>
      <c r="I446" s="211"/>
      <c r="J446" s="208"/>
      <c r="K446" s="208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188</v>
      </c>
      <c r="AU446" s="216" t="s">
        <v>86</v>
      </c>
      <c r="AV446" s="11" t="s">
        <v>84</v>
      </c>
      <c r="AW446" s="11" t="s">
        <v>39</v>
      </c>
      <c r="AX446" s="11" t="s">
        <v>76</v>
      </c>
      <c r="AY446" s="216" t="s">
        <v>177</v>
      </c>
    </row>
    <row r="447" spans="2:65" s="12" customFormat="1">
      <c r="B447" s="217"/>
      <c r="C447" s="218"/>
      <c r="D447" s="204" t="s">
        <v>188</v>
      </c>
      <c r="E447" s="219" t="s">
        <v>23</v>
      </c>
      <c r="F447" s="220" t="s">
        <v>321</v>
      </c>
      <c r="G447" s="218"/>
      <c r="H447" s="221">
        <v>25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188</v>
      </c>
      <c r="AU447" s="227" t="s">
        <v>86</v>
      </c>
      <c r="AV447" s="12" t="s">
        <v>86</v>
      </c>
      <c r="AW447" s="12" t="s">
        <v>39</v>
      </c>
      <c r="AX447" s="12" t="s">
        <v>76</v>
      </c>
      <c r="AY447" s="227" t="s">
        <v>177</v>
      </c>
    </row>
    <row r="448" spans="2:65" s="11" customFormat="1">
      <c r="B448" s="207"/>
      <c r="C448" s="208"/>
      <c r="D448" s="204" t="s">
        <v>188</v>
      </c>
      <c r="E448" s="209" t="s">
        <v>23</v>
      </c>
      <c r="F448" s="210" t="s">
        <v>643</v>
      </c>
      <c r="G448" s="208"/>
      <c r="H448" s="209" t="s">
        <v>23</v>
      </c>
      <c r="I448" s="211"/>
      <c r="J448" s="208"/>
      <c r="K448" s="208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188</v>
      </c>
      <c r="AU448" s="216" t="s">
        <v>86</v>
      </c>
      <c r="AV448" s="11" t="s">
        <v>84</v>
      </c>
      <c r="AW448" s="11" t="s">
        <v>39</v>
      </c>
      <c r="AX448" s="11" t="s">
        <v>76</v>
      </c>
      <c r="AY448" s="216" t="s">
        <v>177</v>
      </c>
    </row>
    <row r="449" spans="2:65" s="12" customFormat="1">
      <c r="B449" s="217"/>
      <c r="C449" s="218"/>
      <c r="D449" s="204" t="s">
        <v>188</v>
      </c>
      <c r="E449" s="219" t="s">
        <v>23</v>
      </c>
      <c r="F449" s="220" t="s">
        <v>10</v>
      </c>
      <c r="G449" s="218"/>
      <c r="H449" s="221">
        <v>15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188</v>
      </c>
      <c r="AU449" s="227" t="s">
        <v>86</v>
      </c>
      <c r="AV449" s="12" t="s">
        <v>86</v>
      </c>
      <c r="AW449" s="12" t="s">
        <v>39</v>
      </c>
      <c r="AX449" s="12" t="s">
        <v>76</v>
      </c>
      <c r="AY449" s="227" t="s">
        <v>177</v>
      </c>
    </row>
    <row r="450" spans="2:65" s="13" customFormat="1">
      <c r="B450" s="228"/>
      <c r="C450" s="229"/>
      <c r="D450" s="204" t="s">
        <v>188</v>
      </c>
      <c r="E450" s="230" t="s">
        <v>23</v>
      </c>
      <c r="F450" s="231" t="s">
        <v>261</v>
      </c>
      <c r="G450" s="229"/>
      <c r="H450" s="232">
        <v>40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188</v>
      </c>
      <c r="AU450" s="238" t="s">
        <v>86</v>
      </c>
      <c r="AV450" s="13" t="s">
        <v>184</v>
      </c>
      <c r="AW450" s="13" t="s">
        <v>39</v>
      </c>
      <c r="AX450" s="13" t="s">
        <v>84</v>
      </c>
      <c r="AY450" s="238" t="s">
        <v>177</v>
      </c>
    </row>
    <row r="451" spans="2:65" s="1" customFormat="1" ht="25.5" customHeight="1">
      <c r="B451" s="40"/>
      <c r="C451" s="192" t="s">
        <v>644</v>
      </c>
      <c r="D451" s="192" t="s">
        <v>179</v>
      </c>
      <c r="E451" s="193" t="s">
        <v>645</v>
      </c>
      <c r="F451" s="194" t="s">
        <v>646</v>
      </c>
      <c r="G451" s="195" t="s">
        <v>193</v>
      </c>
      <c r="H451" s="196">
        <v>6</v>
      </c>
      <c r="I451" s="197"/>
      <c r="J451" s="198">
        <f>ROUND(I451*H451,2)</f>
        <v>0</v>
      </c>
      <c r="K451" s="194" t="s">
        <v>23</v>
      </c>
      <c r="L451" s="60"/>
      <c r="M451" s="199" t="s">
        <v>23</v>
      </c>
      <c r="N451" s="200" t="s">
        <v>47</v>
      </c>
      <c r="O451" s="41"/>
      <c r="P451" s="201">
        <f>O451*H451</f>
        <v>0</v>
      </c>
      <c r="Q451" s="201">
        <v>0</v>
      </c>
      <c r="R451" s="201">
        <f>Q451*H451</f>
        <v>0</v>
      </c>
      <c r="S451" s="201">
        <v>0.184</v>
      </c>
      <c r="T451" s="202">
        <f>S451*H451</f>
        <v>1.1040000000000001</v>
      </c>
      <c r="AR451" s="23" t="s">
        <v>184</v>
      </c>
      <c r="AT451" s="23" t="s">
        <v>179</v>
      </c>
      <c r="AU451" s="23" t="s">
        <v>86</v>
      </c>
      <c r="AY451" s="23" t="s">
        <v>177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3" t="s">
        <v>84</v>
      </c>
      <c r="BK451" s="203">
        <f>ROUND(I451*H451,2)</f>
        <v>0</v>
      </c>
      <c r="BL451" s="23" t="s">
        <v>184</v>
      </c>
      <c r="BM451" s="23" t="s">
        <v>647</v>
      </c>
    </row>
    <row r="452" spans="2:65" s="1" customFormat="1" ht="40.5">
      <c r="B452" s="40"/>
      <c r="C452" s="62"/>
      <c r="D452" s="204" t="s">
        <v>202</v>
      </c>
      <c r="E452" s="62"/>
      <c r="F452" s="205" t="s">
        <v>648</v>
      </c>
      <c r="G452" s="62"/>
      <c r="H452" s="62"/>
      <c r="I452" s="163"/>
      <c r="J452" s="62"/>
      <c r="K452" s="62"/>
      <c r="L452" s="60"/>
      <c r="M452" s="206"/>
      <c r="N452" s="41"/>
      <c r="O452" s="41"/>
      <c r="P452" s="41"/>
      <c r="Q452" s="41"/>
      <c r="R452" s="41"/>
      <c r="S452" s="41"/>
      <c r="T452" s="77"/>
      <c r="AT452" s="23" t="s">
        <v>202</v>
      </c>
      <c r="AU452" s="23" t="s">
        <v>86</v>
      </c>
    </row>
    <row r="453" spans="2:65" s="11" customFormat="1">
      <c r="B453" s="207"/>
      <c r="C453" s="208"/>
      <c r="D453" s="204" t="s">
        <v>188</v>
      </c>
      <c r="E453" s="209" t="s">
        <v>23</v>
      </c>
      <c r="F453" s="210" t="s">
        <v>649</v>
      </c>
      <c r="G453" s="208"/>
      <c r="H453" s="209" t="s">
        <v>23</v>
      </c>
      <c r="I453" s="211"/>
      <c r="J453" s="208"/>
      <c r="K453" s="208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188</v>
      </c>
      <c r="AU453" s="216" t="s">
        <v>86</v>
      </c>
      <c r="AV453" s="11" t="s">
        <v>84</v>
      </c>
      <c r="AW453" s="11" t="s">
        <v>39</v>
      </c>
      <c r="AX453" s="11" t="s">
        <v>76</v>
      </c>
      <c r="AY453" s="216" t="s">
        <v>177</v>
      </c>
    </row>
    <row r="454" spans="2:65" s="12" customFormat="1">
      <c r="B454" s="217"/>
      <c r="C454" s="218"/>
      <c r="D454" s="204" t="s">
        <v>188</v>
      </c>
      <c r="E454" s="219" t="s">
        <v>23</v>
      </c>
      <c r="F454" s="220" t="s">
        <v>650</v>
      </c>
      <c r="G454" s="218"/>
      <c r="H454" s="221">
        <v>6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188</v>
      </c>
      <c r="AU454" s="227" t="s">
        <v>86</v>
      </c>
      <c r="AV454" s="12" t="s">
        <v>86</v>
      </c>
      <c r="AW454" s="12" t="s">
        <v>39</v>
      </c>
      <c r="AX454" s="12" t="s">
        <v>84</v>
      </c>
      <c r="AY454" s="227" t="s">
        <v>177</v>
      </c>
    </row>
    <row r="455" spans="2:65" s="10" customFormat="1" ht="29.85" customHeight="1">
      <c r="B455" s="176"/>
      <c r="C455" s="177"/>
      <c r="D455" s="178" t="s">
        <v>75</v>
      </c>
      <c r="E455" s="190" t="s">
        <v>651</v>
      </c>
      <c r="F455" s="190" t="s">
        <v>652</v>
      </c>
      <c r="G455" s="177"/>
      <c r="H455" s="177"/>
      <c r="I455" s="180"/>
      <c r="J455" s="191">
        <f>BK455</f>
        <v>0</v>
      </c>
      <c r="K455" s="177"/>
      <c r="L455" s="182"/>
      <c r="M455" s="183"/>
      <c r="N455" s="184"/>
      <c r="O455" s="184"/>
      <c r="P455" s="185">
        <f>SUM(P456:P457)</f>
        <v>0</v>
      </c>
      <c r="Q455" s="184"/>
      <c r="R455" s="185">
        <f>SUM(R456:R457)</f>
        <v>0</v>
      </c>
      <c r="S455" s="184"/>
      <c r="T455" s="186">
        <f>SUM(T456:T457)</f>
        <v>0</v>
      </c>
      <c r="AR455" s="187" t="s">
        <v>84</v>
      </c>
      <c r="AT455" s="188" t="s">
        <v>75</v>
      </c>
      <c r="AU455" s="188" t="s">
        <v>84</v>
      </c>
      <c r="AY455" s="187" t="s">
        <v>177</v>
      </c>
      <c r="BK455" s="189">
        <f>SUM(BK456:BK457)</f>
        <v>0</v>
      </c>
    </row>
    <row r="456" spans="2:65" s="1" customFormat="1" ht="25.5" customHeight="1">
      <c r="B456" s="40"/>
      <c r="C456" s="192" t="s">
        <v>653</v>
      </c>
      <c r="D456" s="192" t="s">
        <v>179</v>
      </c>
      <c r="E456" s="193" t="s">
        <v>654</v>
      </c>
      <c r="F456" s="194" t="s">
        <v>655</v>
      </c>
      <c r="G456" s="195" t="s">
        <v>347</v>
      </c>
      <c r="H456" s="196">
        <v>1101.7570000000001</v>
      </c>
      <c r="I456" s="197"/>
      <c r="J456" s="198">
        <f>ROUND(I456*H456,2)</f>
        <v>0</v>
      </c>
      <c r="K456" s="194" t="s">
        <v>183</v>
      </c>
      <c r="L456" s="60"/>
      <c r="M456" s="199" t="s">
        <v>23</v>
      </c>
      <c r="N456" s="200" t="s">
        <v>47</v>
      </c>
      <c r="O456" s="41"/>
      <c r="P456" s="201">
        <f>O456*H456</f>
        <v>0</v>
      </c>
      <c r="Q456" s="201">
        <v>0</v>
      </c>
      <c r="R456" s="201">
        <f>Q456*H456</f>
        <v>0</v>
      </c>
      <c r="S456" s="201">
        <v>0</v>
      </c>
      <c r="T456" s="202">
        <f>S456*H456</f>
        <v>0</v>
      </c>
      <c r="AR456" s="23" t="s">
        <v>184</v>
      </c>
      <c r="AT456" s="23" t="s">
        <v>179</v>
      </c>
      <c r="AU456" s="23" t="s">
        <v>86</v>
      </c>
      <c r="AY456" s="23" t="s">
        <v>177</v>
      </c>
      <c r="BE456" s="203">
        <f>IF(N456="základní",J456,0)</f>
        <v>0</v>
      </c>
      <c r="BF456" s="203">
        <f>IF(N456="snížená",J456,0)</f>
        <v>0</v>
      </c>
      <c r="BG456" s="203">
        <f>IF(N456="zákl. přenesená",J456,0)</f>
        <v>0</v>
      </c>
      <c r="BH456" s="203">
        <f>IF(N456="sníž. přenesená",J456,0)</f>
        <v>0</v>
      </c>
      <c r="BI456" s="203">
        <f>IF(N456="nulová",J456,0)</f>
        <v>0</v>
      </c>
      <c r="BJ456" s="23" t="s">
        <v>84</v>
      </c>
      <c r="BK456" s="203">
        <f>ROUND(I456*H456,2)</f>
        <v>0</v>
      </c>
      <c r="BL456" s="23" t="s">
        <v>184</v>
      </c>
      <c r="BM456" s="23" t="s">
        <v>656</v>
      </c>
    </row>
    <row r="457" spans="2:65" s="1" customFormat="1" ht="27">
      <c r="B457" s="40"/>
      <c r="C457" s="62"/>
      <c r="D457" s="204" t="s">
        <v>186</v>
      </c>
      <c r="E457" s="62"/>
      <c r="F457" s="205" t="s">
        <v>657</v>
      </c>
      <c r="G457" s="62"/>
      <c r="H457" s="62"/>
      <c r="I457" s="163"/>
      <c r="J457" s="62"/>
      <c r="K457" s="62"/>
      <c r="L457" s="60"/>
      <c r="M457" s="206"/>
      <c r="N457" s="41"/>
      <c r="O457" s="41"/>
      <c r="P457" s="41"/>
      <c r="Q457" s="41"/>
      <c r="R457" s="41"/>
      <c r="S457" s="41"/>
      <c r="T457" s="77"/>
      <c r="AT457" s="23" t="s">
        <v>186</v>
      </c>
      <c r="AU457" s="23" t="s">
        <v>86</v>
      </c>
    </row>
    <row r="458" spans="2:65" s="10" customFormat="1" ht="37.35" customHeight="1">
      <c r="B458" s="176"/>
      <c r="C458" s="177"/>
      <c r="D458" s="178" t="s">
        <v>75</v>
      </c>
      <c r="E458" s="179" t="s">
        <v>658</v>
      </c>
      <c r="F458" s="179" t="s">
        <v>659</v>
      </c>
      <c r="G458" s="177"/>
      <c r="H458" s="177"/>
      <c r="I458" s="180"/>
      <c r="J458" s="181">
        <f>BK458</f>
        <v>0</v>
      </c>
      <c r="K458" s="177"/>
      <c r="L458" s="182"/>
      <c r="M458" s="183"/>
      <c r="N458" s="184"/>
      <c r="O458" s="184"/>
      <c r="P458" s="185">
        <f>P459</f>
        <v>0</v>
      </c>
      <c r="Q458" s="184"/>
      <c r="R458" s="185">
        <f>R459</f>
        <v>5.1804375000000001E-3</v>
      </c>
      <c r="S458" s="184"/>
      <c r="T458" s="186">
        <f>T459</f>
        <v>0.105</v>
      </c>
      <c r="AR458" s="187" t="s">
        <v>86</v>
      </c>
      <c r="AT458" s="188" t="s">
        <v>75</v>
      </c>
      <c r="AU458" s="188" t="s">
        <v>76</v>
      </c>
      <c r="AY458" s="187" t="s">
        <v>177</v>
      </c>
      <c r="BK458" s="189">
        <f>BK459</f>
        <v>0</v>
      </c>
    </row>
    <row r="459" spans="2:65" s="10" customFormat="1" ht="19.899999999999999" customHeight="1">
      <c r="B459" s="176"/>
      <c r="C459" s="177"/>
      <c r="D459" s="178" t="s">
        <v>75</v>
      </c>
      <c r="E459" s="190" t="s">
        <v>660</v>
      </c>
      <c r="F459" s="190" t="s">
        <v>661</v>
      </c>
      <c r="G459" s="177"/>
      <c r="H459" s="177"/>
      <c r="I459" s="180"/>
      <c r="J459" s="191">
        <f>BK459</f>
        <v>0</v>
      </c>
      <c r="K459" s="177"/>
      <c r="L459" s="182"/>
      <c r="M459" s="183"/>
      <c r="N459" s="184"/>
      <c r="O459" s="184"/>
      <c r="P459" s="185">
        <f>SUM(P460:P468)</f>
        <v>0</v>
      </c>
      <c r="Q459" s="184"/>
      <c r="R459" s="185">
        <f>SUM(R460:R468)</f>
        <v>5.1804375000000001E-3</v>
      </c>
      <c r="S459" s="184"/>
      <c r="T459" s="186">
        <f>SUM(T460:T468)</f>
        <v>0.105</v>
      </c>
      <c r="AR459" s="187" t="s">
        <v>86</v>
      </c>
      <c r="AT459" s="188" t="s">
        <v>75</v>
      </c>
      <c r="AU459" s="188" t="s">
        <v>84</v>
      </c>
      <c r="AY459" s="187" t="s">
        <v>177</v>
      </c>
      <c r="BK459" s="189">
        <f>SUM(BK460:BK468)</f>
        <v>0</v>
      </c>
    </row>
    <row r="460" spans="2:65" s="1" customFormat="1" ht="25.5" customHeight="1">
      <c r="B460" s="40"/>
      <c r="C460" s="192" t="s">
        <v>662</v>
      </c>
      <c r="D460" s="192" t="s">
        <v>179</v>
      </c>
      <c r="E460" s="193" t="s">
        <v>663</v>
      </c>
      <c r="F460" s="194" t="s">
        <v>664</v>
      </c>
      <c r="G460" s="195" t="s">
        <v>397</v>
      </c>
      <c r="H460" s="196">
        <v>105</v>
      </c>
      <c r="I460" s="197"/>
      <c r="J460" s="198">
        <f>ROUND(I460*H460,2)</f>
        <v>0</v>
      </c>
      <c r="K460" s="194" t="s">
        <v>183</v>
      </c>
      <c r="L460" s="60"/>
      <c r="M460" s="199" t="s">
        <v>23</v>
      </c>
      <c r="N460" s="200" t="s">
        <v>47</v>
      </c>
      <c r="O460" s="41"/>
      <c r="P460" s="201">
        <f>O460*H460</f>
        <v>0</v>
      </c>
      <c r="Q460" s="201">
        <v>4.93375E-5</v>
      </c>
      <c r="R460" s="201">
        <f>Q460*H460</f>
        <v>5.1804375000000001E-3</v>
      </c>
      <c r="S460" s="201">
        <v>0</v>
      </c>
      <c r="T460" s="202">
        <f>S460*H460</f>
        <v>0</v>
      </c>
      <c r="AR460" s="23" t="s">
        <v>275</v>
      </c>
      <c r="AT460" s="23" t="s">
        <v>179</v>
      </c>
      <c r="AU460" s="23" t="s">
        <v>86</v>
      </c>
      <c r="AY460" s="23" t="s">
        <v>177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23" t="s">
        <v>84</v>
      </c>
      <c r="BK460" s="203">
        <f>ROUND(I460*H460,2)</f>
        <v>0</v>
      </c>
      <c r="BL460" s="23" t="s">
        <v>275</v>
      </c>
      <c r="BM460" s="23" t="s">
        <v>665</v>
      </c>
    </row>
    <row r="461" spans="2:65" s="1" customFormat="1" ht="27">
      <c r="B461" s="40"/>
      <c r="C461" s="62"/>
      <c r="D461" s="204" t="s">
        <v>186</v>
      </c>
      <c r="E461" s="62"/>
      <c r="F461" s="205" t="s">
        <v>666</v>
      </c>
      <c r="G461" s="62"/>
      <c r="H461" s="62"/>
      <c r="I461" s="163"/>
      <c r="J461" s="62"/>
      <c r="K461" s="62"/>
      <c r="L461" s="60"/>
      <c r="M461" s="206"/>
      <c r="N461" s="41"/>
      <c r="O461" s="41"/>
      <c r="P461" s="41"/>
      <c r="Q461" s="41"/>
      <c r="R461" s="41"/>
      <c r="S461" s="41"/>
      <c r="T461" s="77"/>
      <c r="AT461" s="23" t="s">
        <v>186</v>
      </c>
      <c r="AU461" s="23" t="s">
        <v>86</v>
      </c>
    </row>
    <row r="462" spans="2:65" s="1" customFormat="1" ht="27">
      <c r="B462" s="40"/>
      <c r="C462" s="62"/>
      <c r="D462" s="204" t="s">
        <v>202</v>
      </c>
      <c r="E462" s="62"/>
      <c r="F462" s="205" t="s">
        <v>667</v>
      </c>
      <c r="G462" s="62"/>
      <c r="H462" s="62"/>
      <c r="I462" s="163"/>
      <c r="J462" s="62"/>
      <c r="K462" s="62"/>
      <c r="L462" s="60"/>
      <c r="M462" s="206"/>
      <c r="N462" s="41"/>
      <c r="O462" s="41"/>
      <c r="P462" s="41"/>
      <c r="Q462" s="41"/>
      <c r="R462" s="41"/>
      <c r="S462" s="41"/>
      <c r="T462" s="77"/>
      <c r="AT462" s="23" t="s">
        <v>202</v>
      </c>
      <c r="AU462" s="23" t="s">
        <v>86</v>
      </c>
    </row>
    <row r="463" spans="2:65" s="11" customFormat="1">
      <c r="B463" s="207"/>
      <c r="C463" s="208"/>
      <c r="D463" s="204" t="s">
        <v>188</v>
      </c>
      <c r="E463" s="209" t="s">
        <v>23</v>
      </c>
      <c r="F463" s="210" t="s">
        <v>668</v>
      </c>
      <c r="G463" s="208"/>
      <c r="H463" s="209" t="s">
        <v>23</v>
      </c>
      <c r="I463" s="211"/>
      <c r="J463" s="208"/>
      <c r="K463" s="208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188</v>
      </c>
      <c r="AU463" s="216" t="s">
        <v>86</v>
      </c>
      <c r="AV463" s="11" t="s">
        <v>84</v>
      </c>
      <c r="AW463" s="11" t="s">
        <v>39</v>
      </c>
      <c r="AX463" s="11" t="s">
        <v>76</v>
      </c>
      <c r="AY463" s="216" t="s">
        <v>177</v>
      </c>
    </row>
    <row r="464" spans="2:65" s="12" customFormat="1">
      <c r="B464" s="217"/>
      <c r="C464" s="218"/>
      <c r="D464" s="204" t="s">
        <v>188</v>
      </c>
      <c r="E464" s="219" t="s">
        <v>23</v>
      </c>
      <c r="F464" s="220" t="s">
        <v>669</v>
      </c>
      <c r="G464" s="218"/>
      <c r="H464" s="221">
        <v>105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188</v>
      </c>
      <c r="AU464" s="227" t="s">
        <v>86</v>
      </c>
      <c r="AV464" s="12" t="s">
        <v>86</v>
      </c>
      <c r="AW464" s="12" t="s">
        <v>39</v>
      </c>
      <c r="AX464" s="12" t="s">
        <v>84</v>
      </c>
      <c r="AY464" s="227" t="s">
        <v>177</v>
      </c>
    </row>
    <row r="465" spans="2:65" s="1" customFormat="1" ht="38.25" customHeight="1">
      <c r="B465" s="40"/>
      <c r="C465" s="192" t="s">
        <v>670</v>
      </c>
      <c r="D465" s="192" t="s">
        <v>179</v>
      </c>
      <c r="E465" s="193" t="s">
        <v>671</v>
      </c>
      <c r="F465" s="194" t="s">
        <v>672</v>
      </c>
      <c r="G465" s="195" t="s">
        <v>397</v>
      </c>
      <c r="H465" s="196">
        <v>105</v>
      </c>
      <c r="I465" s="197"/>
      <c r="J465" s="198">
        <f>ROUND(I465*H465,2)</f>
        <v>0</v>
      </c>
      <c r="K465" s="194" t="s">
        <v>23</v>
      </c>
      <c r="L465" s="60"/>
      <c r="M465" s="199" t="s">
        <v>23</v>
      </c>
      <c r="N465" s="200" t="s">
        <v>47</v>
      </c>
      <c r="O465" s="41"/>
      <c r="P465" s="201">
        <f>O465*H465</f>
        <v>0</v>
      </c>
      <c r="Q465" s="201">
        <v>0</v>
      </c>
      <c r="R465" s="201">
        <f>Q465*H465</f>
        <v>0</v>
      </c>
      <c r="S465" s="201">
        <v>1E-3</v>
      </c>
      <c r="T465" s="202">
        <f>S465*H465</f>
        <v>0.105</v>
      </c>
      <c r="AR465" s="23" t="s">
        <v>275</v>
      </c>
      <c r="AT465" s="23" t="s">
        <v>179</v>
      </c>
      <c r="AU465" s="23" t="s">
        <v>86</v>
      </c>
      <c r="AY465" s="23" t="s">
        <v>177</v>
      </c>
      <c r="BE465" s="203">
        <f>IF(N465="základní",J465,0)</f>
        <v>0</v>
      </c>
      <c r="BF465" s="203">
        <f>IF(N465="snížená",J465,0)</f>
        <v>0</v>
      </c>
      <c r="BG465" s="203">
        <f>IF(N465="zákl. přenesená",J465,0)</f>
        <v>0</v>
      </c>
      <c r="BH465" s="203">
        <f>IF(N465="sníž. přenesená",J465,0)</f>
        <v>0</v>
      </c>
      <c r="BI465" s="203">
        <f>IF(N465="nulová",J465,0)</f>
        <v>0</v>
      </c>
      <c r="BJ465" s="23" t="s">
        <v>84</v>
      </c>
      <c r="BK465" s="203">
        <f>ROUND(I465*H465,2)</f>
        <v>0</v>
      </c>
      <c r="BL465" s="23" t="s">
        <v>275</v>
      </c>
      <c r="BM465" s="23" t="s">
        <v>673</v>
      </c>
    </row>
    <row r="466" spans="2:65" s="1" customFormat="1" ht="27">
      <c r="B466" s="40"/>
      <c r="C466" s="62"/>
      <c r="D466" s="204" t="s">
        <v>202</v>
      </c>
      <c r="E466" s="62"/>
      <c r="F466" s="205" t="s">
        <v>674</v>
      </c>
      <c r="G466" s="62"/>
      <c r="H466" s="62"/>
      <c r="I466" s="163"/>
      <c r="J466" s="62"/>
      <c r="K466" s="62"/>
      <c r="L466" s="60"/>
      <c r="M466" s="206"/>
      <c r="N466" s="41"/>
      <c r="O466" s="41"/>
      <c r="P466" s="41"/>
      <c r="Q466" s="41"/>
      <c r="R466" s="41"/>
      <c r="S466" s="41"/>
      <c r="T466" s="77"/>
      <c r="AT466" s="23" t="s">
        <v>202</v>
      </c>
      <c r="AU466" s="23" t="s">
        <v>86</v>
      </c>
    </row>
    <row r="467" spans="2:65" s="11" customFormat="1">
      <c r="B467" s="207"/>
      <c r="C467" s="208"/>
      <c r="D467" s="204" t="s">
        <v>188</v>
      </c>
      <c r="E467" s="209" t="s">
        <v>23</v>
      </c>
      <c r="F467" s="210" t="s">
        <v>668</v>
      </c>
      <c r="G467" s="208"/>
      <c r="H467" s="209" t="s">
        <v>23</v>
      </c>
      <c r="I467" s="211"/>
      <c r="J467" s="208"/>
      <c r="K467" s="208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188</v>
      </c>
      <c r="AU467" s="216" t="s">
        <v>86</v>
      </c>
      <c r="AV467" s="11" t="s">
        <v>84</v>
      </c>
      <c r="AW467" s="11" t="s">
        <v>39</v>
      </c>
      <c r="AX467" s="11" t="s">
        <v>76</v>
      </c>
      <c r="AY467" s="216" t="s">
        <v>177</v>
      </c>
    </row>
    <row r="468" spans="2:65" s="12" customFormat="1">
      <c r="B468" s="217"/>
      <c r="C468" s="218"/>
      <c r="D468" s="204" t="s">
        <v>188</v>
      </c>
      <c r="E468" s="219" t="s">
        <v>23</v>
      </c>
      <c r="F468" s="220" t="s">
        <v>669</v>
      </c>
      <c r="G468" s="218"/>
      <c r="H468" s="221">
        <v>105</v>
      </c>
      <c r="I468" s="222"/>
      <c r="J468" s="218"/>
      <c r="K468" s="218"/>
      <c r="L468" s="223"/>
      <c r="M468" s="249"/>
      <c r="N468" s="250"/>
      <c r="O468" s="250"/>
      <c r="P468" s="250"/>
      <c r="Q468" s="250"/>
      <c r="R468" s="250"/>
      <c r="S468" s="250"/>
      <c r="T468" s="251"/>
      <c r="AT468" s="227" t="s">
        <v>188</v>
      </c>
      <c r="AU468" s="227" t="s">
        <v>86</v>
      </c>
      <c r="AV468" s="12" t="s">
        <v>86</v>
      </c>
      <c r="AW468" s="12" t="s">
        <v>39</v>
      </c>
      <c r="AX468" s="12" t="s">
        <v>84</v>
      </c>
      <c r="AY468" s="227" t="s">
        <v>177</v>
      </c>
    </row>
    <row r="469" spans="2:65" s="1" customFormat="1" ht="6.95" customHeight="1">
      <c r="B469" s="55"/>
      <c r="C469" s="56"/>
      <c r="D469" s="56"/>
      <c r="E469" s="56"/>
      <c r="F469" s="56"/>
      <c r="G469" s="56"/>
      <c r="H469" s="56"/>
      <c r="I469" s="139"/>
      <c r="J469" s="56"/>
      <c r="K469" s="56"/>
      <c r="L469" s="60"/>
    </row>
  </sheetData>
  <sheetProtection algorithmName="SHA-512" hashValue="PDKzk5snpyvoP0mOXMy8/TvDDArsZOLoyN6ADfK7uu0aPsG77hE4qsgLL2x8pKE6QtjBie5R24cTa1OQAcK+ew==" saltValue="Aj1uYspUTNjCv6e2e5kkEjeRKK3ue+odmnGpB8rJnf7U4SpTJxzC+gswp1gCikyjzhL8Hwvnd74FoHv3VLXU0w==" spinCount="100000" sheet="1" objects="1" scenarios="1" formatColumns="0" formatRows="0" autoFilter="0"/>
  <autoFilter ref="C86:K468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</row>
    <row r="4" spans="1:70" ht="36.950000000000003" customHeight="1">
      <c r="B4" s="27"/>
      <c r="C4" s="28"/>
      <c r="D4" s="29" t="s">
        <v>103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Revitalizace Janovského potoka a mostků, Litvínov, SO 01 - Rekonstrukce koryta</v>
      </c>
      <c r="F7" s="377"/>
      <c r="G7" s="377"/>
      <c r="H7" s="377"/>
      <c r="I7" s="117"/>
      <c r="J7" s="28"/>
      <c r="K7" s="30"/>
    </row>
    <row r="8" spans="1:70" s="1" customFormat="1" ht="15">
      <c r="B8" s="40"/>
      <c r="C8" s="41"/>
      <c r="D8" s="36" t="s">
        <v>116</v>
      </c>
      <c r="E8" s="41"/>
      <c r="F8" s="41"/>
      <c r="G8" s="41"/>
      <c r="H8" s="41"/>
      <c r="I8" s="118"/>
      <c r="J8" s="41"/>
      <c r="K8" s="44"/>
    </row>
    <row r="9" spans="1:70" s="1" customFormat="1" ht="36.950000000000003" customHeight="1">
      <c r="B9" s="40"/>
      <c r="C9" s="41"/>
      <c r="D9" s="41"/>
      <c r="E9" s="378" t="s">
        <v>675</v>
      </c>
      <c r="F9" s="379"/>
      <c r="G9" s="379"/>
      <c r="H9" s="379"/>
      <c r="I9" s="118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8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90</v>
      </c>
      <c r="G11" s="41"/>
      <c r="H11" s="41"/>
      <c r="I11" s="119" t="s">
        <v>22</v>
      </c>
      <c r="J11" s="34" t="s">
        <v>23</v>
      </c>
      <c r="K11" s="44"/>
    </row>
    <row r="12" spans="1:70" s="1" customFormat="1" ht="14.45" customHeight="1">
      <c r="B12" s="40"/>
      <c r="C12" s="41"/>
      <c r="D12" s="36" t="s">
        <v>24</v>
      </c>
      <c r="E12" s="41"/>
      <c r="F12" s="34" t="s">
        <v>25</v>
      </c>
      <c r="G12" s="41"/>
      <c r="H12" s="41"/>
      <c r="I12" s="119" t="s">
        <v>26</v>
      </c>
      <c r="J12" s="120" t="str">
        <f>'Rekapitulace stavby'!AN8</f>
        <v>8. 7. 2017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8"/>
      <c r="J13" s="41"/>
      <c r="K13" s="44"/>
    </row>
    <row r="14" spans="1:70" s="1" customFormat="1" ht="14.45" customHeight="1">
      <c r="B14" s="40"/>
      <c r="C14" s="41"/>
      <c r="D14" s="36" t="s">
        <v>28</v>
      </c>
      <c r="E14" s="41"/>
      <c r="F14" s="41"/>
      <c r="G14" s="41"/>
      <c r="H14" s="41"/>
      <c r="I14" s="119" t="s">
        <v>29</v>
      </c>
      <c r="J14" s="34" t="s">
        <v>30</v>
      </c>
      <c r="K14" s="44"/>
    </row>
    <row r="15" spans="1:70" s="1" customFormat="1" ht="18" customHeight="1">
      <c r="B15" s="40"/>
      <c r="C15" s="41"/>
      <c r="D15" s="41"/>
      <c r="E15" s="34" t="s">
        <v>31</v>
      </c>
      <c r="F15" s="41"/>
      <c r="G15" s="41"/>
      <c r="H15" s="41"/>
      <c r="I15" s="119" t="s">
        <v>32</v>
      </c>
      <c r="J15" s="34" t="s">
        <v>33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8"/>
      <c r="J16" s="41"/>
      <c r="K16" s="44"/>
    </row>
    <row r="17" spans="2:11" s="1" customFormat="1" ht="14.45" customHeight="1">
      <c r="B17" s="40"/>
      <c r="C17" s="41"/>
      <c r="D17" s="36" t="s">
        <v>34</v>
      </c>
      <c r="E17" s="41"/>
      <c r="F17" s="41"/>
      <c r="G17" s="41"/>
      <c r="H17" s="41"/>
      <c r="I17" s="119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9" t="s">
        <v>32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8"/>
      <c r="J19" s="41"/>
      <c r="K19" s="44"/>
    </row>
    <row r="20" spans="2:11" s="1" customFormat="1" ht="14.45" customHeight="1">
      <c r="B20" s="40"/>
      <c r="C20" s="41"/>
      <c r="D20" s="36" t="s">
        <v>36</v>
      </c>
      <c r="E20" s="41"/>
      <c r="F20" s="41"/>
      <c r="G20" s="41"/>
      <c r="H20" s="41"/>
      <c r="I20" s="119" t="s">
        <v>29</v>
      </c>
      <c r="J20" s="34" t="s">
        <v>37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9" t="s">
        <v>32</v>
      </c>
      <c r="J21" s="34" t="s">
        <v>23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8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8"/>
      <c r="J23" s="41"/>
      <c r="K23" s="44"/>
    </row>
    <row r="24" spans="2:11" s="6" customFormat="1" ht="16.5" customHeight="1">
      <c r="B24" s="121"/>
      <c r="C24" s="122"/>
      <c r="D24" s="122"/>
      <c r="E24" s="367" t="s">
        <v>23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8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5"/>
      <c r="J26" s="84"/>
      <c r="K26" s="126"/>
    </row>
    <row r="27" spans="2:11" s="1" customFormat="1" ht="25.35" customHeight="1">
      <c r="B27" s="40"/>
      <c r="C27" s="41"/>
      <c r="D27" s="127" t="s">
        <v>42</v>
      </c>
      <c r="E27" s="41"/>
      <c r="F27" s="41"/>
      <c r="G27" s="41"/>
      <c r="H27" s="41"/>
      <c r="I27" s="118"/>
      <c r="J27" s="128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5"/>
      <c r="J28" s="84"/>
      <c r="K28" s="126"/>
    </row>
    <row r="29" spans="2:11" s="1" customFormat="1" ht="14.45" customHeight="1">
      <c r="B29" s="40"/>
      <c r="C29" s="41"/>
      <c r="D29" s="41"/>
      <c r="E29" s="41"/>
      <c r="F29" s="45" t="s">
        <v>44</v>
      </c>
      <c r="G29" s="41"/>
      <c r="H29" s="41"/>
      <c r="I29" s="129" t="s">
        <v>43</v>
      </c>
      <c r="J29" s="45" t="s">
        <v>45</v>
      </c>
      <c r="K29" s="44"/>
    </row>
    <row r="30" spans="2:11" s="1" customFormat="1" ht="14.45" customHeight="1">
      <c r="B30" s="40"/>
      <c r="C30" s="41"/>
      <c r="D30" s="48" t="s">
        <v>46</v>
      </c>
      <c r="E30" s="48" t="s">
        <v>47</v>
      </c>
      <c r="F30" s="130">
        <f>ROUND(SUM(BE81:BE119), 2)</f>
        <v>0</v>
      </c>
      <c r="G30" s="41"/>
      <c r="H30" s="41"/>
      <c r="I30" s="131">
        <v>0.21</v>
      </c>
      <c r="J30" s="130">
        <f>ROUND(ROUND((SUM(BE81:BE119)),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48</v>
      </c>
      <c r="F31" s="130">
        <f>ROUND(SUM(BF81:BF119), 2)</f>
        <v>0</v>
      </c>
      <c r="G31" s="41"/>
      <c r="H31" s="41"/>
      <c r="I31" s="131">
        <v>0.15</v>
      </c>
      <c r="J31" s="130">
        <f>ROUND(ROUND((SUM(BF81:BF119)),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49</v>
      </c>
      <c r="F32" s="130">
        <f>ROUND(SUM(BG81:BG119), 2)</f>
        <v>0</v>
      </c>
      <c r="G32" s="41"/>
      <c r="H32" s="41"/>
      <c r="I32" s="131">
        <v>0.21</v>
      </c>
      <c r="J32" s="130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50</v>
      </c>
      <c r="F33" s="130">
        <f>ROUND(SUM(BH81:BH119), 2)</f>
        <v>0</v>
      </c>
      <c r="G33" s="41"/>
      <c r="H33" s="41"/>
      <c r="I33" s="131">
        <v>0.15</v>
      </c>
      <c r="J33" s="130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51</v>
      </c>
      <c r="F34" s="130">
        <f>ROUND(SUM(BI81:BI119), 2)</f>
        <v>0</v>
      </c>
      <c r="G34" s="41"/>
      <c r="H34" s="41"/>
      <c r="I34" s="131">
        <v>0</v>
      </c>
      <c r="J34" s="130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8"/>
      <c r="J35" s="41"/>
      <c r="K35" s="44"/>
    </row>
    <row r="36" spans="2:11" s="1" customFormat="1" ht="25.35" customHeight="1">
      <c r="B36" s="40"/>
      <c r="C36" s="132"/>
      <c r="D36" s="133" t="s">
        <v>52</v>
      </c>
      <c r="E36" s="78"/>
      <c r="F36" s="78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9"/>
      <c r="J37" s="56"/>
      <c r="K37" s="57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0"/>
      <c r="C42" s="29" t="s">
        <v>145</v>
      </c>
      <c r="D42" s="41"/>
      <c r="E42" s="41"/>
      <c r="F42" s="41"/>
      <c r="G42" s="41"/>
      <c r="H42" s="41"/>
      <c r="I42" s="118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8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8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Revitalizace Janovského potoka a mostků, Litvínov, SO 01 - Rekonstrukce koryta</v>
      </c>
      <c r="F45" s="377"/>
      <c r="G45" s="377"/>
      <c r="H45" s="377"/>
      <c r="I45" s="118"/>
      <c r="J45" s="41"/>
      <c r="K45" s="44"/>
    </row>
    <row r="46" spans="2:11" s="1" customFormat="1" ht="14.45" customHeight="1">
      <c r="B46" s="40"/>
      <c r="C46" s="36" t="s">
        <v>116</v>
      </c>
      <c r="D46" s="41"/>
      <c r="E46" s="41"/>
      <c r="F46" s="41"/>
      <c r="G46" s="41"/>
      <c r="H46" s="41"/>
      <c r="I46" s="118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VON - Vedlejší a ostatní náklady</v>
      </c>
      <c r="F47" s="379"/>
      <c r="G47" s="379"/>
      <c r="H47" s="379"/>
      <c r="I47" s="118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8"/>
      <c r="J48" s="41"/>
      <c r="K48" s="44"/>
    </row>
    <row r="49" spans="2:47" s="1" customFormat="1" ht="18" customHeight="1">
      <c r="B49" s="40"/>
      <c r="C49" s="36" t="s">
        <v>24</v>
      </c>
      <c r="D49" s="41"/>
      <c r="E49" s="41"/>
      <c r="F49" s="34" t="str">
        <f>F12</f>
        <v>Janov u Litvínova</v>
      </c>
      <c r="G49" s="41"/>
      <c r="H49" s="41"/>
      <c r="I49" s="119" t="s">
        <v>26</v>
      </c>
      <c r="J49" s="120" t="str">
        <f>IF(J12="","",J12)</f>
        <v>8. 7. 2017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8"/>
      <c r="J50" s="41"/>
      <c r="K50" s="44"/>
    </row>
    <row r="51" spans="2:47" s="1" customFormat="1" ht="15">
      <c r="B51" s="40"/>
      <c r="C51" s="36" t="s">
        <v>28</v>
      </c>
      <c r="D51" s="41"/>
      <c r="E51" s="41"/>
      <c r="F51" s="34" t="str">
        <f>E15</f>
        <v>ENIMA PRO, a.s.</v>
      </c>
      <c r="G51" s="41"/>
      <c r="H51" s="41"/>
      <c r="I51" s="119" t="s">
        <v>36</v>
      </c>
      <c r="J51" s="367" t="str">
        <f>E21</f>
        <v>Ing. Jan Jirásek</v>
      </c>
      <c r="K51" s="44"/>
    </row>
    <row r="52" spans="2:47" s="1" customFormat="1" ht="14.45" customHeight="1">
      <c r="B52" s="40"/>
      <c r="C52" s="36" t="s">
        <v>34</v>
      </c>
      <c r="D52" s="41"/>
      <c r="E52" s="41"/>
      <c r="F52" s="34" t="str">
        <f>IF(E18="","",E18)</f>
        <v/>
      </c>
      <c r="G52" s="41"/>
      <c r="H52" s="41"/>
      <c r="I52" s="118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8"/>
      <c r="J53" s="41"/>
      <c r="K53" s="44"/>
    </row>
    <row r="54" spans="2:47" s="1" customFormat="1" ht="29.25" customHeight="1">
      <c r="B54" s="40"/>
      <c r="C54" s="144" t="s">
        <v>146</v>
      </c>
      <c r="D54" s="132"/>
      <c r="E54" s="132"/>
      <c r="F54" s="132"/>
      <c r="G54" s="132"/>
      <c r="H54" s="132"/>
      <c r="I54" s="145"/>
      <c r="J54" s="146" t="s">
        <v>147</v>
      </c>
      <c r="K54" s="147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8"/>
      <c r="J55" s="41"/>
      <c r="K55" s="44"/>
    </row>
    <row r="56" spans="2:47" s="1" customFormat="1" ht="29.25" customHeight="1">
      <c r="B56" s="40"/>
      <c r="C56" s="148" t="s">
        <v>148</v>
      </c>
      <c r="D56" s="41"/>
      <c r="E56" s="41"/>
      <c r="F56" s="41"/>
      <c r="G56" s="41"/>
      <c r="H56" s="41"/>
      <c r="I56" s="118"/>
      <c r="J56" s="128">
        <f>J81</f>
        <v>0</v>
      </c>
      <c r="K56" s="44"/>
      <c r="AU56" s="23" t="s">
        <v>149</v>
      </c>
    </row>
    <row r="57" spans="2:47" s="7" customFormat="1" ht="24.95" customHeight="1">
      <c r="B57" s="149"/>
      <c r="C57" s="150"/>
      <c r="D57" s="151" t="s">
        <v>676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677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678</v>
      </c>
      <c r="E59" s="159"/>
      <c r="F59" s="159"/>
      <c r="G59" s="159"/>
      <c r="H59" s="159"/>
      <c r="I59" s="160"/>
      <c r="J59" s="161">
        <f>J93</f>
        <v>0</v>
      </c>
      <c r="K59" s="162"/>
    </row>
    <row r="60" spans="2:47" s="8" customFormat="1" ht="19.899999999999999" customHeight="1">
      <c r="B60" s="156"/>
      <c r="C60" s="157"/>
      <c r="D60" s="158" t="s">
        <v>679</v>
      </c>
      <c r="E60" s="159"/>
      <c r="F60" s="159"/>
      <c r="G60" s="159"/>
      <c r="H60" s="159"/>
      <c r="I60" s="160"/>
      <c r="J60" s="161">
        <f>J98</f>
        <v>0</v>
      </c>
      <c r="K60" s="162"/>
    </row>
    <row r="61" spans="2:47" s="8" customFormat="1" ht="19.899999999999999" customHeight="1">
      <c r="B61" s="156"/>
      <c r="C61" s="157"/>
      <c r="D61" s="158" t="s">
        <v>680</v>
      </c>
      <c r="E61" s="159"/>
      <c r="F61" s="159"/>
      <c r="G61" s="159"/>
      <c r="H61" s="159"/>
      <c r="I61" s="160"/>
      <c r="J61" s="161">
        <f>J113</f>
        <v>0</v>
      </c>
      <c r="K61" s="162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8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9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2"/>
      <c r="J67" s="59"/>
      <c r="K67" s="59"/>
      <c r="L67" s="60"/>
    </row>
    <row r="68" spans="2:20" s="1" customFormat="1" ht="36.950000000000003" customHeight="1">
      <c r="B68" s="40"/>
      <c r="C68" s="61" t="s">
        <v>161</v>
      </c>
      <c r="D68" s="62"/>
      <c r="E68" s="62"/>
      <c r="F68" s="62"/>
      <c r="G68" s="62"/>
      <c r="H68" s="62"/>
      <c r="I68" s="163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3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3"/>
      <c r="J70" s="62"/>
      <c r="K70" s="62"/>
      <c r="L70" s="60"/>
    </row>
    <row r="71" spans="2:20" s="1" customFormat="1" ht="16.5" customHeight="1">
      <c r="B71" s="40"/>
      <c r="C71" s="62"/>
      <c r="D71" s="62"/>
      <c r="E71" s="372" t="str">
        <f>E7</f>
        <v>Revitalizace Janovského potoka a mostků, Litvínov, SO 01 - Rekonstrukce koryta</v>
      </c>
      <c r="F71" s="373"/>
      <c r="G71" s="373"/>
      <c r="H71" s="373"/>
      <c r="I71" s="163"/>
      <c r="J71" s="62"/>
      <c r="K71" s="62"/>
      <c r="L71" s="60"/>
    </row>
    <row r="72" spans="2:20" s="1" customFormat="1" ht="14.45" customHeight="1">
      <c r="B72" s="40"/>
      <c r="C72" s="64" t="s">
        <v>116</v>
      </c>
      <c r="D72" s="62"/>
      <c r="E72" s="62"/>
      <c r="F72" s="62"/>
      <c r="G72" s="62"/>
      <c r="H72" s="62"/>
      <c r="I72" s="163"/>
      <c r="J72" s="62"/>
      <c r="K72" s="62"/>
      <c r="L72" s="60"/>
    </row>
    <row r="73" spans="2:20" s="1" customFormat="1" ht="17.25" customHeight="1">
      <c r="B73" s="40"/>
      <c r="C73" s="62"/>
      <c r="D73" s="62"/>
      <c r="E73" s="339" t="str">
        <f>E9</f>
        <v>VON - Vedlejší a ostatní náklady</v>
      </c>
      <c r="F73" s="374"/>
      <c r="G73" s="374"/>
      <c r="H73" s="374"/>
      <c r="I73" s="163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3"/>
      <c r="J74" s="62"/>
      <c r="K74" s="62"/>
      <c r="L74" s="60"/>
    </row>
    <row r="75" spans="2:20" s="1" customFormat="1" ht="18" customHeight="1">
      <c r="B75" s="40"/>
      <c r="C75" s="64" t="s">
        <v>24</v>
      </c>
      <c r="D75" s="62"/>
      <c r="E75" s="62"/>
      <c r="F75" s="164" t="str">
        <f>F12</f>
        <v>Janov u Litvínova</v>
      </c>
      <c r="G75" s="62"/>
      <c r="H75" s="62"/>
      <c r="I75" s="165" t="s">
        <v>26</v>
      </c>
      <c r="J75" s="72" t="str">
        <f>IF(J12="","",J12)</f>
        <v>8. 7. 2017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3"/>
      <c r="J76" s="62"/>
      <c r="K76" s="62"/>
      <c r="L76" s="60"/>
    </row>
    <row r="77" spans="2:20" s="1" customFormat="1" ht="15">
      <c r="B77" s="40"/>
      <c r="C77" s="64" t="s">
        <v>28</v>
      </c>
      <c r="D77" s="62"/>
      <c r="E77" s="62"/>
      <c r="F77" s="164" t="str">
        <f>E15</f>
        <v>ENIMA PRO, a.s.</v>
      </c>
      <c r="G77" s="62"/>
      <c r="H77" s="62"/>
      <c r="I77" s="165" t="s">
        <v>36</v>
      </c>
      <c r="J77" s="164" t="str">
        <f>E21</f>
        <v>Ing. Jan Jirásek</v>
      </c>
      <c r="K77" s="62"/>
      <c r="L77" s="60"/>
    </row>
    <row r="78" spans="2:20" s="1" customFormat="1" ht="14.45" customHeight="1">
      <c r="B78" s="40"/>
      <c r="C78" s="64" t="s">
        <v>34</v>
      </c>
      <c r="D78" s="62"/>
      <c r="E78" s="62"/>
      <c r="F78" s="164" t="str">
        <f>IF(E18="","",E18)</f>
        <v/>
      </c>
      <c r="G78" s="62"/>
      <c r="H78" s="62"/>
      <c r="I78" s="163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3"/>
      <c r="J79" s="62"/>
      <c r="K79" s="62"/>
      <c r="L79" s="60"/>
    </row>
    <row r="80" spans="2:20" s="9" customFormat="1" ht="29.25" customHeight="1">
      <c r="B80" s="166"/>
      <c r="C80" s="167" t="s">
        <v>162</v>
      </c>
      <c r="D80" s="168" t="s">
        <v>61</v>
      </c>
      <c r="E80" s="168" t="s">
        <v>57</v>
      </c>
      <c r="F80" s="168" t="s">
        <v>163</v>
      </c>
      <c r="G80" s="168" t="s">
        <v>164</v>
      </c>
      <c r="H80" s="168" t="s">
        <v>165</v>
      </c>
      <c r="I80" s="169" t="s">
        <v>166</v>
      </c>
      <c r="J80" s="168" t="s">
        <v>147</v>
      </c>
      <c r="K80" s="170" t="s">
        <v>167</v>
      </c>
      <c r="L80" s="171"/>
      <c r="M80" s="80" t="s">
        <v>168</v>
      </c>
      <c r="N80" s="81" t="s">
        <v>46</v>
      </c>
      <c r="O80" s="81" t="s">
        <v>169</v>
      </c>
      <c r="P80" s="81" t="s">
        <v>170</v>
      </c>
      <c r="Q80" s="81" t="s">
        <v>171</v>
      </c>
      <c r="R80" s="81" t="s">
        <v>172</v>
      </c>
      <c r="S80" s="81" t="s">
        <v>173</v>
      </c>
      <c r="T80" s="82" t="s">
        <v>174</v>
      </c>
    </row>
    <row r="81" spans="2:65" s="1" customFormat="1" ht="29.25" customHeight="1">
      <c r="B81" s="40"/>
      <c r="C81" s="86" t="s">
        <v>148</v>
      </c>
      <c r="D81" s="62"/>
      <c r="E81" s="62"/>
      <c r="F81" s="62"/>
      <c r="G81" s="62"/>
      <c r="H81" s="62"/>
      <c r="I81" s="163"/>
      <c r="J81" s="172">
        <f>BK81</f>
        <v>0</v>
      </c>
      <c r="K81" s="62"/>
      <c r="L81" s="60"/>
      <c r="M81" s="83"/>
      <c r="N81" s="84"/>
      <c r="O81" s="84"/>
      <c r="P81" s="173">
        <f>P82</f>
        <v>0</v>
      </c>
      <c r="Q81" s="84"/>
      <c r="R81" s="173">
        <f>R82</f>
        <v>0</v>
      </c>
      <c r="S81" s="84"/>
      <c r="T81" s="174">
        <f>T82</f>
        <v>0</v>
      </c>
      <c r="AT81" s="23" t="s">
        <v>75</v>
      </c>
      <c r="AU81" s="23" t="s">
        <v>149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75</v>
      </c>
      <c r="E82" s="179" t="s">
        <v>681</v>
      </c>
      <c r="F82" s="179" t="s">
        <v>682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P83+P93+P98+P113</f>
        <v>0</v>
      </c>
      <c r="Q82" s="184"/>
      <c r="R82" s="185">
        <f>R83+R93+R98+R113</f>
        <v>0</v>
      </c>
      <c r="S82" s="184"/>
      <c r="T82" s="186">
        <f>T83+T93+T98+T113</f>
        <v>0</v>
      </c>
      <c r="AR82" s="187" t="s">
        <v>211</v>
      </c>
      <c r="AT82" s="188" t="s">
        <v>75</v>
      </c>
      <c r="AU82" s="188" t="s">
        <v>76</v>
      </c>
      <c r="AY82" s="187" t="s">
        <v>177</v>
      </c>
      <c r="BK82" s="189">
        <f>BK83+BK93+BK98+BK113</f>
        <v>0</v>
      </c>
    </row>
    <row r="83" spans="2:65" s="10" customFormat="1" ht="19.899999999999999" customHeight="1">
      <c r="B83" s="176"/>
      <c r="C83" s="177"/>
      <c r="D83" s="178" t="s">
        <v>75</v>
      </c>
      <c r="E83" s="190" t="s">
        <v>683</v>
      </c>
      <c r="F83" s="190" t="s">
        <v>684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SUM(P84:P92)</f>
        <v>0</v>
      </c>
      <c r="Q83" s="184"/>
      <c r="R83" s="185">
        <f>SUM(R84:R92)</f>
        <v>0</v>
      </c>
      <c r="S83" s="184"/>
      <c r="T83" s="186">
        <f>SUM(T84:T92)</f>
        <v>0</v>
      </c>
      <c r="AR83" s="187" t="s">
        <v>211</v>
      </c>
      <c r="AT83" s="188" t="s">
        <v>75</v>
      </c>
      <c r="AU83" s="188" t="s">
        <v>84</v>
      </c>
      <c r="AY83" s="187" t="s">
        <v>177</v>
      </c>
      <c r="BK83" s="189">
        <f>SUM(BK84:BK92)</f>
        <v>0</v>
      </c>
    </row>
    <row r="84" spans="2:65" s="1" customFormat="1" ht="25.5" customHeight="1">
      <c r="B84" s="40"/>
      <c r="C84" s="192" t="s">
        <v>84</v>
      </c>
      <c r="D84" s="192" t="s">
        <v>179</v>
      </c>
      <c r="E84" s="193" t="s">
        <v>685</v>
      </c>
      <c r="F84" s="194" t="s">
        <v>686</v>
      </c>
      <c r="G84" s="195" t="s">
        <v>208</v>
      </c>
      <c r="H84" s="196">
        <v>1</v>
      </c>
      <c r="I84" s="197"/>
      <c r="J84" s="198">
        <f>ROUND(I84*H84,2)</f>
        <v>0</v>
      </c>
      <c r="K84" s="194" t="s">
        <v>23</v>
      </c>
      <c r="L84" s="60"/>
      <c r="M84" s="199" t="s">
        <v>23</v>
      </c>
      <c r="N84" s="200" t="s">
        <v>47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687</v>
      </c>
      <c r="AT84" s="23" t="s">
        <v>179</v>
      </c>
      <c r="AU84" s="23" t="s">
        <v>86</v>
      </c>
      <c r="AY84" s="23" t="s">
        <v>177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84</v>
      </c>
      <c r="BK84" s="203">
        <f>ROUND(I84*H84,2)</f>
        <v>0</v>
      </c>
      <c r="BL84" s="23" t="s">
        <v>687</v>
      </c>
      <c r="BM84" s="23" t="s">
        <v>688</v>
      </c>
    </row>
    <row r="85" spans="2:65" s="1" customFormat="1" ht="27">
      <c r="B85" s="40"/>
      <c r="C85" s="62"/>
      <c r="D85" s="204" t="s">
        <v>202</v>
      </c>
      <c r="E85" s="62"/>
      <c r="F85" s="205" t="s">
        <v>689</v>
      </c>
      <c r="G85" s="62"/>
      <c r="H85" s="62"/>
      <c r="I85" s="163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202</v>
      </c>
      <c r="AU85" s="23" t="s">
        <v>86</v>
      </c>
    </row>
    <row r="86" spans="2:65" s="1" customFormat="1" ht="16.5" customHeight="1">
      <c r="B86" s="40"/>
      <c r="C86" s="192" t="s">
        <v>86</v>
      </c>
      <c r="D86" s="192" t="s">
        <v>179</v>
      </c>
      <c r="E86" s="193" t="s">
        <v>690</v>
      </c>
      <c r="F86" s="194" t="s">
        <v>691</v>
      </c>
      <c r="G86" s="195" t="s">
        <v>208</v>
      </c>
      <c r="H86" s="196">
        <v>1</v>
      </c>
      <c r="I86" s="197"/>
      <c r="J86" s="198">
        <f>ROUND(I86*H86,2)</f>
        <v>0</v>
      </c>
      <c r="K86" s="194" t="s">
        <v>23</v>
      </c>
      <c r="L86" s="60"/>
      <c r="M86" s="199" t="s">
        <v>23</v>
      </c>
      <c r="N86" s="200" t="s">
        <v>47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687</v>
      </c>
      <c r="AT86" s="23" t="s">
        <v>179</v>
      </c>
      <c r="AU86" s="23" t="s">
        <v>86</v>
      </c>
      <c r="AY86" s="23" t="s">
        <v>177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84</v>
      </c>
      <c r="BK86" s="203">
        <f>ROUND(I86*H86,2)</f>
        <v>0</v>
      </c>
      <c r="BL86" s="23" t="s">
        <v>687</v>
      </c>
      <c r="BM86" s="23" t="s">
        <v>692</v>
      </c>
    </row>
    <row r="87" spans="2:65" s="1" customFormat="1" ht="27">
      <c r="B87" s="40"/>
      <c r="C87" s="62"/>
      <c r="D87" s="204" t="s">
        <v>202</v>
      </c>
      <c r="E87" s="62"/>
      <c r="F87" s="205" t="s">
        <v>693</v>
      </c>
      <c r="G87" s="62"/>
      <c r="H87" s="62"/>
      <c r="I87" s="163"/>
      <c r="J87" s="62"/>
      <c r="K87" s="62"/>
      <c r="L87" s="60"/>
      <c r="M87" s="206"/>
      <c r="N87" s="41"/>
      <c r="O87" s="41"/>
      <c r="P87" s="41"/>
      <c r="Q87" s="41"/>
      <c r="R87" s="41"/>
      <c r="S87" s="41"/>
      <c r="T87" s="77"/>
      <c r="AT87" s="23" t="s">
        <v>202</v>
      </c>
      <c r="AU87" s="23" t="s">
        <v>86</v>
      </c>
    </row>
    <row r="88" spans="2:65" s="1" customFormat="1" ht="25.5" customHeight="1">
      <c r="B88" s="40"/>
      <c r="C88" s="192" t="s">
        <v>99</v>
      </c>
      <c r="D88" s="192" t="s">
        <v>179</v>
      </c>
      <c r="E88" s="193" t="s">
        <v>694</v>
      </c>
      <c r="F88" s="194" t="s">
        <v>695</v>
      </c>
      <c r="G88" s="195" t="s">
        <v>208</v>
      </c>
      <c r="H88" s="196">
        <v>1</v>
      </c>
      <c r="I88" s="197"/>
      <c r="J88" s="198">
        <f>ROUND(I88*H88,2)</f>
        <v>0</v>
      </c>
      <c r="K88" s="194" t="s">
        <v>23</v>
      </c>
      <c r="L88" s="60"/>
      <c r="M88" s="199" t="s">
        <v>23</v>
      </c>
      <c r="N88" s="200" t="s">
        <v>47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687</v>
      </c>
      <c r="AT88" s="23" t="s">
        <v>179</v>
      </c>
      <c r="AU88" s="23" t="s">
        <v>86</v>
      </c>
      <c r="AY88" s="23" t="s">
        <v>177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84</v>
      </c>
      <c r="BK88" s="203">
        <f>ROUND(I88*H88,2)</f>
        <v>0</v>
      </c>
      <c r="BL88" s="23" t="s">
        <v>687</v>
      </c>
      <c r="BM88" s="23" t="s">
        <v>696</v>
      </c>
    </row>
    <row r="89" spans="2:65" s="1" customFormat="1" ht="16.5" customHeight="1">
      <c r="B89" s="40"/>
      <c r="C89" s="192" t="s">
        <v>184</v>
      </c>
      <c r="D89" s="192" t="s">
        <v>179</v>
      </c>
      <c r="E89" s="193" t="s">
        <v>697</v>
      </c>
      <c r="F89" s="194" t="s">
        <v>698</v>
      </c>
      <c r="G89" s="195" t="s">
        <v>208</v>
      </c>
      <c r="H89" s="196">
        <v>1</v>
      </c>
      <c r="I89" s="197"/>
      <c r="J89" s="198">
        <f>ROUND(I89*H89,2)</f>
        <v>0</v>
      </c>
      <c r="K89" s="194" t="s">
        <v>23</v>
      </c>
      <c r="L89" s="60"/>
      <c r="M89" s="199" t="s">
        <v>23</v>
      </c>
      <c r="N89" s="200" t="s">
        <v>47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687</v>
      </c>
      <c r="AT89" s="23" t="s">
        <v>179</v>
      </c>
      <c r="AU89" s="23" t="s">
        <v>86</v>
      </c>
      <c r="AY89" s="23" t="s">
        <v>177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84</v>
      </c>
      <c r="BK89" s="203">
        <f>ROUND(I89*H89,2)</f>
        <v>0</v>
      </c>
      <c r="BL89" s="23" t="s">
        <v>687</v>
      </c>
      <c r="BM89" s="23" t="s">
        <v>699</v>
      </c>
    </row>
    <row r="90" spans="2:65" s="1" customFormat="1" ht="40.5">
      <c r="B90" s="40"/>
      <c r="C90" s="62"/>
      <c r="D90" s="204" t="s">
        <v>202</v>
      </c>
      <c r="E90" s="62"/>
      <c r="F90" s="205" t="s">
        <v>700</v>
      </c>
      <c r="G90" s="62"/>
      <c r="H90" s="62"/>
      <c r="I90" s="163"/>
      <c r="J90" s="62"/>
      <c r="K90" s="62"/>
      <c r="L90" s="60"/>
      <c r="M90" s="206"/>
      <c r="N90" s="41"/>
      <c r="O90" s="41"/>
      <c r="P90" s="41"/>
      <c r="Q90" s="41"/>
      <c r="R90" s="41"/>
      <c r="S90" s="41"/>
      <c r="T90" s="77"/>
      <c r="AT90" s="23" t="s">
        <v>202</v>
      </c>
      <c r="AU90" s="23" t="s">
        <v>86</v>
      </c>
    </row>
    <row r="91" spans="2:65" s="1" customFormat="1" ht="25.5" customHeight="1">
      <c r="B91" s="40"/>
      <c r="C91" s="192" t="s">
        <v>211</v>
      </c>
      <c r="D91" s="192" t="s">
        <v>179</v>
      </c>
      <c r="E91" s="193" t="s">
        <v>701</v>
      </c>
      <c r="F91" s="194" t="s">
        <v>702</v>
      </c>
      <c r="G91" s="195" t="s">
        <v>208</v>
      </c>
      <c r="H91" s="196">
        <v>1</v>
      </c>
      <c r="I91" s="197"/>
      <c r="J91" s="198">
        <f>ROUND(I91*H91,2)</f>
        <v>0</v>
      </c>
      <c r="K91" s="194" t="s">
        <v>23</v>
      </c>
      <c r="L91" s="60"/>
      <c r="M91" s="199" t="s">
        <v>23</v>
      </c>
      <c r="N91" s="200" t="s">
        <v>47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687</v>
      </c>
      <c r="AT91" s="23" t="s">
        <v>179</v>
      </c>
      <c r="AU91" s="23" t="s">
        <v>86</v>
      </c>
      <c r="AY91" s="23" t="s">
        <v>177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84</v>
      </c>
      <c r="BK91" s="203">
        <f>ROUND(I91*H91,2)</f>
        <v>0</v>
      </c>
      <c r="BL91" s="23" t="s">
        <v>687</v>
      </c>
      <c r="BM91" s="23" t="s">
        <v>703</v>
      </c>
    </row>
    <row r="92" spans="2:65" s="1" customFormat="1" ht="40.5">
      <c r="B92" s="40"/>
      <c r="C92" s="62"/>
      <c r="D92" s="204" t="s">
        <v>202</v>
      </c>
      <c r="E92" s="62"/>
      <c r="F92" s="205" t="s">
        <v>704</v>
      </c>
      <c r="G92" s="62"/>
      <c r="H92" s="62"/>
      <c r="I92" s="163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202</v>
      </c>
      <c r="AU92" s="23" t="s">
        <v>86</v>
      </c>
    </row>
    <row r="93" spans="2:65" s="10" customFormat="1" ht="29.85" customHeight="1">
      <c r="B93" s="176"/>
      <c r="C93" s="177"/>
      <c r="D93" s="178" t="s">
        <v>75</v>
      </c>
      <c r="E93" s="190" t="s">
        <v>705</v>
      </c>
      <c r="F93" s="190" t="s">
        <v>706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SUM(P94:P97)</f>
        <v>0</v>
      </c>
      <c r="Q93" s="184"/>
      <c r="R93" s="185">
        <f>SUM(R94:R97)</f>
        <v>0</v>
      </c>
      <c r="S93" s="184"/>
      <c r="T93" s="186">
        <f>SUM(T94:T97)</f>
        <v>0</v>
      </c>
      <c r="AR93" s="187" t="s">
        <v>211</v>
      </c>
      <c r="AT93" s="188" t="s">
        <v>75</v>
      </c>
      <c r="AU93" s="188" t="s">
        <v>84</v>
      </c>
      <c r="AY93" s="187" t="s">
        <v>177</v>
      </c>
      <c r="BK93" s="189">
        <f>SUM(BK94:BK97)</f>
        <v>0</v>
      </c>
    </row>
    <row r="94" spans="2:65" s="1" customFormat="1" ht="16.5" customHeight="1">
      <c r="B94" s="40"/>
      <c r="C94" s="192" t="s">
        <v>215</v>
      </c>
      <c r="D94" s="192" t="s">
        <v>179</v>
      </c>
      <c r="E94" s="193" t="s">
        <v>707</v>
      </c>
      <c r="F94" s="194" t="s">
        <v>708</v>
      </c>
      <c r="G94" s="195" t="s">
        <v>208</v>
      </c>
      <c r="H94" s="196">
        <v>1</v>
      </c>
      <c r="I94" s="197"/>
      <c r="J94" s="198">
        <f>ROUND(I94*H94,2)</f>
        <v>0</v>
      </c>
      <c r="K94" s="194" t="s">
        <v>23</v>
      </c>
      <c r="L94" s="60"/>
      <c r="M94" s="199" t="s">
        <v>23</v>
      </c>
      <c r="N94" s="200" t="s">
        <v>47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687</v>
      </c>
      <c r="AT94" s="23" t="s">
        <v>179</v>
      </c>
      <c r="AU94" s="23" t="s">
        <v>86</v>
      </c>
      <c r="AY94" s="23" t="s">
        <v>177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84</v>
      </c>
      <c r="BK94" s="203">
        <f>ROUND(I94*H94,2)</f>
        <v>0</v>
      </c>
      <c r="BL94" s="23" t="s">
        <v>687</v>
      </c>
      <c r="BM94" s="23" t="s">
        <v>709</v>
      </c>
    </row>
    <row r="95" spans="2:65" s="1" customFormat="1" ht="40.5">
      <c r="B95" s="40"/>
      <c r="C95" s="62"/>
      <c r="D95" s="204" t="s">
        <v>202</v>
      </c>
      <c r="E95" s="62"/>
      <c r="F95" s="205" t="s">
        <v>710</v>
      </c>
      <c r="G95" s="62"/>
      <c r="H95" s="62"/>
      <c r="I95" s="163"/>
      <c r="J95" s="62"/>
      <c r="K95" s="62"/>
      <c r="L95" s="60"/>
      <c r="M95" s="206"/>
      <c r="N95" s="41"/>
      <c r="O95" s="41"/>
      <c r="P95" s="41"/>
      <c r="Q95" s="41"/>
      <c r="R95" s="41"/>
      <c r="S95" s="41"/>
      <c r="T95" s="77"/>
      <c r="AT95" s="23" t="s">
        <v>202</v>
      </c>
      <c r="AU95" s="23" t="s">
        <v>86</v>
      </c>
    </row>
    <row r="96" spans="2:65" s="1" customFormat="1" ht="16.5" customHeight="1">
      <c r="B96" s="40"/>
      <c r="C96" s="192" t="s">
        <v>222</v>
      </c>
      <c r="D96" s="192" t="s">
        <v>179</v>
      </c>
      <c r="E96" s="193" t="s">
        <v>711</v>
      </c>
      <c r="F96" s="194" t="s">
        <v>712</v>
      </c>
      <c r="G96" s="195" t="s">
        <v>208</v>
      </c>
      <c r="H96" s="196">
        <v>1</v>
      </c>
      <c r="I96" s="197"/>
      <c r="J96" s="198">
        <f>ROUND(I96*H96,2)</f>
        <v>0</v>
      </c>
      <c r="K96" s="194" t="s">
        <v>23</v>
      </c>
      <c r="L96" s="60"/>
      <c r="M96" s="199" t="s">
        <v>23</v>
      </c>
      <c r="N96" s="200" t="s">
        <v>47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687</v>
      </c>
      <c r="AT96" s="23" t="s">
        <v>179</v>
      </c>
      <c r="AU96" s="23" t="s">
        <v>86</v>
      </c>
      <c r="AY96" s="23" t="s">
        <v>177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84</v>
      </c>
      <c r="BK96" s="203">
        <f>ROUND(I96*H96,2)</f>
        <v>0</v>
      </c>
      <c r="BL96" s="23" t="s">
        <v>687</v>
      </c>
      <c r="BM96" s="23" t="s">
        <v>713</v>
      </c>
    </row>
    <row r="97" spans="2:65" s="1" customFormat="1" ht="54">
      <c r="B97" s="40"/>
      <c r="C97" s="62"/>
      <c r="D97" s="204" t="s">
        <v>202</v>
      </c>
      <c r="E97" s="62"/>
      <c r="F97" s="205" t="s">
        <v>714</v>
      </c>
      <c r="G97" s="62"/>
      <c r="H97" s="62"/>
      <c r="I97" s="163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202</v>
      </c>
      <c r="AU97" s="23" t="s">
        <v>86</v>
      </c>
    </row>
    <row r="98" spans="2:65" s="10" customFormat="1" ht="29.85" customHeight="1">
      <c r="B98" s="176"/>
      <c r="C98" s="177"/>
      <c r="D98" s="178" t="s">
        <v>75</v>
      </c>
      <c r="E98" s="190" t="s">
        <v>715</v>
      </c>
      <c r="F98" s="190" t="s">
        <v>716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SUM(P99:P112)</f>
        <v>0</v>
      </c>
      <c r="Q98" s="184"/>
      <c r="R98" s="185">
        <f>SUM(R99:R112)</f>
        <v>0</v>
      </c>
      <c r="S98" s="184"/>
      <c r="T98" s="186">
        <f>SUM(T99:T112)</f>
        <v>0</v>
      </c>
      <c r="AR98" s="187" t="s">
        <v>211</v>
      </c>
      <c r="AT98" s="188" t="s">
        <v>75</v>
      </c>
      <c r="AU98" s="188" t="s">
        <v>84</v>
      </c>
      <c r="AY98" s="187" t="s">
        <v>177</v>
      </c>
      <c r="BK98" s="189">
        <f>SUM(BK99:BK112)</f>
        <v>0</v>
      </c>
    </row>
    <row r="99" spans="2:65" s="1" customFormat="1" ht="25.5" customHeight="1">
      <c r="B99" s="40"/>
      <c r="C99" s="192" t="s">
        <v>226</v>
      </c>
      <c r="D99" s="192" t="s">
        <v>179</v>
      </c>
      <c r="E99" s="193" t="s">
        <v>717</v>
      </c>
      <c r="F99" s="194" t="s">
        <v>718</v>
      </c>
      <c r="G99" s="195" t="s">
        <v>208</v>
      </c>
      <c r="H99" s="196">
        <v>1</v>
      </c>
      <c r="I99" s="197"/>
      <c r="J99" s="198">
        <f>ROUND(I99*H99,2)</f>
        <v>0</v>
      </c>
      <c r="K99" s="194" t="s">
        <v>23</v>
      </c>
      <c r="L99" s="60"/>
      <c r="M99" s="199" t="s">
        <v>23</v>
      </c>
      <c r="N99" s="200" t="s">
        <v>47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687</v>
      </c>
      <c r="AT99" s="23" t="s">
        <v>179</v>
      </c>
      <c r="AU99" s="23" t="s">
        <v>86</v>
      </c>
      <c r="AY99" s="23" t="s">
        <v>177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84</v>
      </c>
      <c r="BK99" s="203">
        <f>ROUND(I99*H99,2)</f>
        <v>0</v>
      </c>
      <c r="BL99" s="23" t="s">
        <v>687</v>
      </c>
      <c r="BM99" s="23" t="s">
        <v>719</v>
      </c>
    </row>
    <row r="100" spans="2:65" s="1" customFormat="1" ht="54">
      <c r="B100" s="40"/>
      <c r="C100" s="62"/>
      <c r="D100" s="204" t="s">
        <v>202</v>
      </c>
      <c r="E100" s="62"/>
      <c r="F100" s="205" t="s">
        <v>720</v>
      </c>
      <c r="G100" s="62"/>
      <c r="H100" s="62"/>
      <c r="I100" s="163"/>
      <c r="J100" s="62"/>
      <c r="K100" s="62"/>
      <c r="L100" s="60"/>
      <c r="M100" s="206"/>
      <c r="N100" s="41"/>
      <c r="O100" s="41"/>
      <c r="P100" s="41"/>
      <c r="Q100" s="41"/>
      <c r="R100" s="41"/>
      <c r="S100" s="41"/>
      <c r="T100" s="77"/>
      <c r="AT100" s="23" t="s">
        <v>202</v>
      </c>
      <c r="AU100" s="23" t="s">
        <v>86</v>
      </c>
    </row>
    <row r="101" spans="2:65" s="1" customFormat="1" ht="16.5" customHeight="1">
      <c r="B101" s="40"/>
      <c r="C101" s="192" t="s">
        <v>234</v>
      </c>
      <c r="D101" s="192" t="s">
        <v>179</v>
      </c>
      <c r="E101" s="193" t="s">
        <v>721</v>
      </c>
      <c r="F101" s="194" t="s">
        <v>722</v>
      </c>
      <c r="G101" s="195" t="s">
        <v>208</v>
      </c>
      <c r="H101" s="196">
        <v>1</v>
      </c>
      <c r="I101" s="197"/>
      <c r="J101" s="198">
        <f>ROUND(I101*H101,2)</f>
        <v>0</v>
      </c>
      <c r="K101" s="194" t="s">
        <v>23</v>
      </c>
      <c r="L101" s="60"/>
      <c r="M101" s="199" t="s">
        <v>23</v>
      </c>
      <c r="N101" s="200" t="s">
        <v>47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687</v>
      </c>
      <c r="AT101" s="23" t="s">
        <v>179</v>
      </c>
      <c r="AU101" s="23" t="s">
        <v>86</v>
      </c>
      <c r="AY101" s="23" t="s">
        <v>177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84</v>
      </c>
      <c r="BK101" s="203">
        <f>ROUND(I101*H101,2)</f>
        <v>0</v>
      </c>
      <c r="BL101" s="23" t="s">
        <v>687</v>
      </c>
      <c r="BM101" s="23" t="s">
        <v>723</v>
      </c>
    </row>
    <row r="102" spans="2:65" s="1" customFormat="1" ht="54">
      <c r="B102" s="40"/>
      <c r="C102" s="62"/>
      <c r="D102" s="204" t="s">
        <v>202</v>
      </c>
      <c r="E102" s="62"/>
      <c r="F102" s="205" t="s">
        <v>724</v>
      </c>
      <c r="G102" s="62"/>
      <c r="H102" s="62"/>
      <c r="I102" s="163"/>
      <c r="J102" s="62"/>
      <c r="K102" s="62"/>
      <c r="L102" s="60"/>
      <c r="M102" s="206"/>
      <c r="N102" s="41"/>
      <c r="O102" s="41"/>
      <c r="P102" s="41"/>
      <c r="Q102" s="41"/>
      <c r="R102" s="41"/>
      <c r="S102" s="41"/>
      <c r="T102" s="77"/>
      <c r="AT102" s="23" t="s">
        <v>202</v>
      </c>
      <c r="AU102" s="23" t="s">
        <v>86</v>
      </c>
    </row>
    <row r="103" spans="2:65" s="1" customFormat="1" ht="16.5" customHeight="1">
      <c r="B103" s="40"/>
      <c r="C103" s="192" t="s">
        <v>190</v>
      </c>
      <c r="D103" s="192" t="s">
        <v>179</v>
      </c>
      <c r="E103" s="193" t="s">
        <v>725</v>
      </c>
      <c r="F103" s="194" t="s">
        <v>726</v>
      </c>
      <c r="G103" s="195" t="s">
        <v>208</v>
      </c>
      <c r="H103" s="196">
        <v>1</v>
      </c>
      <c r="I103" s="197"/>
      <c r="J103" s="198">
        <f>ROUND(I103*H103,2)</f>
        <v>0</v>
      </c>
      <c r="K103" s="194" t="s">
        <v>23</v>
      </c>
      <c r="L103" s="60"/>
      <c r="M103" s="199" t="s">
        <v>23</v>
      </c>
      <c r="N103" s="200" t="s">
        <v>47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687</v>
      </c>
      <c r="AT103" s="23" t="s">
        <v>179</v>
      </c>
      <c r="AU103" s="23" t="s">
        <v>86</v>
      </c>
      <c r="AY103" s="23" t="s">
        <v>177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84</v>
      </c>
      <c r="BK103" s="203">
        <f>ROUND(I103*H103,2)</f>
        <v>0</v>
      </c>
      <c r="BL103" s="23" t="s">
        <v>687</v>
      </c>
      <c r="BM103" s="23" t="s">
        <v>727</v>
      </c>
    </row>
    <row r="104" spans="2:65" s="1" customFormat="1" ht="40.5">
      <c r="B104" s="40"/>
      <c r="C104" s="62"/>
      <c r="D104" s="204" t="s">
        <v>202</v>
      </c>
      <c r="E104" s="62"/>
      <c r="F104" s="205" t="s">
        <v>728</v>
      </c>
      <c r="G104" s="62"/>
      <c r="H104" s="62"/>
      <c r="I104" s="163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202</v>
      </c>
      <c r="AU104" s="23" t="s">
        <v>86</v>
      </c>
    </row>
    <row r="105" spans="2:65" s="1" customFormat="1" ht="16.5" customHeight="1">
      <c r="B105" s="40"/>
      <c r="C105" s="192" t="s">
        <v>241</v>
      </c>
      <c r="D105" s="192" t="s">
        <v>179</v>
      </c>
      <c r="E105" s="193" t="s">
        <v>729</v>
      </c>
      <c r="F105" s="194" t="s">
        <v>730</v>
      </c>
      <c r="G105" s="195" t="s">
        <v>208</v>
      </c>
      <c r="H105" s="196">
        <v>1</v>
      </c>
      <c r="I105" s="197"/>
      <c r="J105" s="198">
        <f>ROUND(I105*H105,2)</f>
        <v>0</v>
      </c>
      <c r="K105" s="194" t="s">
        <v>23</v>
      </c>
      <c r="L105" s="60"/>
      <c r="M105" s="199" t="s">
        <v>23</v>
      </c>
      <c r="N105" s="200" t="s">
        <v>47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687</v>
      </c>
      <c r="AT105" s="23" t="s">
        <v>179</v>
      </c>
      <c r="AU105" s="23" t="s">
        <v>86</v>
      </c>
      <c r="AY105" s="23" t="s">
        <v>177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84</v>
      </c>
      <c r="BK105" s="203">
        <f>ROUND(I105*H105,2)</f>
        <v>0</v>
      </c>
      <c r="BL105" s="23" t="s">
        <v>687</v>
      </c>
      <c r="BM105" s="23" t="s">
        <v>731</v>
      </c>
    </row>
    <row r="106" spans="2:65" s="1" customFormat="1" ht="27">
      <c r="B106" s="40"/>
      <c r="C106" s="62"/>
      <c r="D106" s="204" t="s">
        <v>202</v>
      </c>
      <c r="E106" s="62"/>
      <c r="F106" s="205" t="s">
        <v>732</v>
      </c>
      <c r="G106" s="62"/>
      <c r="H106" s="62"/>
      <c r="I106" s="163"/>
      <c r="J106" s="62"/>
      <c r="K106" s="62"/>
      <c r="L106" s="60"/>
      <c r="M106" s="206"/>
      <c r="N106" s="41"/>
      <c r="O106" s="41"/>
      <c r="P106" s="41"/>
      <c r="Q106" s="41"/>
      <c r="R106" s="41"/>
      <c r="S106" s="41"/>
      <c r="T106" s="77"/>
      <c r="AT106" s="23" t="s">
        <v>202</v>
      </c>
      <c r="AU106" s="23" t="s">
        <v>86</v>
      </c>
    </row>
    <row r="107" spans="2:65" s="1" customFormat="1" ht="16.5" customHeight="1">
      <c r="B107" s="40"/>
      <c r="C107" s="192" t="s">
        <v>245</v>
      </c>
      <c r="D107" s="192" t="s">
        <v>179</v>
      </c>
      <c r="E107" s="193" t="s">
        <v>733</v>
      </c>
      <c r="F107" s="194" t="s">
        <v>734</v>
      </c>
      <c r="G107" s="195" t="s">
        <v>208</v>
      </c>
      <c r="H107" s="196">
        <v>1</v>
      </c>
      <c r="I107" s="197"/>
      <c r="J107" s="198">
        <f>ROUND(I107*H107,2)</f>
        <v>0</v>
      </c>
      <c r="K107" s="194" t="s">
        <v>23</v>
      </c>
      <c r="L107" s="60"/>
      <c r="M107" s="199" t="s">
        <v>23</v>
      </c>
      <c r="N107" s="200" t="s">
        <v>47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687</v>
      </c>
      <c r="AT107" s="23" t="s">
        <v>179</v>
      </c>
      <c r="AU107" s="23" t="s">
        <v>86</v>
      </c>
      <c r="AY107" s="23" t="s">
        <v>177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84</v>
      </c>
      <c r="BK107" s="203">
        <f>ROUND(I107*H107,2)</f>
        <v>0</v>
      </c>
      <c r="BL107" s="23" t="s">
        <v>687</v>
      </c>
      <c r="BM107" s="23" t="s">
        <v>735</v>
      </c>
    </row>
    <row r="108" spans="2:65" s="1" customFormat="1" ht="27">
      <c r="B108" s="40"/>
      <c r="C108" s="62"/>
      <c r="D108" s="204" t="s">
        <v>202</v>
      </c>
      <c r="E108" s="62"/>
      <c r="F108" s="205" t="s">
        <v>736</v>
      </c>
      <c r="G108" s="62"/>
      <c r="H108" s="62"/>
      <c r="I108" s="163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202</v>
      </c>
      <c r="AU108" s="23" t="s">
        <v>86</v>
      </c>
    </row>
    <row r="109" spans="2:65" s="1" customFormat="1" ht="16.5" customHeight="1">
      <c r="B109" s="40"/>
      <c r="C109" s="192" t="s">
        <v>251</v>
      </c>
      <c r="D109" s="192" t="s">
        <v>179</v>
      </c>
      <c r="E109" s="193" t="s">
        <v>737</v>
      </c>
      <c r="F109" s="194" t="s">
        <v>738</v>
      </c>
      <c r="G109" s="195" t="s">
        <v>208</v>
      </c>
      <c r="H109" s="196">
        <v>1</v>
      </c>
      <c r="I109" s="197"/>
      <c r="J109" s="198">
        <f>ROUND(I109*H109,2)</f>
        <v>0</v>
      </c>
      <c r="K109" s="194" t="s">
        <v>23</v>
      </c>
      <c r="L109" s="60"/>
      <c r="M109" s="199" t="s">
        <v>23</v>
      </c>
      <c r="N109" s="200" t="s">
        <v>47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687</v>
      </c>
      <c r="AT109" s="23" t="s">
        <v>179</v>
      </c>
      <c r="AU109" s="23" t="s">
        <v>86</v>
      </c>
      <c r="AY109" s="23" t="s">
        <v>177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84</v>
      </c>
      <c r="BK109" s="203">
        <f>ROUND(I109*H109,2)</f>
        <v>0</v>
      </c>
      <c r="BL109" s="23" t="s">
        <v>687</v>
      </c>
      <c r="BM109" s="23" t="s">
        <v>739</v>
      </c>
    </row>
    <row r="110" spans="2:65" s="1" customFormat="1" ht="16.5" customHeight="1">
      <c r="B110" s="40"/>
      <c r="C110" s="192" t="s">
        <v>262</v>
      </c>
      <c r="D110" s="192" t="s">
        <v>179</v>
      </c>
      <c r="E110" s="193" t="s">
        <v>740</v>
      </c>
      <c r="F110" s="194" t="s">
        <v>741</v>
      </c>
      <c r="G110" s="195" t="s">
        <v>208</v>
      </c>
      <c r="H110" s="196">
        <v>1</v>
      </c>
      <c r="I110" s="197"/>
      <c r="J110" s="198">
        <f>ROUND(I110*H110,2)</f>
        <v>0</v>
      </c>
      <c r="K110" s="194" t="s">
        <v>23</v>
      </c>
      <c r="L110" s="60"/>
      <c r="M110" s="199" t="s">
        <v>23</v>
      </c>
      <c r="N110" s="200" t="s">
        <v>47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687</v>
      </c>
      <c r="AT110" s="23" t="s">
        <v>179</v>
      </c>
      <c r="AU110" s="23" t="s">
        <v>86</v>
      </c>
      <c r="AY110" s="23" t="s">
        <v>177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84</v>
      </c>
      <c r="BK110" s="203">
        <f>ROUND(I110*H110,2)</f>
        <v>0</v>
      </c>
      <c r="BL110" s="23" t="s">
        <v>687</v>
      </c>
      <c r="BM110" s="23" t="s">
        <v>742</v>
      </c>
    </row>
    <row r="111" spans="2:65" s="1" customFormat="1" ht="16.5" customHeight="1">
      <c r="B111" s="40"/>
      <c r="C111" s="192" t="s">
        <v>10</v>
      </c>
      <c r="D111" s="192" t="s">
        <v>179</v>
      </c>
      <c r="E111" s="193" t="s">
        <v>743</v>
      </c>
      <c r="F111" s="194" t="s">
        <v>744</v>
      </c>
      <c r="G111" s="195" t="s">
        <v>208</v>
      </c>
      <c r="H111" s="196">
        <v>1</v>
      </c>
      <c r="I111" s="197"/>
      <c r="J111" s="198">
        <f>ROUND(I111*H111,2)</f>
        <v>0</v>
      </c>
      <c r="K111" s="194" t="s">
        <v>23</v>
      </c>
      <c r="L111" s="60"/>
      <c r="M111" s="199" t="s">
        <v>23</v>
      </c>
      <c r="N111" s="200" t="s">
        <v>47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687</v>
      </c>
      <c r="AT111" s="23" t="s">
        <v>179</v>
      </c>
      <c r="AU111" s="23" t="s">
        <v>86</v>
      </c>
      <c r="AY111" s="23" t="s">
        <v>177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84</v>
      </c>
      <c r="BK111" s="203">
        <f>ROUND(I111*H111,2)</f>
        <v>0</v>
      </c>
      <c r="BL111" s="23" t="s">
        <v>687</v>
      </c>
      <c r="BM111" s="23" t="s">
        <v>745</v>
      </c>
    </row>
    <row r="112" spans="2:65" s="1" customFormat="1" ht="40.5">
      <c r="B112" s="40"/>
      <c r="C112" s="62"/>
      <c r="D112" s="204" t="s">
        <v>202</v>
      </c>
      <c r="E112" s="62"/>
      <c r="F112" s="205" t="s">
        <v>746</v>
      </c>
      <c r="G112" s="62"/>
      <c r="H112" s="62"/>
      <c r="I112" s="163"/>
      <c r="J112" s="62"/>
      <c r="K112" s="62"/>
      <c r="L112" s="60"/>
      <c r="M112" s="206"/>
      <c r="N112" s="41"/>
      <c r="O112" s="41"/>
      <c r="P112" s="41"/>
      <c r="Q112" s="41"/>
      <c r="R112" s="41"/>
      <c r="S112" s="41"/>
      <c r="T112" s="77"/>
      <c r="AT112" s="23" t="s">
        <v>202</v>
      </c>
      <c r="AU112" s="23" t="s">
        <v>86</v>
      </c>
    </row>
    <row r="113" spans="2:65" s="10" customFormat="1" ht="29.85" customHeight="1">
      <c r="B113" s="176"/>
      <c r="C113" s="177"/>
      <c r="D113" s="178" t="s">
        <v>75</v>
      </c>
      <c r="E113" s="190" t="s">
        <v>747</v>
      </c>
      <c r="F113" s="190" t="s">
        <v>748</v>
      </c>
      <c r="G113" s="177"/>
      <c r="H113" s="177"/>
      <c r="I113" s="180"/>
      <c r="J113" s="191">
        <f>BK113</f>
        <v>0</v>
      </c>
      <c r="K113" s="177"/>
      <c r="L113" s="182"/>
      <c r="M113" s="183"/>
      <c r="N113" s="184"/>
      <c r="O113" s="184"/>
      <c r="P113" s="185">
        <f>SUM(P114:P119)</f>
        <v>0</v>
      </c>
      <c r="Q113" s="184"/>
      <c r="R113" s="185">
        <f>SUM(R114:R119)</f>
        <v>0</v>
      </c>
      <c r="S113" s="184"/>
      <c r="T113" s="186">
        <f>SUM(T114:T119)</f>
        <v>0</v>
      </c>
      <c r="AR113" s="187" t="s">
        <v>211</v>
      </c>
      <c r="AT113" s="188" t="s">
        <v>75</v>
      </c>
      <c r="AU113" s="188" t="s">
        <v>84</v>
      </c>
      <c r="AY113" s="187" t="s">
        <v>177</v>
      </c>
      <c r="BK113" s="189">
        <f>SUM(BK114:BK119)</f>
        <v>0</v>
      </c>
    </row>
    <row r="114" spans="2:65" s="1" customFormat="1" ht="16.5" customHeight="1">
      <c r="B114" s="40"/>
      <c r="C114" s="192" t="s">
        <v>275</v>
      </c>
      <c r="D114" s="192" t="s">
        <v>179</v>
      </c>
      <c r="E114" s="193" t="s">
        <v>749</v>
      </c>
      <c r="F114" s="194" t="s">
        <v>750</v>
      </c>
      <c r="G114" s="195" t="s">
        <v>208</v>
      </c>
      <c r="H114" s="196">
        <v>1</v>
      </c>
      <c r="I114" s="197"/>
      <c r="J114" s="198">
        <f>ROUND(I114*H114,2)</f>
        <v>0</v>
      </c>
      <c r="K114" s="194" t="s">
        <v>23</v>
      </c>
      <c r="L114" s="60"/>
      <c r="M114" s="199" t="s">
        <v>23</v>
      </c>
      <c r="N114" s="200" t="s">
        <v>47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687</v>
      </c>
      <c r="AT114" s="23" t="s">
        <v>179</v>
      </c>
      <c r="AU114" s="23" t="s">
        <v>86</v>
      </c>
      <c r="AY114" s="23" t="s">
        <v>177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84</v>
      </c>
      <c r="BK114" s="203">
        <f>ROUND(I114*H114,2)</f>
        <v>0</v>
      </c>
      <c r="BL114" s="23" t="s">
        <v>687</v>
      </c>
      <c r="BM114" s="23" t="s">
        <v>751</v>
      </c>
    </row>
    <row r="115" spans="2:65" s="1" customFormat="1" ht="148.5">
      <c r="B115" s="40"/>
      <c r="C115" s="62"/>
      <c r="D115" s="204" t="s">
        <v>202</v>
      </c>
      <c r="E115" s="62"/>
      <c r="F115" s="205" t="s">
        <v>752</v>
      </c>
      <c r="G115" s="62"/>
      <c r="H115" s="62"/>
      <c r="I115" s="163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202</v>
      </c>
      <c r="AU115" s="23" t="s">
        <v>86</v>
      </c>
    </row>
    <row r="116" spans="2:65" s="1" customFormat="1" ht="16.5" customHeight="1">
      <c r="B116" s="40"/>
      <c r="C116" s="192" t="s">
        <v>280</v>
      </c>
      <c r="D116" s="192" t="s">
        <v>179</v>
      </c>
      <c r="E116" s="193" t="s">
        <v>753</v>
      </c>
      <c r="F116" s="194" t="s">
        <v>754</v>
      </c>
      <c r="G116" s="195" t="s">
        <v>208</v>
      </c>
      <c r="H116" s="196">
        <v>1</v>
      </c>
      <c r="I116" s="197"/>
      <c r="J116" s="198">
        <f>ROUND(I116*H116,2)</f>
        <v>0</v>
      </c>
      <c r="K116" s="194" t="s">
        <v>23</v>
      </c>
      <c r="L116" s="60"/>
      <c r="M116" s="199" t="s">
        <v>23</v>
      </c>
      <c r="N116" s="200" t="s">
        <v>47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687</v>
      </c>
      <c r="AT116" s="23" t="s">
        <v>179</v>
      </c>
      <c r="AU116" s="23" t="s">
        <v>86</v>
      </c>
      <c r="AY116" s="23" t="s">
        <v>177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84</v>
      </c>
      <c r="BK116" s="203">
        <f>ROUND(I116*H116,2)</f>
        <v>0</v>
      </c>
      <c r="BL116" s="23" t="s">
        <v>687</v>
      </c>
      <c r="BM116" s="23" t="s">
        <v>755</v>
      </c>
    </row>
    <row r="117" spans="2:65" s="1" customFormat="1" ht="175.5">
      <c r="B117" s="40"/>
      <c r="C117" s="62"/>
      <c r="D117" s="204" t="s">
        <v>202</v>
      </c>
      <c r="E117" s="62"/>
      <c r="F117" s="205" t="s">
        <v>756</v>
      </c>
      <c r="G117" s="62"/>
      <c r="H117" s="62"/>
      <c r="I117" s="163"/>
      <c r="J117" s="62"/>
      <c r="K117" s="62"/>
      <c r="L117" s="60"/>
      <c r="M117" s="206"/>
      <c r="N117" s="41"/>
      <c r="O117" s="41"/>
      <c r="P117" s="41"/>
      <c r="Q117" s="41"/>
      <c r="R117" s="41"/>
      <c r="S117" s="41"/>
      <c r="T117" s="77"/>
      <c r="AT117" s="23" t="s">
        <v>202</v>
      </c>
      <c r="AU117" s="23" t="s">
        <v>86</v>
      </c>
    </row>
    <row r="118" spans="2:65" s="1" customFormat="1" ht="16.5" customHeight="1">
      <c r="B118" s="40"/>
      <c r="C118" s="192" t="s">
        <v>287</v>
      </c>
      <c r="D118" s="192" t="s">
        <v>179</v>
      </c>
      <c r="E118" s="193" t="s">
        <v>757</v>
      </c>
      <c r="F118" s="194" t="s">
        <v>758</v>
      </c>
      <c r="G118" s="195" t="s">
        <v>208</v>
      </c>
      <c r="H118" s="196">
        <v>1</v>
      </c>
      <c r="I118" s="197"/>
      <c r="J118" s="198">
        <f>ROUND(I118*H118,2)</f>
        <v>0</v>
      </c>
      <c r="K118" s="194" t="s">
        <v>23</v>
      </c>
      <c r="L118" s="60"/>
      <c r="M118" s="199" t="s">
        <v>23</v>
      </c>
      <c r="N118" s="200" t="s">
        <v>47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687</v>
      </c>
      <c r="AT118" s="23" t="s">
        <v>179</v>
      </c>
      <c r="AU118" s="23" t="s">
        <v>86</v>
      </c>
      <c r="AY118" s="23" t="s">
        <v>177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84</v>
      </c>
      <c r="BK118" s="203">
        <f>ROUND(I118*H118,2)</f>
        <v>0</v>
      </c>
      <c r="BL118" s="23" t="s">
        <v>687</v>
      </c>
      <c r="BM118" s="23" t="s">
        <v>759</v>
      </c>
    </row>
    <row r="119" spans="2:65" s="1" customFormat="1" ht="189">
      <c r="B119" s="40"/>
      <c r="C119" s="62"/>
      <c r="D119" s="204" t="s">
        <v>202</v>
      </c>
      <c r="E119" s="62"/>
      <c r="F119" s="205" t="s">
        <v>760</v>
      </c>
      <c r="G119" s="62"/>
      <c r="H119" s="62"/>
      <c r="I119" s="163"/>
      <c r="J119" s="62"/>
      <c r="K119" s="62"/>
      <c r="L119" s="60"/>
      <c r="M119" s="252"/>
      <c r="N119" s="253"/>
      <c r="O119" s="253"/>
      <c r="P119" s="253"/>
      <c r="Q119" s="253"/>
      <c r="R119" s="253"/>
      <c r="S119" s="253"/>
      <c r="T119" s="254"/>
      <c r="AT119" s="23" t="s">
        <v>202</v>
      </c>
      <c r="AU119" s="23" t="s">
        <v>86</v>
      </c>
    </row>
    <row r="120" spans="2:65" s="1" customFormat="1" ht="6.95" customHeight="1">
      <c r="B120" s="55"/>
      <c r="C120" s="56"/>
      <c r="D120" s="56"/>
      <c r="E120" s="56"/>
      <c r="F120" s="56"/>
      <c r="G120" s="56"/>
      <c r="H120" s="56"/>
      <c r="I120" s="139"/>
      <c r="J120" s="56"/>
      <c r="K120" s="56"/>
      <c r="L120" s="60"/>
    </row>
  </sheetData>
  <sheetProtection algorithmName="SHA-512" hashValue="xsIJ/ra7FNejl6lW3CZDHgMz91Y+zV39uBTgn1GVj9eXIwVjYm/46UQUuY8qrDOfruWsQofrkOBFcawCv48CNg==" saltValue="opSNSBHDXCqAxGqT3qc9qfjzhvWL4HkUToB62VG7JMtsoNx+jENMWmQpm2ZNiYLQd5AiWHP290ELK5z0xMxg4A==" spinCount="100000" sheet="1" objects="1" scenarios="1" formatColumns="0" formatRows="0" autoFilter="0"/>
  <autoFilter ref="C80:K11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1" t="s">
        <v>761</v>
      </c>
      <c r="D3" s="381"/>
      <c r="E3" s="381"/>
      <c r="F3" s="381"/>
      <c r="G3" s="381"/>
      <c r="H3" s="381"/>
      <c r="I3" s="381"/>
      <c r="J3" s="381"/>
      <c r="K3" s="260"/>
    </row>
    <row r="4" spans="2:11" ht="25.5" customHeight="1">
      <c r="B4" s="261"/>
      <c r="C4" s="382" t="s">
        <v>762</v>
      </c>
      <c r="D4" s="382"/>
      <c r="E4" s="382"/>
      <c r="F4" s="382"/>
      <c r="G4" s="382"/>
      <c r="H4" s="382"/>
      <c r="I4" s="382"/>
      <c r="J4" s="382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0" t="s">
        <v>763</v>
      </c>
      <c r="D6" s="380"/>
      <c r="E6" s="380"/>
      <c r="F6" s="380"/>
      <c r="G6" s="380"/>
      <c r="H6" s="380"/>
      <c r="I6" s="380"/>
      <c r="J6" s="380"/>
      <c r="K6" s="262"/>
    </row>
    <row r="7" spans="2:11" ht="15" customHeight="1">
      <c r="B7" s="265"/>
      <c r="C7" s="380" t="s">
        <v>764</v>
      </c>
      <c r="D7" s="380"/>
      <c r="E7" s="380"/>
      <c r="F7" s="380"/>
      <c r="G7" s="380"/>
      <c r="H7" s="380"/>
      <c r="I7" s="380"/>
      <c r="J7" s="380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0" t="s">
        <v>765</v>
      </c>
      <c r="D9" s="380"/>
      <c r="E9" s="380"/>
      <c r="F9" s="380"/>
      <c r="G9" s="380"/>
      <c r="H9" s="380"/>
      <c r="I9" s="380"/>
      <c r="J9" s="380"/>
      <c r="K9" s="262"/>
    </row>
    <row r="10" spans="2:11" ht="15" customHeight="1">
      <c r="B10" s="265"/>
      <c r="C10" s="264"/>
      <c r="D10" s="380" t="s">
        <v>766</v>
      </c>
      <c r="E10" s="380"/>
      <c r="F10" s="380"/>
      <c r="G10" s="380"/>
      <c r="H10" s="380"/>
      <c r="I10" s="380"/>
      <c r="J10" s="380"/>
      <c r="K10" s="262"/>
    </row>
    <row r="11" spans="2:11" ht="15" customHeight="1">
      <c r="B11" s="265"/>
      <c r="C11" s="266"/>
      <c r="D11" s="380" t="s">
        <v>767</v>
      </c>
      <c r="E11" s="380"/>
      <c r="F11" s="380"/>
      <c r="G11" s="380"/>
      <c r="H11" s="380"/>
      <c r="I11" s="380"/>
      <c r="J11" s="380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0" t="s">
        <v>768</v>
      </c>
      <c r="E13" s="380"/>
      <c r="F13" s="380"/>
      <c r="G13" s="380"/>
      <c r="H13" s="380"/>
      <c r="I13" s="380"/>
      <c r="J13" s="380"/>
      <c r="K13" s="262"/>
    </row>
    <row r="14" spans="2:11" ht="15" customHeight="1">
      <c r="B14" s="265"/>
      <c r="C14" s="266"/>
      <c r="D14" s="380" t="s">
        <v>769</v>
      </c>
      <c r="E14" s="380"/>
      <c r="F14" s="380"/>
      <c r="G14" s="380"/>
      <c r="H14" s="380"/>
      <c r="I14" s="380"/>
      <c r="J14" s="380"/>
      <c r="K14" s="262"/>
    </row>
    <row r="15" spans="2:11" ht="15" customHeight="1">
      <c r="B15" s="265"/>
      <c r="C15" s="266"/>
      <c r="D15" s="380" t="s">
        <v>770</v>
      </c>
      <c r="E15" s="380"/>
      <c r="F15" s="380"/>
      <c r="G15" s="380"/>
      <c r="H15" s="380"/>
      <c r="I15" s="380"/>
      <c r="J15" s="380"/>
      <c r="K15" s="262"/>
    </row>
    <row r="16" spans="2:11" ht="15" customHeight="1">
      <c r="B16" s="265"/>
      <c r="C16" s="266"/>
      <c r="D16" s="266"/>
      <c r="E16" s="267" t="s">
        <v>83</v>
      </c>
      <c r="F16" s="380" t="s">
        <v>771</v>
      </c>
      <c r="G16" s="380"/>
      <c r="H16" s="380"/>
      <c r="I16" s="380"/>
      <c r="J16" s="380"/>
      <c r="K16" s="262"/>
    </row>
    <row r="17" spans="2:11" ht="15" customHeight="1">
      <c r="B17" s="265"/>
      <c r="C17" s="266"/>
      <c r="D17" s="266"/>
      <c r="E17" s="267" t="s">
        <v>772</v>
      </c>
      <c r="F17" s="380" t="s">
        <v>773</v>
      </c>
      <c r="G17" s="380"/>
      <c r="H17" s="380"/>
      <c r="I17" s="380"/>
      <c r="J17" s="380"/>
      <c r="K17" s="262"/>
    </row>
    <row r="18" spans="2:11" ht="15" customHeight="1">
      <c r="B18" s="265"/>
      <c r="C18" s="266"/>
      <c r="D18" s="266"/>
      <c r="E18" s="267" t="s">
        <v>774</v>
      </c>
      <c r="F18" s="380" t="s">
        <v>775</v>
      </c>
      <c r="G18" s="380"/>
      <c r="H18" s="380"/>
      <c r="I18" s="380"/>
      <c r="J18" s="380"/>
      <c r="K18" s="262"/>
    </row>
    <row r="19" spans="2:11" ht="15" customHeight="1">
      <c r="B19" s="265"/>
      <c r="C19" s="266"/>
      <c r="D19" s="266"/>
      <c r="E19" s="267" t="s">
        <v>87</v>
      </c>
      <c r="F19" s="380" t="s">
        <v>88</v>
      </c>
      <c r="G19" s="380"/>
      <c r="H19" s="380"/>
      <c r="I19" s="380"/>
      <c r="J19" s="380"/>
      <c r="K19" s="262"/>
    </row>
    <row r="20" spans="2:11" ht="15" customHeight="1">
      <c r="B20" s="265"/>
      <c r="C20" s="266"/>
      <c r="D20" s="266"/>
      <c r="E20" s="267" t="s">
        <v>776</v>
      </c>
      <c r="F20" s="380" t="s">
        <v>777</v>
      </c>
      <c r="G20" s="380"/>
      <c r="H20" s="380"/>
      <c r="I20" s="380"/>
      <c r="J20" s="380"/>
      <c r="K20" s="262"/>
    </row>
    <row r="21" spans="2:11" ht="15" customHeight="1">
      <c r="B21" s="265"/>
      <c r="C21" s="266"/>
      <c r="D21" s="266"/>
      <c r="E21" s="267" t="s">
        <v>778</v>
      </c>
      <c r="F21" s="380" t="s">
        <v>779</v>
      </c>
      <c r="G21" s="380"/>
      <c r="H21" s="380"/>
      <c r="I21" s="380"/>
      <c r="J21" s="380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0" t="s">
        <v>780</v>
      </c>
      <c r="D23" s="380"/>
      <c r="E23" s="380"/>
      <c r="F23" s="380"/>
      <c r="G23" s="380"/>
      <c r="H23" s="380"/>
      <c r="I23" s="380"/>
      <c r="J23" s="380"/>
      <c r="K23" s="262"/>
    </row>
    <row r="24" spans="2:11" ht="15" customHeight="1">
      <c r="B24" s="265"/>
      <c r="C24" s="380" t="s">
        <v>781</v>
      </c>
      <c r="D24" s="380"/>
      <c r="E24" s="380"/>
      <c r="F24" s="380"/>
      <c r="G24" s="380"/>
      <c r="H24" s="380"/>
      <c r="I24" s="380"/>
      <c r="J24" s="380"/>
      <c r="K24" s="262"/>
    </row>
    <row r="25" spans="2:11" ht="15" customHeight="1">
      <c r="B25" s="265"/>
      <c r="C25" s="264"/>
      <c r="D25" s="380" t="s">
        <v>782</v>
      </c>
      <c r="E25" s="380"/>
      <c r="F25" s="380"/>
      <c r="G25" s="380"/>
      <c r="H25" s="380"/>
      <c r="I25" s="380"/>
      <c r="J25" s="380"/>
      <c r="K25" s="262"/>
    </row>
    <row r="26" spans="2:11" ht="15" customHeight="1">
      <c r="B26" s="265"/>
      <c r="C26" s="266"/>
      <c r="D26" s="380" t="s">
        <v>783</v>
      </c>
      <c r="E26" s="380"/>
      <c r="F26" s="380"/>
      <c r="G26" s="380"/>
      <c r="H26" s="380"/>
      <c r="I26" s="380"/>
      <c r="J26" s="380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0" t="s">
        <v>784</v>
      </c>
      <c r="E28" s="380"/>
      <c r="F28" s="380"/>
      <c r="G28" s="380"/>
      <c r="H28" s="380"/>
      <c r="I28" s="380"/>
      <c r="J28" s="380"/>
      <c r="K28" s="262"/>
    </row>
    <row r="29" spans="2:11" ht="15" customHeight="1">
      <c r="B29" s="265"/>
      <c r="C29" s="266"/>
      <c r="D29" s="380" t="s">
        <v>785</v>
      </c>
      <c r="E29" s="380"/>
      <c r="F29" s="380"/>
      <c r="G29" s="380"/>
      <c r="H29" s="380"/>
      <c r="I29" s="380"/>
      <c r="J29" s="380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0" t="s">
        <v>786</v>
      </c>
      <c r="E31" s="380"/>
      <c r="F31" s="380"/>
      <c r="G31" s="380"/>
      <c r="H31" s="380"/>
      <c r="I31" s="380"/>
      <c r="J31" s="380"/>
      <c r="K31" s="262"/>
    </row>
    <row r="32" spans="2:11" ht="15" customHeight="1">
      <c r="B32" s="265"/>
      <c r="C32" s="266"/>
      <c r="D32" s="380" t="s">
        <v>787</v>
      </c>
      <c r="E32" s="380"/>
      <c r="F32" s="380"/>
      <c r="G32" s="380"/>
      <c r="H32" s="380"/>
      <c r="I32" s="380"/>
      <c r="J32" s="380"/>
      <c r="K32" s="262"/>
    </row>
    <row r="33" spans="2:11" ht="15" customHeight="1">
      <c r="B33" s="265"/>
      <c r="C33" s="266"/>
      <c r="D33" s="380" t="s">
        <v>788</v>
      </c>
      <c r="E33" s="380"/>
      <c r="F33" s="380"/>
      <c r="G33" s="380"/>
      <c r="H33" s="380"/>
      <c r="I33" s="380"/>
      <c r="J33" s="380"/>
      <c r="K33" s="262"/>
    </row>
    <row r="34" spans="2:11" ht="15" customHeight="1">
      <c r="B34" s="265"/>
      <c r="C34" s="266"/>
      <c r="D34" s="264"/>
      <c r="E34" s="268" t="s">
        <v>162</v>
      </c>
      <c r="F34" s="264"/>
      <c r="G34" s="380" t="s">
        <v>789</v>
      </c>
      <c r="H34" s="380"/>
      <c r="I34" s="380"/>
      <c r="J34" s="380"/>
      <c r="K34" s="262"/>
    </row>
    <row r="35" spans="2:11" ht="30.75" customHeight="1">
      <c r="B35" s="265"/>
      <c r="C35" s="266"/>
      <c r="D35" s="264"/>
      <c r="E35" s="268" t="s">
        <v>790</v>
      </c>
      <c r="F35" s="264"/>
      <c r="G35" s="380" t="s">
        <v>791</v>
      </c>
      <c r="H35" s="380"/>
      <c r="I35" s="380"/>
      <c r="J35" s="380"/>
      <c r="K35" s="262"/>
    </row>
    <row r="36" spans="2:11" ht="15" customHeight="1">
      <c r="B36" s="265"/>
      <c r="C36" s="266"/>
      <c r="D36" s="264"/>
      <c r="E36" s="268" t="s">
        <v>57</v>
      </c>
      <c r="F36" s="264"/>
      <c r="G36" s="380" t="s">
        <v>792</v>
      </c>
      <c r="H36" s="380"/>
      <c r="I36" s="380"/>
      <c r="J36" s="380"/>
      <c r="K36" s="262"/>
    </row>
    <row r="37" spans="2:11" ht="15" customHeight="1">
      <c r="B37" s="265"/>
      <c r="C37" s="266"/>
      <c r="D37" s="264"/>
      <c r="E37" s="268" t="s">
        <v>163</v>
      </c>
      <c r="F37" s="264"/>
      <c r="G37" s="380" t="s">
        <v>793</v>
      </c>
      <c r="H37" s="380"/>
      <c r="I37" s="380"/>
      <c r="J37" s="380"/>
      <c r="K37" s="262"/>
    </row>
    <row r="38" spans="2:11" ht="15" customHeight="1">
      <c r="B38" s="265"/>
      <c r="C38" s="266"/>
      <c r="D38" s="264"/>
      <c r="E38" s="268" t="s">
        <v>164</v>
      </c>
      <c r="F38" s="264"/>
      <c r="G38" s="380" t="s">
        <v>794</v>
      </c>
      <c r="H38" s="380"/>
      <c r="I38" s="380"/>
      <c r="J38" s="380"/>
      <c r="K38" s="262"/>
    </row>
    <row r="39" spans="2:11" ht="15" customHeight="1">
      <c r="B39" s="265"/>
      <c r="C39" s="266"/>
      <c r="D39" s="264"/>
      <c r="E39" s="268" t="s">
        <v>165</v>
      </c>
      <c r="F39" s="264"/>
      <c r="G39" s="380" t="s">
        <v>795</v>
      </c>
      <c r="H39" s="380"/>
      <c r="I39" s="380"/>
      <c r="J39" s="380"/>
      <c r="K39" s="262"/>
    </row>
    <row r="40" spans="2:11" ht="15" customHeight="1">
      <c r="B40" s="265"/>
      <c r="C40" s="266"/>
      <c r="D40" s="264"/>
      <c r="E40" s="268" t="s">
        <v>796</v>
      </c>
      <c r="F40" s="264"/>
      <c r="G40" s="380" t="s">
        <v>797</v>
      </c>
      <c r="H40" s="380"/>
      <c r="I40" s="380"/>
      <c r="J40" s="380"/>
      <c r="K40" s="262"/>
    </row>
    <row r="41" spans="2:11" ht="15" customHeight="1">
      <c r="B41" s="265"/>
      <c r="C41" s="266"/>
      <c r="D41" s="264"/>
      <c r="E41" s="268"/>
      <c r="F41" s="264"/>
      <c r="G41" s="380" t="s">
        <v>798</v>
      </c>
      <c r="H41" s="380"/>
      <c r="I41" s="380"/>
      <c r="J41" s="380"/>
      <c r="K41" s="262"/>
    </row>
    <row r="42" spans="2:11" ht="15" customHeight="1">
      <c r="B42" s="265"/>
      <c r="C42" s="266"/>
      <c r="D42" s="264"/>
      <c r="E42" s="268" t="s">
        <v>799</v>
      </c>
      <c r="F42" s="264"/>
      <c r="G42" s="380" t="s">
        <v>800</v>
      </c>
      <c r="H42" s="380"/>
      <c r="I42" s="380"/>
      <c r="J42" s="380"/>
      <c r="K42" s="262"/>
    </row>
    <row r="43" spans="2:11" ht="15" customHeight="1">
      <c r="B43" s="265"/>
      <c r="C43" s="266"/>
      <c r="D43" s="264"/>
      <c r="E43" s="268" t="s">
        <v>167</v>
      </c>
      <c r="F43" s="264"/>
      <c r="G43" s="380" t="s">
        <v>801</v>
      </c>
      <c r="H43" s="380"/>
      <c r="I43" s="380"/>
      <c r="J43" s="380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0" t="s">
        <v>802</v>
      </c>
      <c r="E45" s="380"/>
      <c r="F45" s="380"/>
      <c r="G45" s="380"/>
      <c r="H45" s="380"/>
      <c r="I45" s="380"/>
      <c r="J45" s="380"/>
      <c r="K45" s="262"/>
    </row>
    <row r="46" spans="2:11" ht="15" customHeight="1">
      <c r="B46" s="265"/>
      <c r="C46" s="266"/>
      <c r="D46" s="266"/>
      <c r="E46" s="380" t="s">
        <v>803</v>
      </c>
      <c r="F46" s="380"/>
      <c r="G46" s="380"/>
      <c r="H46" s="380"/>
      <c r="I46" s="380"/>
      <c r="J46" s="380"/>
      <c r="K46" s="262"/>
    </row>
    <row r="47" spans="2:11" ht="15" customHeight="1">
      <c r="B47" s="265"/>
      <c r="C47" s="266"/>
      <c r="D47" s="266"/>
      <c r="E47" s="380" t="s">
        <v>804</v>
      </c>
      <c r="F47" s="380"/>
      <c r="G47" s="380"/>
      <c r="H47" s="380"/>
      <c r="I47" s="380"/>
      <c r="J47" s="380"/>
      <c r="K47" s="262"/>
    </row>
    <row r="48" spans="2:11" ht="15" customHeight="1">
      <c r="B48" s="265"/>
      <c r="C48" s="266"/>
      <c r="D48" s="266"/>
      <c r="E48" s="380" t="s">
        <v>805</v>
      </c>
      <c r="F48" s="380"/>
      <c r="G48" s="380"/>
      <c r="H48" s="380"/>
      <c r="I48" s="380"/>
      <c r="J48" s="380"/>
      <c r="K48" s="262"/>
    </row>
    <row r="49" spans="2:11" ht="15" customHeight="1">
      <c r="B49" s="265"/>
      <c r="C49" s="266"/>
      <c r="D49" s="380" t="s">
        <v>806</v>
      </c>
      <c r="E49" s="380"/>
      <c r="F49" s="380"/>
      <c r="G49" s="380"/>
      <c r="H49" s="380"/>
      <c r="I49" s="380"/>
      <c r="J49" s="380"/>
      <c r="K49" s="262"/>
    </row>
    <row r="50" spans="2:11" ht="25.5" customHeight="1">
      <c r="B50" s="261"/>
      <c r="C50" s="382" t="s">
        <v>807</v>
      </c>
      <c r="D50" s="382"/>
      <c r="E50" s="382"/>
      <c r="F50" s="382"/>
      <c r="G50" s="382"/>
      <c r="H50" s="382"/>
      <c r="I50" s="382"/>
      <c r="J50" s="382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0" t="s">
        <v>808</v>
      </c>
      <c r="D52" s="380"/>
      <c r="E52" s="380"/>
      <c r="F52" s="380"/>
      <c r="G52" s="380"/>
      <c r="H52" s="380"/>
      <c r="I52" s="380"/>
      <c r="J52" s="380"/>
      <c r="K52" s="262"/>
    </row>
    <row r="53" spans="2:11" ht="15" customHeight="1">
      <c r="B53" s="261"/>
      <c r="C53" s="380" t="s">
        <v>809</v>
      </c>
      <c r="D53" s="380"/>
      <c r="E53" s="380"/>
      <c r="F53" s="380"/>
      <c r="G53" s="380"/>
      <c r="H53" s="380"/>
      <c r="I53" s="380"/>
      <c r="J53" s="380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0" t="s">
        <v>810</v>
      </c>
      <c r="D55" s="380"/>
      <c r="E55" s="380"/>
      <c r="F55" s="380"/>
      <c r="G55" s="380"/>
      <c r="H55" s="380"/>
      <c r="I55" s="380"/>
      <c r="J55" s="380"/>
      <c r="K55" s="262"/>
    </row>
    <row r="56" spans="2:11" ht="15" customHeight="1">
      <c r="B56" s="261"/>
      <c r="C56" s="266"/>
      <c r="D56" s="380" t="s">
        <v>811</v>
      </c>
      <c r="E56" s="380"/>
      <c r="F56" s="380"/>
      <c r="G56" s="380"/>
      <c r="H56" s="380"/>
      <c r="I56" s="380"/>
      <c r="J56" s="380"/>
      <c r="K56" s="262"/>
    </row>
    <row r="57" spans="2:11" ht="15" customHeight="1">
      <c r="B57" s="261"/>
      <c r="C57" s="266"/>
      <c r="D57" s="380" t="s">
        <v>812</v>
      </c>
      <c r="E57" s="380"/>
      <c r="F57" s="380"/>
      <c r="G57" s="380"/>
      <c r="H57" s="380"/>
      <c r="I57" s="380"/>
      <c r="J57" s="380"/>
      <c r="K57" s="262"/>
    </row>
    <row r="58" spans="2:11" ht="15" customHeight="1">
      <c r="B58" s="261"/>
      <c r="C58" s="266"/>
      <c r="D58" s="380" t="s">
        <v>813</v>
      </c>
      <c r="E58" s="380"/>
      <c r="F58" s="380"/>
      <c r="G58" s="380"/>
      <c r="H58" s="380"/>
      <c r="I58" s="380"/>
      <c r="J58" s="380"/>
      <c r="K58" s="262"/>
    </row>
    <row r="59" spans="2:11" ht="15" customHeight="1">
      <c r="B59" s="261"/>
      <c r="C59" s="266"/>
      <c r="D59" s="380" t="s">
        <v>814</v>
      </c>
      <c r="E59" s="380"/>
      <c r="F59" s="380"/>
      <c r="G59" s="380"/>
      <c r="H59" s="380"/>
      <c r="I59" s="380"/>
      <c r="J59" s="380"/>
      <c r="K59" s="262"/>
    </row>
    <row r="60" spans="2:11" ht="15" customHeight="1">
      <c r="B60" s="261"/>
      <c r="C60" s="266"/>
      <c r="D60" s="384" t="s">
        <v>815</v>
      </c>
      <c r="E60" s="384"/>
      <c r="F60" s="384"/>
      <c r="G60" s="384"/>
      <c r="H60" s="384"/>
      <c r="I60" s="384"/>
      <c r="J60" s="384"/>
      <c r="K60" s="262"/>
    </row>
    <row r="61" spans="2:11" ht="15" customHeight="1">
      <c r="B61" s="261"/>
      <c r="C61" s="266"/>
      <c r="D61" s="380" t="s">
        <v>816</v>
      </c>
      <c r="E61" s="380"/>
      <c r="F61" s="380"/>
      <c r="G61" s="380"/>
      <c r="H61" s="380"/>
      <c r="I61" s="380"/>
      <c r="J61" s="380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0" t="s">
        <v>817</v>
      </c>
      <c r="E63" s="380"/>
      <c r="F63" s="380"/>
      <c r="G63" s="380"/>
      <c r="H63" s="380"/>
      <c r="I63" s="380"/>
      <c r="J63" s="380"/>
      <c r="K63" s="262"/>
    </row>
    <row r="64" spans="2:11" ht="15" customHeight="1">
      <c r="B64" s="261"/>
      <c r="C64" s="266"/>
      <c r="D64" s="384" t="s">
        <v>818</v>
      </c>
      <c r="E64" s="384"/>
      <c r="F64" s="384"/>
      <c r="G64" s="384"/>
      <c r="H64" s="384"/>
      <c r="I64" s="384"/>
      <c r="J64" s="384"/>
      <c r="K64" s="262"/>
    </row>
    <row r="65" spans="2:11" ht="15" customHeight="1">
      <c r="B65" s="261"/>
      <c r="C65" s="266"/>
      <c r="D65" s="380" t="s">
        <v>819</v>
      </c>
      <c r="E65" s="380"/>
      <c r="F65" s="380"/>
      <c r="G65" s="380"/>
      <c r="H65" s="380"/>
      <c r="I65" s="380"/>
      <c r="J65" s="380"/>
      <c r="K65" s="262"/>
    </row>
    <row r="66" spans="2:11" ht="15" customHeight="1">
      <c r="B66" s="261"/>
      <c r="C66" s="266"/>
      <c r="D66" s="380" t="s">
        <v>820</v>
      </c>
      <c r="E66" s="380"/>
      <c r="F66" s="380"/>
      <c r="G66" s="380"/>
      <c r="H66" s="380"/>
      <c r="I66" s="380"/>
      <c r="J66" s="380"/>
      <c r="K66" s="262"/>
    </row>
    <row r="67" spans="2:11" ht="15" customHeight="1">
      <c r="B67" s="261"/>
      <c r="C67" s="266"/>
      <c r="D67" s="380" t="s">
        <v>821</v>
      </c>
      <c r="E67" s="380"/>
      <c r="F67" s="380"/>
      <c r="G67" s="380"/>
      <c r="H67" s="380"/>
      <c r="I67" s="380"/>
      <c r="J67" s="380"/>
      <c r="K67" s="262"/>
    </row>
    <row r="68" spans="2:11" ht="15" customHeight="1">
      <c r="B68" s="261"/>
      <c r="C68" s="266"/>
      <c r="D68" s="380" t="s">
        <v>822</v>
      </c>
      <c r="E68" s="380"/>
      <c r="F68" s="380"/>
      <c r="G68" s="380"/>
      <c r="H68" s="380"/>
      <c r="I68" s="380"/>
      <c r="J68" s="380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5" t="s">
        <v>95</v>
      </c>
      <c r="D73" s="385"/>
      <c r="E73" s="385"/>
      <c r="F73" s="385"/>
      <c r="G73" s="385"/>
      <c r="H73" s="385"/>
      <c r="I73" s="385"/>
      <c r="J73" s="385"/>
      <c r="K73" s="279"/>
    </row>
    <row r="74" spans="2:11" ht="17.25" customHeight="1">
      <c r="B74" s="278"/>
      <c r="C74" s="280" t="s">
        <v>823</v>
      </c>
      <c r="D74" s="280"/>
      <c r="E74" s="280"/>
      <c r="F74" s="280" t="s">
        <v>824</v>
      </c>
      <c r="G74" s="281"/>
      <c r="H74" s="280" t="s">
        <v>163</v>
      </c>
      <c r="I74" s="280" t="s">
        <v>61</v>
      </c>
      <c r="J74" s="280" t="s">
        <v>825</v>
      </c>
      <c r="K74" s="279"/>
    </row>
    <row r="75" spans="2:11" ht="17.25" customHeight="1">
      <c r="B75" s="278"/>
      <c r="C75" s="282" t="s">
        <v>826</v>
      </c>
      <c r="D75" s="282"/>
      <c r="E75" s="282"/>
      <c r="F75" s="283" t="s">
        <v>827</v>
      </c>
      <c r="G75" s="284"/>
      <c r="H75" s="282"/>
      <c r="I75" s="282"/>
      <c r="J75" s="282" t="s">
        <v>828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57</v>
      </c>
      <c r="D77" s="285"/>
      <c r="E77" s="285"/>
      <c r="F77" s="287" t="s">
        <v>829</v>
      </c>
      <c r="G77" s="286"/>
      <c r="H77" s="268" t="s">
        <v>830</v>
      </c>
      <c r="I77" s="268" t="s">
        <v>831</v>
      </c>
      <c r="J77" s="268">
        <v>20</v>
      </c>
      <c r="K77" s="279"/>
    </row>
    <row r="78" spans="2:11" ht="15" customHeight="1">
      <c r="B78" s="278"/>
      <c r="C78" s="268" t="s">
        <v>832</v>
      </c>
      <c r="D78" s="268"/>
      <c r="E78" s="268"/>
      <c r="F78" s="287" t="s">
        <v>829</v>
      </c>
      <c r="G78" s="286"/>
      <c r="H78" s="268" t="s">
        <v>833</v>
      </c>
      <c r="I78" s="268" t="s">
        <v>831</v>
      </c>
      <c r="J78" s="268">
        <v>120</v>
      </c>
      <c r="K78" s="279"/>
    </row>
    <row r="79" spans="2:11" ht="15" customHeight="1">
      <c r="B79" s="288"/>
      <c r="C79" s="268" t="s">
        <v>834</v>
      </c>
      <c r="D79" s="268"/>
      <c r="E79" s="268"/>
      <c r="F79" s="287" t="s">
        <v>835</v>
      </c>
      <c r="G79" s="286"/>
      <c r="H79" s="268" t="s">
        <v>836</v>
      </c>
      <c r="I79" s="268" t="s">
        <v>831</v>
      </c>
      <c r="J79" s="268">
        <v>50</v>
      </c>
      <c r="K79" s="279"/>
    </row>
    <row r="80" spans="2:11" ht="15" customHeight="1">
      <c r="B80" s="288"/>
      <c r="C80" s="268" t="s">
        <v>837</v>
      </c>
      <c r="D80" s="268"/>
      <c r="E80" s="268"/>
      <c r="F80" s="287" t="s">
        <v>829</v>
      </c>
      <c r="G80" s="286"/>
      <c r="H80" s="268" t="s">
        <v>838</v>
      </c>
      <c r="I80" s="268" t="s">
        <v>839</v>
      </c>
      <c r="J80" s="268"/>
      <c r="K80" s="279"/>
    </row>
    <row r="81" spans="2:11" ht="15" customHeight="1">
      <c r="B81" s="288"/>
      <c r="C81" s="289" t="s">
        <v>840</v>
      </c>
      <c r="D81" s="289"/>
      <c r="E81" s="289"/>
      <c r="F81" s="290" t="s">
        <v>835</v>
      </c>
      <c r="G81" s="289"/>
      <c r="H81" s="289" t="s">
        <v>841</v>
      </c>
      <c r="I81" s="289" t="s">
        <v>831</v>
      </c>
      <c r="J81" s="289">
        <v>15</v>
      </c>
      <c r="K81" s="279"/>
    </row>
    <row r="82" spans="2:11" ht="15" customHeight="1">
      <c r="B82" s="288"/>
      <c r="C82" s="289" t="s">
        <v>842</v>
      </c>
      <c r="D82" s="289"/>
      <c r="E82" s="289"/>
      <c r="F82" s="290" t="s">
        <v>835</v>
      </c>
      <c r="G82" s="289"/>
      <c r="H82" s="289" t="s">
        <v>843</v>
      </c>
      <c r="I82" s="289" t="s">
        <v>831</v>
      </c>
      <c r="J82" s="289">
        <v>15</v>
      </c>
      <c r="K82" s="279"/>
    </row>
    <row r="83" spans="2:11" ht="15" customHeight="1">
      <c r="B83" s="288"/>
      <c r="C83" s="289" t="s">
        <v>844</v>
      </c>
      <c r="D83" s="289"/>
      <c r="E83" s="289"/>
      <c r="F83" s="290" t="s">
        <v>835</v>
      </c>
      <c r="G83" s="289"/>
      <c r="H83" s="289" t="s">
        <v>845</v>
      </c>
      <c r="I83" s="289" t="s">
        <v>831</v>
      </c>
      <c r="J83" s="289">
        <v>20</v>
      </c>
      <c r="K83" s="279"/>
    </row>
    <row r="84" spans="2:11" ht="15" customHeight="1">
      <c r="B84" s="288"/>
      <c r="C84" s="289" t="s">
        <v>846</v>
      </c>
      <c r="D84" s="289"/>
      <c r="E84" s="289"/>
      <c r="F84" s="290" t="s">
        <v>835</v>
      </c>
      <c r="G84" s="289"/>
      <c r="H84" s="289" t="s">
        <v>847</v>
      </c>
      <c r="I84" s="289" t="s">
        <v>831</v>
      </c>
      <c r="J84" s="289">
        <v>20</v>
      </c>
      <c r="K84" s="279"/>
    </row>
    <row r="85" spans="2:11" ht="15" customHeight="1">
      <c r="B85" s="288"/>
      <c r="C85" s="268" t="s">
        <v>848</v>
      </c>
      <c r="D85" s="268"/>
      <c r="E85" s="268"/>
      <c r="F85" s="287" t="s">
        <v>835</v>
      </c>
      <c r="G85" s="286"/>
      <c r="H85" s="268" t="s">
        <v>849</v>
      </c>
      <c r="I85" s="268" t="s">
        <v>831</v>
      </c>
      <c r="J85" s="268">
        <v>50</v>
      </c>
      <c r="K85" s="279"/>
    </row>
    <row r="86" spans="2:11" ht="15" customHeight="1">
      <c r="B86" s="288"/>
      <c r="C86" s="268" t="s">
        <v>850</v>
      </c>
      <c r="D86" s="268"/>
      <c r="E86" s="268"/>
      <c r="F86" s="287" t="s">
        <v>835</v>
      </c>
      <c r="G86" s="286"/>
      <c r="H86" s="268" t="s">
        <v>851</v>
      </c>
      <c r="I86" s="268" t="s">
        <v>831</v>
      </c>
      <c r="J86" s="268">
        <v>20</v>
      </c>
      <c r="K86" s="279"/>
    </row>
    <row r="87" spans="2:11" ht="15" customHeight="1">
      <c r="B87" s="288"/>
      <c r="C87" s="268" t="s">
        <v>852</v>
      </c>
      <c r="D87" s="268"/>
      <c r="E87" s="268"/>
      <c r="F87" s="287" t="s">
        <v>835</v>
      </c>
      <c r="G87" s="286"/>
      <c r="H87" s="268" t="s">
        <v>853</v>
      </c>
      <c r="I87" s="268" t="s">
        <v>831</v>
      </c>
      <c r="J87" s="268">
        <v>20</v>
      </c>
      <c r="K87" s="279"/>
    </row>
    <row r="88" spans="2:11" ht="15" customHeight="1">
      <c r="B88" s="288"/>
      <c r="C88" s="268" t="s">
        <v>854</v>
      </c>
      <c r="D88" s="268"/>
      <c r="E88" s="268"/>
      <c r="F88" s="287" t="s">
        <v>835</v>
      </c>
      <c r="G88" s="286"/>
      <c r="H88" s="268" t="s">
        <v>855</v>
      </c>
      <c r="I88" s="268" t="s">
        <v>831</v>
      </c>
      <c r="J88" s="268">
        <v>50</v>
      </c>
      <c r="K88" s="279"/>
    </row>
    <row r="89" spans="2:11" ht="15" customHeight="1">
      <c r="B89" s="288"/>
      <c r="C89" s="268" t="s">
        <v>856</v>
      </c>
      <c r="D89" s="268"/>
      <c r="E89" s="268"/>
      <c r="F89" s="287" t="s">
        <v>835</v>
      </c>
      <c r="G89" s="286"/>
      <c r="H89" s="268" t="s">
        <v>856</v>
      </c>
      <c r="I89" s="268" t="s">
        <v>831</v>
      </c>
      <c r="J89" s="268">
        <v>50</v>
      </c>
      <c r="K89" s="279"/>
    </row>
    <row r="90" spans="2:11" ht="15" customHeight="1">
      <c r="B90" s="288"/>
      <c r="C90" s="268" t="s">
        <v>168</v>
      </c>
      <c r="D90" s="268"/>
      <c r="E90" s="268"/>
      <c r="F90" s="287" t="s">
        <v>835</v>
      </c>
      <c r="G90" s="286"/>
      <c r="H90" s="268" t="s">
        <v>857</v>
      </c>
      <c r="I90" s="268" t="s">
        <v>831</v>
      </c>
      <c r="J90" s="268">
        <v>255</v>
      </c>
      <c r="K90" s="279"/>
    </row>
    <row r="91" spans="2:11" ht="15" customHeight="1">
      <c r="B91" s="288"/>
      <c r="C91" s="268" t="s">
        <v>858</v>
      </c>
      <c r="D91" s="268"/>
      <c r="E91" s="268"/>
      <c r="F91" s="287" t="s">
        <v>829</v>
      </c>
      <c r="G91" s="286"/>
      <c r="H91" s="268" t="s">
        <v>859</v>
      </c>
      <c r="I91" s="268" t="s">
        <v>860</v>
      </c>
      <c r="J91" s="268"/>
      <c r="K91" s="279"/>
    </row>
    <row r="92" spans="2:11" ht="15" customHeight="1">
      <c r="B92" s="288"/>
      <c r="C92" s="268" t="s">
        <v>861</v>
      </c>
      <c r="D92" s="268"/>
      <c r="E92" s="268"/>
      <c r="F92" s="287" t="s">
        <v>829</v>
      </c>
      <c r="G92" s="286"/>
      <c r="H92" s="268" t="s">
        <v>862</v>
      </c>
      <c r="I92" s="268" t="s">
        <v>863</v>
      </c>
      <c r="J92" s="268"/>
      <c r="K92" s="279"/>
    </row>
    <row r="93" spans="2:11" ht="15" customHeight="1">
      <c r="B93" s="288"/>
      <c r="C93" s="268" t="s">
        <v>864</v>
      </c>
      <c r="D93" s="268"/>
      <c r="E93" s="268"/>
      <c r="F93" s="287" t="s">
        <v>829</v>
      </c>
      <c r="G93" s="286"/>
      <c r="H93" s="268" t="s">
        <v>864</v>
      </c>
      <c r="I93" s="268" t="s">
        <v>863</v>
      </c>
      <c r="J93" s="268"/>
      <c r="K93" s="279"/>
    </row>
    <row r="94" spans="2:11" ht="15" customHeight="1">
      <c r="B94" s="288"/>
      <c r="C94" s="268" t="s">
        <v>42</v>
      </c>
      <c r="D94" s="268"/>
      <c r="E94" s="268"/>
      <c r="F94" s="287" t="s">
        <v>829</v>
      </c>
      <c r="G94" s="286"/>
      <c r="H94" s="268" t="s">
        <v>865</v>
      </c>
      <c r="I94" s="268" t="s">
        <v>863</v>
      </c>
      <c r="J94" s="268"/>
      <c r="K94" s="279"/>
    </row>
    <row r="95" spans="2:11" ht="15" customHeight="1">
      <c r="B95" s="288"/>
      <c r="C95" s="268" t="s">
        <v>52</v>
      </c>
      <c r="D95" s="268"/>
      <c r="E95" s="268"/>
      <c r="F95" s="287" t="s">
        <v>829</v>
      </c>
      <c r="G95" s="286"/>
      <c r="H95" s="268" t="s">
        <v>866</v>
      </c>
      <c r="I95" s="268" t="s">
        <v>863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5" t="s">
        <v>867</v>
      </c>
      <c r="D100" s="385"/>
      <c r="E100" s="385"/>
      <c r="F100" s="385"/>
      <c r="G100" s="385"/>
      <c r="H100" s="385"/>
      <c r="I100" s="385"/>
      <c r="J100" s="385"/>
      <c r="K100" s="279"/>
    </row>
    <row r="101" spans="2:11" ht="17.25" customHeight="1">
      <c r="B101" s="278"/>
      <c r="C101" s="280" t="s">
        <v>823</v>
      </c>
      <c r="D101" s="280"/>
      <c r="E101" s="280"/>
      <c r="F101" s="280" t="s">
        <v>824</v>
      </c>
      <c r="G101" s="281"/>
      <c r="H101" s="280" t="s">
        <v>163</v>
      </c>
      <c r="I101" s="280" t="s">
        <v>61</v>
      </c>
      <c r="J101" s="280" t="s">
        <v>825</v>
      </c>
      <c r="K101" s="279"/>
    </row>
    <row r="102" spans="2:11" ht="17.25" customHeight="1">
      <c r="B102" s="278"/>
      <c r="C102" s="282" t="s">
        <v>826</v>
      </c>
      <c r="D102" s="282"/>
      <c r="E102" s="282"/>
      <c r="F102" s="283" t="s">
        <v>827</v>
      </c>
      <c r="G102" s="284"/>
      <c r="H102" s="282"/>
      <c r="I102" s="282"/>
      <c r="J102" s="282" t="s">
        <v>828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57</v>
      </c>
      <c r="D104" s="285"/>
      <c r="E104" s="285"/>
      <c r="F104" s="287" t="s">
        <v>829</v>
      </c>
      <c r="G104" s="296"/>
      <c r="H104" s="268" t="s">
        <v>868</v>
      </c>
      <c r="I104" s="268" t="s">
        <v>831</v>
      </c>
      <c r="J104" s="268">
        <v>20</v>
      </c>
      <c r="K104" s="279"/>
    </row>
    <row r="105" spans="2:11" ht="15" customHeight="1">
      <c r="B105" s="278"/>
      <c r="C105" s="268" t="s">
        <v>832</v>
      </c>
      <c r="D105" s="268"/>
      <c r="E105" s="268"/>
      <c r="F105" s="287" t="s">
        <v>829</v>
      </c>
      <c r="G105" s="268"/>
      <c r="H105" s="268" t="s">
        <v>868</v>
      </c>
      <c r="I105" s="268" t="s">
        <v>831</v>
      </c>
      <c r="J105" s="268">
        <v>120</v>
      </c>
      <c r="K105" s="279"/>
    </row>
    <row r="106" spans="2:11" ht="15" customHeight="1">
      <c r="B106" s="288"/>
      <c r="C106" s="268" t="s">
        <v>834</v>
      </c>
      <c r="D106" s="268"/>
      <c r="E106" s="268"/>
      <c r="F106" s="287" t="s">
        <v>835</v>
      </c>
      <c r="G106" s="268"/>
      <c r="H106" s="268" t="s">
        <v>868</v>
      </c>
      <c r="I106" s="268" t="s">
        <v>831</v>
      </c>
      <c r="J106" s="268">
        <v>50</v>
      </c>
      <c r="K106" s="279"/>
    </row>
    <row r="107" spans="2:11" ht="15" customHeight="1">
      <c r="B107" s="288"/>
      <c r="C107" s="268" t="s">
        <v>837</v>
      </c>
      <c r="D107" s="268"/>
      <c r="E107" s="268"/>
      <c r="F107" s="287" t="s">
        <v>829</v>
      </c>
      <c r="G107" s="268"/>
      <c r="H107" s="268" t="s">
        <v>868</v>
      </c>
      <c r="I107" s="268" t="s">
        <v>839</v>
      </c>
      <c r="J107" s="268"/>
      <c r="K107" s="279"/>
    </row>
    <row r="108" spans="2:11" ht="15" customHeight="1">
      <c r="B108" s="288"/>
      <c r="C108" s="268" t="s">
        <v>848</v>
      </c>
      <c r="D108" s="268"/>
      <c r="E108" s="268"/>
      <c r="F108" s="287" t="s">
        <v>835</v>
      </c>
      <c r="G108" s="268"/>
      <c r="H108" s="268" t="s">
        <v>868</v>
      </c>
      <c r="I108" s="268" t="s">
        <v>831</v>
      </c>
      <c r="J108" s="268">
        <v>50</v>
      </c>
      <c r="K108" s="279"/>
    </row>
    <row r="109" spans="2:11" ht="15" customHeight="1">
      <c r="B109" s="288"/>
      <c r="C109" s="268" t="s">
        <v>856</v>
      </c>
      <c r="D109" s="268"/>
      <c r="E109" s="268"/>
      <c r="F109" s="287" t="s">
        <v>835</v>
      </c>
      <c r="G109" s="268"/>
      <c r="H109" s="268" t="s">
        <v>868</v>
      </c>
      <c r="I109" s="268" t="s">
        <v>831</v>
      </c>
      <c r="J109" s="268">
        <v>50</v>
      </c>
      <c r="K109" s="279"/>
    </row>
    <row r="110" spans="2:11" ht="15" customHeight="1">
      <c r="B110" s="288"/>
      <c r="C110" s="268" t="s">
        <v>854</v>
      </c>
      <c r="D110" s="268"/>
      <c r="E110" s="268"/>
      <c r="F110" s="287" t="s">
        <v>835</v>
      </c>
      <c r="G110" s="268"/>
      <c r="H110" s="268" t="s">
        <v>868</v>
      </c>
      <c r="I110" s="268" t="s">
        <v>831</v>
      </c>
      <c r="J110" s="268">
        <v>50</v>
      </c>
      <c r="K110" s="279"/>
    </row>
    <row r="111" spans="2:11" ht="15" customHeight="1">
      <c r="B111" s="288"/>
      <c r="C111" s="268" t="s">
        <v>57</v>
      </c>
      <c r="D111" s="268"/>
      <c r="E111" s="268"/>
      <c r="F111" s="287" t="s">
        <v>829</v>
      </c>
      <c r="G111" s="268"/>
      <c r="H111" s="268" t="s">
        <v>869</v>
      </c>
      <c r="I111" s="268" t="s">
        <v>831</v>
      </c>
      <c r="J111" s="268">
        <v>20</v>
      </c>
      <c r="K111" s="279"/>
    </row>
    <row r="112" spans="2:11" ht="15" customHeight="1">
      <c r="B112" s="288"/>
      <c r="C112" s="268" t="s">
        <v>870</v>
      </c>
      <c r="D112" s="268"/>
      <c r="E112" s="268"/>
      <c r="F112" s="287" t="s">
        <v>829</v>
      </c>
      <c r="G112" s="268"/>
      <c r="H112" s="268" t="s">
        <v>871</v>
      </c>
      <c r="I112" s="268" t="s">
        <v>831</v>
      </c>
      <c r="J112" s="268">
        <v>120</v>
      </c>
      <c r="K112" s="279"/>
    </row>
    <row r="113" spans="2:11" ht="15" customHeight="1">
      <c r="B113" s="288"/>
      <c r="C113" s="268" t="s">
        <v>42</v>
      </c>
      <c r="D113" s="268"/>
      <c r="E113" s="268"/>
      <c r="F113" s="287" t="s">
        <v>829</v>
      </c>
      <c r="G113" s="268"/>
      <c r="H113" s="268" t="s">
        <v>872</v>
      </c>
      <c r="I113" s="268" t="s">
        <v>863</v>
      </c>
      <c r="J113" s="268"/>
      <c r="K113" s="279"/>
    </row>
    <row r="114" spans="2:11" ht="15" customHeight="1">
      <c r="B114" s="288"/>
      <c r="C114" s="268" t="s">
        <v>52</v>
      </c>
      <c r="D114" s="268"/>
      <c r="E114" s="268"/>
      <c r="F114" s="287" t="s">
        <v>829</v>
      </c>
      <c r="G114" s="268"/>
      <c r="H114" s="268" t="s">
        <v>873</v>
      </c>
      <c r="I114" s="268" t="s">
        <v>863</v>
      </c>
      <c r="J114" s="268"/>
      <c r="K114" s="279"/>
    </row>
    <row r="115" spans="2:11" ht="15" customHeight="1">
      <c r="B115" s="288"/>
      <c r="C115" s="268" t="s">
        <v>61</v>
      </c>
      <c r="D115" s="268"/>
      <c r="E115" s="268"/>
      <c r="F115" s="287" t="s">
        <v>829</v>
      </c>
      <c r="G115" s="268"/>
      <c r="H115" s="268" t="s">
        <v>874</v>
      </c>
      <c r="I115" s="268" t="s">
        <v>875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1" t="s">
        <v>876</v>
      </c>
      <c r="D120" s="381"/>
      <c r="E120" s="381"/>
      <c r="F120" s="381"/>
      <c r="G120" s="381"/>
      <c r="H120" s="381"/>
      <c r="I120" s="381"/>
      <c r="J120" s="381"/>
      <c r="K120" s="304"/>
    </row>
    <row r="121" spans="2:11" ht="17.25" customHeight="1">
      <c r="B121" s="305"/>
      <c r="C121" s="280" t="s">
        <v>823</v>
      </c>
      <c r="D121" s="280"/>
      <c r="E121" s="280"/>
      <c r="F121" s="280" t="s">
        <v>824</v>
      </c>
      <c r="G121" s="281"/>
      <c r="H121" s="280" t="s">
        <v>163</v>
      </c>
      <c r="I121" s="280" t="s">
        <v>61</v>
      </c>
      <c r="J121" s="280" t="s">
        <v>825</v>
      </c>
      <c r="K121" s="306"/>
    </row>
    <row r="122" spans="2:11" ht="17.25" customHeight="1">
      <c r="B122" s="305"/>
      <c r="C122" s="282" t="s">
        <v>826</v>
      </c>
      <c r="D122" s="282"/>
      <c r="E122" s="282"/>
      <c r="F122" s="283" t="s">
        <v>827</v>
      </c>
      <c r="G122" s="284"/>
      <c r="H122" s="282"/>
      <c r="I122" s="282"/>
      <c r="J122" s="282" t="s">
        <v>828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832</v>
      </c>
      <c r="D124" s="285"/>
      <c r="E124" s="285"/>
      <c r="F124" s="287" t="s">
        <v>829</v>
      </c>
      <c r="G124" s="268"/>
      <c r="H124" s="268" t="s">
        <v>868</v>
      </c>
      <c r="I124" s="268" t="s">
        <v>831</v>
      </c>
      <c r="J124" s="268">
        <v>120</v>
      </c>
      <c r="K124" s="309"/>
    </row>
    <row r="125" spans="2:11" ht="15" customHeight="1">
      <c r="B125" s="307"/>
      <c r="C125" s="268" t="s">
        <v>877</v>
      </c>
      <c r="D125" s="268"/>
      <c r="E125" s="268"/>
      <c r="F125" s="287" t="s">
        <v>829</v>
      </c>
      <c r="G125" s="268"/>
      <c r="H125" s="268" t="s">
        <v>878</v>
      </c>
      <c r="I125" s="268" t="s">
        <v>831</v>
      </c>
      <c r="J125" s="268" t="s">
        <v>879</v>
      </c>
      <c r="K125" s="309"/>
    </row>
    <row r="126" spans="2:11" ht="15" customHeight="1">
      <c r="B126" s="307"/>
      <c r="C126" s="268" t="s">
        <v>778</v>
      </c>
      <c r="D126" s="268"/>
      <c r="E126" s="268"/>
      <c r="F126" s="287" t="s">
        <v>829</v>
      </c>
      <c r="G126" s="268"/>
      <c r="H126" s="268" t="s">
        <v>880</v>
      </c>
      <c r="I126" s="268" t="s">
        <v>831</v>
      </c>
      <c r="J126" s="268" t="s">
        <v>879</v>
      </c>
      <c r="K126" s="309"/>
    </row>
    <row r="127" spans="2:11" ht="15" customHeight="1">
      <c r="B127" s="307"/>
      <c r="C127" s="268" t="s">
        <v>840</v>
      </c>
      <c r="D127" s="268"/>
      <c r="E127" s="268"/>
      <c r="F127" s="287" t="s">
        <v>835</v>
      </c>
      <c r="G127" s="268"/>
      <c r="H127" s="268" t="s">
        <v>841</v>
      </c>
      <c r="I127" s="268" t="s">
        <v>831</v>
      </c>
      <c r="J127" s="268">
        <v>15</v>
      </c>
      <c r="K127" s="309"/>
    </row>
    <row r="128" spans="2:11" ht="15" customHeight="1">
      <c r="B128" s="307"/>
      <c r="C128" s="289" t="s">
        <v>842</v>
      </c>
      <c r="D128" s="289"/>
      <c r="E128" s="289"/>
      <c r="F128" s="290" t="s">
        <v>835</v>
      </c>
      <c r="G128" s="289"/>
      <c r="H128" s="289" t="s">
        <v>843</v>
      </c>
      <c r="I128" s="289" t="s">
        <v>831</v>
      </c>
      <c r="J128" s="289">
        <v>15</v>
      </c>
      <c r="K128" s="309"/>
    </row>
    <row r="129" spans="2:11" ht="15" customHeight="1">
      <c r="B129" s="307"/>
      <c r="C129" s="289" t="s">
        <v>844</v>
      </c>
      <c r="D129" s="289"/>
      <c r="E129" s="289"/>
      <c r="F129" s="290" t="s">
        <v>835</v>
      </c>
      <c r="G129" s="289"/>
      <c r="H129" s="289" t="s">
        <v>845</v>
      </c>
      <c r="I129" s="289" t="s">
        <v>831</v>
      </c>
      <c r="J129" s="289">
        <v>20</v>
      </c>
      <c r="K129" s="309"/>
    </row>
    <row r="130" spans="2:11" ht="15" customHeight="1">
      <c r="B130" s="307"/>
      <c r="C130" s="289" t="s">
        <v>846</v>
      </c>
      <c r="D130" s="289"/>
      <c r="E130" s="289"/>
      <c r="F130" s="290" t="s">
        <v>835</v>
      </c>
      <c r="G130" s="289"/>
      <c r="H130" s="289" t="s">
        <v>847</v>
      </c>
      <c r="I130" s="289" t="s">
        <v>831</v>
      </c>
      <c r="J130" s="289">
        <v>20</v>
      </c>
      <c r="K130" s="309"/>
    </row>
    <row r="131" spans="2:11" ht="15" customHeight="1">
      <c r="B131" s="307"/>
      <c r="C131" s="268" t="s">
        <v>834</v>
      </c>
      <c r="D131" s="268"/>
      <c r="E131" s="268"/>
      <c r="F131" s="287" t="s">
        <v>835</v>
      </c>
      <c r="G131" s="268"/>
      <c r="H131" s="268" t="s">
        <v>868</v>
      </c>
      <c r="I131" s="268" t="s">
        <v>831</v>
      </c>
      <c r="J131" s="268">
        <v>50</v>
      </c>
      <c r="K131" s="309"/>
    </row>
    <row r="132" spans="2:11" ht="15" customHeight="1">
      <c r="B132" s="307"/>
      <c r="C132" s="268" t="s">
        <v>848</v>
      </c>
      <c r="D132" s="268"/>
      <c r="E132" s="268"/>
      <c r="F132" s="287" t="s">
        <v>835</v>
      </c>
      <c r="G132" s="268"/>
      <c r="H132" s="268" t="s">
        <v>868</v>
      </c>
      <c r="I132" s="268" t="s">
        <v>831</v>
      </c>
      <c r="J132" s="268">
        <v>50</v>
      </c>
      <c r="K132" s="309"/>
    </row>
    <row r="133" spans="2:11" ht="15" customHeight="1">
      <c r="B133" s="307"/>
      <c r="C133" s="268" t="s">
        <v>854</v>
      </c>
      <c r="D133" s="268"/>
      <c r="E133" s="268"/>
      <c r="F133" s="287" t="s">
        <v>835</v>
      </c>
      <c r="G133" s="268"/>
      <c r="H133" s="268" t="s">
        <v>868</v>
      </c>
      <c r="I133" s="268" t="s">
        <v>831</v>
      </c>
      <c r="J133" s="268">
        <v>50</v>
      </c>
      <c r="K133" s="309"/>
    </row>
    <row r="134" spans="2:11" ht="15" customHeight="1">
      <c r="B134" s="307"/>
      <c r="C134" s="268" t="s">
        <v>856</v>
      </c>
      <c r="D134" s="268"/>
      <c r="E134" s="268"/>
      <c r="F134" s="287" t="s">
        <v>835</v>
      </c>
      <c r="G134" s="268"/>
      <c r="H134" s="268" t="s">
        <v>868</v>
      </c>
      <c r="I134" s="268" t="s">
        <v>831</v>
      </c>
      <c r="J134" s="268">
        <v>50</v>
      </c>
      <c r="K134" s="309"/>
    </row>
    <row r="135" spans="2:11" ht="15" customHeight="1">
      <c r="B135" s="307"/>
      <c r="C135" s="268" t="s">
        <v>168</v>
      </c>
      <c r="D135" s="268"/>
      <c r="E135" s="268"/>
      <c r="F135" s="287" t="s">
        <v>835</v>
      </c>
      <c r="G135" s="268"/>
      <c r="H135" s="268" t="s">
        <v>881</v>
      </c>
      <c r="I135" s="268" t="s">
        <v>831</v>
      </c>
      <c r="J135" s="268">
        <v>255</v>
      </c>
      <c r="K135" s="309"/>
    </row>
    <row r="136" spans="2:11" ht="15" customHeight="1">
      <c r="B136" s="307"/>
      <c r="C136" s="268" t="s">
        <v>858</v>
      </c>
      <c r="D136" s="268"/>
      <c r="E136" s="268"/>
      <c r="F136" s="287" t="s">
        <v>829</v>
      </c>
      <c r="G136" s="268"/>
      <c r="H136" s="268" t="s">
        <v>882</v>
      </c>
      <c r="I136" s="268" t="s">
        <v>860</v>
      </c>
      <c r="J136" s="268"/>
      <c r="K136" s="309"/>
    </row>
    <row r="137" spans="2:11" ht="15" customHeight="1">
      <c r="B137" s="307"/>
      <c r="C137" s="268" t="s">
        <v>861</v>
      </c>
      <c r="D137" s="268"/>
      <c r="E137" s="268"/>
      <c r="F137" s="287" t="s">
        <v>829</v>
      </c>
      <c r="G137" s="268"/>
      <c r="H137" s="268" t="s">
        <v>883</v>
      </c>
      <c r="I137" s="268" t="s">
        <v>863</v>
      </c>
      <c r="J137" s="268"/>
      <c r="K137" s="309"/>
    </row>
    <row r="138" spans="2:11" ht="15" customHeight="1">
      <c r="B138" s="307"/>
      <c r="C138" s="268" t="s">
        <v>864</v>
      </c>
      <c r="D138" s="268"/>
      <c r="E138" s="268"/>
      <c r="F138" s="287" t="s">
        <v>829</v>
      </c>
      <c r="G138" s="268"/>
      <c r="H138" s="268" t="s">
        <v>864</v>
      </c>
      <c r="I138" s="268" t="s">
        <v>863</v>
      </c>
      <c r="J138" s="268"/>
      <c r="K138" s="309"/>
    </row>
    <row r="139" spans="2:11" ht="15" customHeight="1">
      <c r="B139" s="307"/>
      <c r="C139" s="268" t="s">
        <v>42</v>
      </c>
      <c r="D139" s="268"/>
      <c r="E139" s="268"/>
      <c r="F139" s="287" t="s">
        <v>829</v>
      </c>
      <c r="G139" s="268"/>
      <c r="H139" s="268" t="s">
        <v>884</v>
      </c>
      <c r="I139" s="268" t="s">
        <v>863</v>
      </c>
      <c r="J139" s="268"/>
      <c r="K139" s="309"/>
    </row>
    <row r="140" spans="2:11" ht="15" customHeight="1">
      <c r="B140" s="307"/>
      <c r="C140" s="268" t="s">
        <v>885</v>
      </c>
      <c r="D140" s="268"/>
      <c r="E140" s="268"/>
      <c r="F140" s="287" t="s">
        <v>829</v>
      </c>
      <c r="G140" s="268"/>
      <c r="H140" s="268" t="s">
        <v>886</v>
      </c>
      <c r="I140" s="268" t="s">
        <v>863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5" t="s">
        <v>887</v>
      </c>
      <c r="D145" s="385"/>
      <c r="E145" s="385"/>
      <c r="F145" s="385"/>
      <c r="G145" s="385"/>
      <c r="H145" s="385"/>
      <c r="I145" s="385"/>
      <c r="J145" s="385"/>
      <c r="K145" s="279"/>
    </row>
    <row r="146" spans="2:11" ht="17.25" customHeight="1">
      <c r="B146" s="278"/>
      <c r="C146" s="280" t="s">
        <v>823</v>
      </c>
      <c r="D146" s="280"/>
      <c r="E146" s="280"/>
      <c r="F146" s="280" t="s">
        <v>824</v>
      </c>
      <c r="G146" s="281"/>
      <c r="H146" s="280" t="s">
        <v>163</v>
      </c>
      <c r="I146" s="280" t="s">
        <v>61</v>
      </c>
      <c r="J146" s="280" t="s">
        <v>825</v>
      </c>
      <c r="K146" s="279"/>
    </row>
    <row r="147" spans="2:11" ht="17.25" customHeight="1">
      <c r="B147" s="278"/>
      <c r="C147" s="282" t="s">
        <v>826</v>
      </c>
      <c r="D147" s="282"/>
      <c r="E147" s="282"/>
      <c r="F147" s="283" t="s">
        <v>827</v>
      </c>
      <c r="G147" s="284"/>
      <c r="H147" s="282"/>
      <c r="I147" s="282"/>
      <c r="J147" s="282" t="s">
        <v>828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832</v>
      </c>
      <c r="D149" s="268"/>
      <c r="E149" s="268"/>
      <c r="F149" s="314" t="s">
        <v>829</v>
      </c>
      <c r="G149" s="268"/>
      <c r="H149" s="313" t="s">
        <v>868</v>
      </c>
      <c r="I149" s="313" t="s">
        <v>831</v>
      </c>
      <c r="J149" s="313">
        <v>120</v>
      </c>
      <c r="K149" s="309"/>
    </row>
    <row r="150" spans="2:11" ht="15" customHeight="1">
      <c r="B150" s="288"/>
      <c r="C150" s="313" t="s">
        <v>877</v>
      </c>
      <c r="D150" s="268"/>
      <c r="E150" s="268"/>
      <c r="F150" s="314" t="s">
        <v>829</v>
      </c>
      <c r="G150" s="268"/>
      <c r="H150" s="313" t="s">
        <v>888</v>
      </c>
      <c r="I150" s="313" t="s">
        <v>831</v>
      </c>
      <c r="J150" s="313" t="s">
        <v>879</v>
      </c>
      <c r="K150" s="309"/>
    </row>
    <row r="151" spans="2:11" ht="15" customHeight="1">
      <c r="B151" s="288"/>
      <c r="C151" s="313" t="s">
        <v>778</v>
      </c>
      <c r="D151" s="268"/>
      <c r="E151" s="268"/>
      <c r="F151" s="314" t="s">
        <v>829</v>
      </c>
      <c r="G151" s="268"/>
      <c r="H151" s="313" t="s">
        <v>889</v>
      </c>
      <c r="I151" s="313" t="s">
        <v>831</v>
      </c>
      <c r="J151" s="313" t="s">
        <v>879</v>
      </c>
      <c r="K151" s="309"/>
    </row>
    <row r="152" spans="2:11" ht="15" customHeight="1">
      <c r="B152" s="288"/>
      <c r="C152" s="313" t="s">
        <v>834</v>
      </c>
      <c r="D152" s="268"/>
      <c r="E152" s="268"/>
      <c r="F152" s="314" t="s">
        <v>835</v>
      </c>
      <c r="G152" s="268"/>
      <c r="H152" s="313" t="s">
        <v>868</v>
      </c>
      <c r="I152" s="313" t="s">
        <v>831</v>
      </c>
      <c r="J152" s="313">
        <v>50</v>
      </c>
      <c r="K152" s="309"/>
    </row>
    <row r="153" spans="2:11" ht="15" customHeight="1">
      <c r="B153" s="288"/>
      <c r="C153" s="313" t="s">
        <v>837</v>
      </c>
      <c r="D153" s="268"/>
      <c r="E153" s="268"/>
      <c r="F153" s="314" t="s">
        <v>829</v>
      </c>
      <c r="G153" s="268"/>
      <c r="H153" s="313" t="s">
        <v>868</v>
      </c>
      <c r="I153" s="313" t="s">
        <v>839</v>
      </c>
      <c r="J153" s="313"/>
      <c r="K153" s="309"/>
    </row>
    <row r="154" spans="2:11" ht="15" customHeight="1">
      <c r="B154" s="288"/>
      <c r="C154" s="313" t="s">
        <v>848</v>
      </c>
      <c r="D154" s="268"/>
      <c r="E154" s="268"/>
      <c r="F154" s="314" t="s">
        <v>835</v>
      </c>
      <c r="G154" s="268"/>
      <c r="H154" s="313" t="s">
        <v>868</v>
      </c>
      <c r="I154" s="313" t="s">
        <v>831</v>
      </c>
      <c r="J154" s="313">
        <v>50</v>
      </c>
      <c r="K154" s="309"/>
    </row>
    <row r="155" spans="2:11" ht="15" customHeight="1">
      <c r="B155" s="288"/>
      <c r="C155" s="313" t="s">
        <v>856</v>
      </c>
      <c r="D155" s="268"/>
      <c r="E155" s="268"/>
      <c r="F155" s="314" t="s">
        <v>835</v>
      </c>
      <c r="G155" s="268"/>
      <c r="H155" s="313" t="s">
        <v>868</v>
      </c>
      <c r="I155" s="313" t="s">
        <v>831</v>
      </c>
      <c r="J155" s="313">
        <v>50</v>
      </c>
      <c r="K155" s="309"/>
    </row>
    <row r="156" spans="2:11" ht="15" customHeight="1">
      <c r="B156" s="288"/>
      <c r="C156" s="313" t="s">
        <v>854</v>
      </c>
      <c r="D156" s="268"/>
      <c r="E156" s="268"/>
      <c r="F156" s="314" t="s">
        <v>835</v>
      </c>
      <c r="G156" s="268"/>
      <c r="H156" s="313" t="s">
        <v>868</v>
      </c>
      <c r="I156" s="313" t="s">
        <v>831</v>
      </c>
      <c r="J156" s="313">
        <v>50</v>
      </c>
      <c r="K156" s="309"/>
    </row>
    <row r="157" spans="2:11" ht="15" customHeight="1">
      <c r="B157" s="288"/>
      <c r="C157" s="313" t="s">
        <v>146</v>
      </c>
      <c r="D157" s="268"/>
      <c r="E157" s="268"/>
      <c r="F157" s="314" t="s">
        <v>829</v>
      </c>
      <c r="G157" s="268"/>
      <c r="H157" s="313" t="s">
        <v>890</v>
      </c>
      <c r="I157" s="313" t="s">
        <v>831</v>
      </c>
      <c r="J157" s="313" t="s">
        <v>891</v>
      </c>
      <c r="K157" s="309"/>
    </row>
    <row r="158" spans="2:11" ht="15" customHeight="1">
      <c r="B158" s="288"/>
      <c r="C158" s="313" t="s">
        <v>892</v>
      </c>
      <c r="D158" s="268"/>
      <c r="E158" s="268"/>
      <c r="F158" s="314" t="s">
        <v>829</v>
      </c>
      <c r="G158" s="268"/>
      <c r="H158" s="313" t="s">
        <v>893</v>
      </c>
      <c r="I158" s="313" t="s">
        <v>863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1" t="s">
        <v>894</v>
      </c>
      <c r="D163" s="381"/>
      <c r="E163" s="381"/>
      <c r="F163" s="381"/>
      <c r="G163" s="381"/>
      <c r="H163" s="381"/>
      <c r="I163" s="381"/>
      <c r="J163" s="381"/>
      <c r="K163" s="260"/>
    </row>
    <row r="164" spans="2:11" ht="17.25" customHeight="1">
      <c r="B164" s="259"/>
      <c r="C164" s="280" t="s">
        <v>823</v>
      </c>
      <c r="D164" s="280"/>
      <c r="E164" s="280"/>
      <c r="F164" s="280" t="s">
        <v>824</v>
      </c>
      <c r="G164" s="317"/>
      <c r="H164" s="318" t="s">
        <v>163</v>
      </c>
      <c r="I164" s="318" t="s">
        <v>61</v>
      </c>
      <c r="J164" s="280" t="s">
        <v>825</v>
      </c>
      <c r="K164" s="260"/>
    </row>
    <row r="165" spans="2:11" ht="17.25" customHeight="1">
      <c r="B165" s="261"/>
      <c r="C165" s="282" t="s">
        <v>826</v>
      </c>
      <c r="D165" s="282"/>
      <c r="E165" s="282"/>
      <c r="F165" s="283" t="s">
        <v>827</v>
      </c>
      <c r="G165" s="319"/>
      <c r="H165" s="320"/>
      <c r="I165" s="320"/>
      <c r="J165" s="282" t="s">
        <v>828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832</v>
      </c>
      <c r="D167" s="268"/>
      <c r="E167" s="268"/>
      <c r="F167" s="287" t="s">
        <v>829</v>
      </c>
      <c r="G167" s="268"/>
      <c r="H167" s="268" t="s">
        <v>868</v>
      </c>
      <c r="I167" s="268" t="s">
        <v>831</v>
      </c>
      <c r="J167" s="268">
        <v>120</v>
      </c>
      <c r="K167" s="309"/>
    </row>
    <row r="168" spans="2:11" ht="15" customHeight="1">
      <c r="B168" s="288"/>
      <c r="C168" s="268" t="s">
        <v>877</v>
      </c>
      <c r="D168" s="268"/>
      <c r="E168" s="268"/>
      <c r="F168" s="287" t="s">
        <v>829</v>
      </c>
      <c r="G168" s="268"/>
      <c r="H168" s="268" t="s">
        <v>878</v>
      </c>
      <c r="I168" s="268" t="s">
        <v>831</v>
      </c>
      <c r="J168" s="268" t="s">
        <v>879</v>
      </c>
      <c r="K168" s="309"/>
    </row>
    <row r="169" spans="2:11" ht="15" customHeight="1">
      <c r="B169" s="288"/>
      <c r="C169" s="268" t="s">
        <v>778</v>
      </c>
      <c r="D169" s="268"/>
      <c r="E169" s="268"/>
      <c r="F169" s="287" t="s">
        <v>829</v>
      </c>
      <c r="G169" s="268"/>
      <c r="H169" s="268" t="s">
        <v>895</v>
      </c>
      <c r="I169" s="268" t="s">
        <v>831</v>
      </c>
      <c r="J169" s="268" t="s">
        <v>879</v>
      </c>
      <c r="K169" s="309"/>
    </row>
    <row r="170" spans="2:11" ht="15" customHeight="1">
      <c r="B170" s="288"/>
      <c r="C170" s="268" t="s">
        <v>834</v>
      </c>
      <c r="D170" s="268"/>
      <c r="E170" s="268"/>
      <c r="F170" s="287" t="s">
        <v>835</v>
      </c>
      <c r="G170" s="268"/>
      <c r="H170" s="268" t="s">
        <v>895</v>
      </c>
      <c r="I170" s="268" t="s">
        <v>831</v>
      </c>
      <c r="J170" s="268">
        <v>50</v>
      </c>
      <c r="K170" s="309"/>
    </row>
    <row r="171" spans="2:11" ht="15" customHeight="1">
      <c r="B171" s="288"/>
      <c r="C171" s="268" t="s">
        <v>837</v>
      </c>
      <c r="D171" s="268"/>
      <c r="E171" s="268"/>
      <c r="F171" s="287" t="s">
        <v>829</v>
      </c>
      <c r="G171" s="268"/>
      <c r="H171" s="268" t="s">
        <v>895</v>
      </c>
      <c r="I171" s="268" t="s">
        <v>839</v>
      </c>
      <c r="J171" s="268"/>
      <c r="K171" s="309"/>
    </row>
    <row r="172" spans="2:11" ht="15" customHeight="1">
      <c r="B172" s="288"/>
      <c r="C172" s="268" t="s">
        <v>848</v>
      </c>
      <c r="D172" s="268"/>
      <c r="E172" s="268"/>
      <c r="F172" s="287" t="s">
        <v>835</v>
      </c>
      <c r="G172" s="268"/>
      <c r="H172" s="268" t="s">
        <v>895</v>
      </c>
      <c r="I172" s="268" t="s">
        <v>831</v>
      </c>
      <c r="J172" s="268">
        <v>50</v>
      </c>
      <c r="K172" s="309"/>
    </row>
    <row r="173" spans="2:11" ht="15" customHeight="1">
      <c r="B173" s="288"/>
      <c r="C173" s="268" t="s">
        <v>856</v>
      </c>
      <c r="D173" s="268"/>
      <c r="E173" s="268"/>
      <c r="F173" s="287" t="s">
        <v>835</v>
      </c>
      <c r="G173" s="268"/>
      <c r="H173" s="268" t="s">
        <v>895</v>
      </c>
      <c r="I173" s="268" t="s">
        <v>831</v>
      </c>
      <c r="J173" s="268">
        <v>50</v>
      </c>
      <c r="K173" s="309"/>
    </row>
    <row r="174" spans="2:11" ht="15" customHeight="1">
      <c r="B174" s="288"/>
      <c r="C174" s="268" t="s">
        <v>854</v>
      </c>
      <c r="D174" s="268"/>
      <c r="E174" s="268"/>
      <c r="F174" s="287" t="s">
        <v>835</v>
      </c>
      <c r="G174" s="268"/>
      <c r="H174" s="268" t="s">
        <v>895</v>
      </c>
      <c r="I174" s="268" t="s">
        <v>831</v>
      </c>
      <c r="J174" s="268">
        <v>50</v>
      </c>
      <c r="K174" s="309"/>
    </row>
    <row r="175" spans="2:11" ht="15" customHeight="1">
      <c r="B175" s="288"/>
      <c r="C175" s="268" t="s">
        <v>162</v>
      </c>
      <c r="D175" s="268"/>
      <c r="E175" s="268"/>
      <c r="F175" s="287" t="s">
        <v>829</v>
      </c>
      <c r="G175" s="268"/>
      <c r="H175" s="268" t="s">
        <v>896</v>
      </c>
      <c r="I175" s="268" t="s">
        <v>897</v>
      </c>
      <c r="J175" s="268"/>
      <c r="K175" s="309"/>
    </row>
    <row r="176" spans="2:11" ht="15" customHeight="1">
      <c r="B176" s="288"/>
      <c r="C176" s="268" t="s">
        <v>61</v>
      </c>
      <c r="D176" s="268"/>
      <c r="E176" s="268"/>
      <c r="F176" s="287" t="s">
        <v>829</v>
      </c>
      <c r="G176" s="268"/>
      <c r="H176" s="268" t="s">
        <v>898</v>
      </c>
      <c r="I176" s="268" t="s">
        <v>899</v>
      </c>
      <c r="J176" s="268">
        <v>1</v>
      </c>
      <c r="K176" s="309"/>
    </row>
    <row r="177" spans="2:11" ht="15" customHeight="1">
      <c r="B177" s="288"/>
      <c r="C177" s="268" t="s">
        <v>57</v>
      </c>
      <c r="D177" s="268"/>
      <c r="E177" s="268"/>
      <c r="F177" s="287" t="s">
        <v>829</v>
      </c>
      <c r="G177" s="268"/>
      <c r="H177" s="268" t="s">
        <v>900</v>
      </c>
      <c r="I177" s="268" t="s">
        <v>831</v>
      </c>
      <c r="J177" s="268">
        <v>20</v>
      </c>
      <c r="K177" s="309"/>
    </row>
    <row r="178" spans="2:11" ht="15" customHeight="1">
      <c r="B178" s="288"/>
      <c r="C178" s="268" t="s">
        <v>163</v>
      </c>
      <c r="D178" s="268"/>
      <c r="E178" s="268"/>
      <c r="F178" s="287" t="s">
        <v>829</v>
      </c>
      <c r="G178" s="268"/>
      <c r="H178" s="268" t="s">
        <v>901</v>
      </c>
      <c r="I178" s="268" t="s">
        <v>831</v>
      </c>
      <c r="J178" s="268">
        <v>255</v>
      </c>
      <c r="K178" s="309"/>
    </row>
    <row r="179" spans="2:11" ht="15" customHeight="1">
      <c r="B179" s="288"/>
      <c r="C179" s="268" t="s">
        <v>164</v>
      </c>
      <c r="D179" s="268"/>
      <c r="E179" s="268"/>
      <c r="F179" s="287" t="s">
        <v>829</v>
      </c>
      <c r="G179" s="268"/>
      <c r="H179" s="268" t="s">
        <v>794</v>
      </c>
      <c r="I179" s="268" t="s">
        <v>831</v>
      </c>
      <c r="J179" s="268">
        <v>10</v>
      </c>
      <c r="K179" s="309"/>
    </row>
    <row r="180" spans="2:11" ht="15" customHeight="1">
      <c r="B180" s="288"/>
      <c r="C180" s="268" t="s">
        <v>165</v>
      </c>
      <c r="D180" s="268"/>
      <c r="E180" s="268"/>
      <c r="F180" s="287" t="s">
        <v>829</v>
      </c>
      <c r="G180" s="268"/>
      <c r="H180" s="268" t="s">
        <v>902</v>
      </c>
      <c r="I180" s="268" t="s">
        <v>863</v>
      </c>
      <c r="J180" s="268"/>
      <c r="K180" s="309"/>
    </row>
    <row r="181" spans="2:11" ht="15" customHeight="1">
      <c r="B181" s="288"/>
      <c r="C181" s="268" t="s">
        <v>903</v>
      </c>
      <c r="D181" s="268"/>
      <c r="E181" s="268"/>
      <c r="F181" s="287" t="s">
        <v>829</v>
      </c>
      <c r="G181" s="268"/>
      <c r="H181" s="268" t="s">
        <v>904</v>
      </c>
      <c r="I181" s="268" t="s">
        <v>863</v>
      </c>
      <c r="J181" s="268"/>
      <c r="K181" s="309"/>
    </row>
    <row r="182" spans="2:11" ht="15" customHeight="1">
      <c r="B182" s="288"/>
      <c r="C182" s="268" t="s">
        <v>892</v>
      </c>
      <c r="D182" s="268"/>
      <c r="E182" s="268"/>
      <c r="F182" s="287" t="s">
        <v>829</v>
      </c>
      <c r="G182" s="268"/>
      <c r="H182" s="268" t="s">
        <v>905</v>
      </c>
      <c r="I182" s="268" t="s">
        <v>863</v>
      </c>
      <c r="J182" s="268"/>
      <c r="K182" s="309"/>
    </row>
    <row r="183" spans="2:11" ht="15" customHeight="1">
      <c r="B183" s="288"/>
      <c r="C183" s="268" t="s">
        <v>167</v>
      </c>
      <c r="D183" s="268"/>
      <c r="E183" s="268"/>
      <c r="F183" s="287" t="s">
        <v>835</v>
      </c>
      <c r="G183" s="268"/>
      <c r="H183" s="268" t="s">
        <v>906</v>
      </c>
      <c r="I183" s="268" t="s">
        <v>831</v>
      </c>
      <c r="J183" s="268">
        <v>50</v>
      </c>
      <c r="K183" s="309"/>
    </row>
    <row r="184" spans="2:11" ht="15" customHeight="1">
      <c r="B184" s="288"/>
      <c r="C184" s="268" t="s">
        <v>907</v>
      </c>
      <c r="D184" s="268"/>
      <c r="E184" s="268"/>
      <c r="F184" s="287" t="s">
        <v>835</v>
      </c>
      <c r="G184" s="268"/>
      <c r="H184" s="268" t="s">
        <v>908</v>
      </c>
      <c r="I184" s="268" t="s">
        <v>909</v>
      </c>
      <c r="J184" s="268"/>
      <c r="K184" s="309"/>
    </row>
    <row r="185" spans="2:11" ht="15" customHeight="1">
      <c r="B185" s="288"/>
      <c r="C185" s="268" t="s">
        <v>910</v>
      </c>
      <c r="D185" s="268"/>
      <c r="E185" s="268"/>
      <c r="F185" s="287" t="s">
        <v>835</v>
      </c>
      <c r="G185" s="268"/>
      <c r="H185" s="268" t="s">
        <v>911</v>
      </c>
      <c r="I185" s="268" t="s">
        <v>909</v>
      </c>
      <c r="J185" s="268"/>
      <c r="K185" s="309"/>
    </row>
    <row r="186" spans="2:11" ht="15" customHeight="1">
      <c r="B186" s="288"/>
      <c r="C186" s="268" t="s">
        <v>912</v>
      </c>
      <c r="D186" s="268"/>
      <c r="E186" s="268"/>
      <c r="F186" s="287" t="s">
        <v>835</v>
      </c>
      <c r="G186" s="268"/>
      <c r="H186" s="268" t="s">
        <v>913</v>
      </c>
      <c r="I186" s="268" t="s">
        <v>909</v>
      </c>
      <c r="J186" s="268"/>
      <c r="K186" s="309"/>
    </row>
    <row r="187" spans="2:11" ht="15" customHeight="1">
      <c r="B187" s="288"/>
      <c r="C187" s="321" t="s">
        <v>914</v>
      </c>
      <c r="D187" s="268"/>
      <c r="E187" s="268"/>
      <c r="F187" s="287" t="s">
        <v>835</v>
      </c>
      <c r="G187" s="268"/>
      <c r="H187" s="268" t="s">
        <v>915</v>
      </c>
      <c r="I187" s="268" t="s">
        <v>916</v>
      </c>
      <c r="J187" s="322" t="s">
        <v>917</v>
      </c>
      <c r="K187" s="309"/>
    </row>
    <row r="188" spans="2:11" ht="15" customHeight="1">
      <c r="B188" s="288"/>
      <c r="C188" s="273" t="s">
        <v>46</v>
      </c>
      <c r="D188" s="268"/>
      <c r="E188" s="268"/>
      <c r="F188" s="287" t="s">
        <v>829</v>
      </c>
      <c r="G188" s="268"/>
      <c r="H188" s="264" t="s">
        <v>918</v>
      </c>
      <c r="I188" s="268" t="s">
        <v>919</v>
      </c>
      <c r="J188" s="268"/>
      <c r="K188" s="309"/>
    </row>
    <row r="189" spans="2:11" ht="15" customHeight="1">
      <c r="B189" s="288"/>
      <c r="C189" s="273" t="s">
        <v>920</v>
      </c>
      <c r="D189" s="268"/>
      <c r="E189" s="268"/>
      <c r="F189" s="287" t="s">
        <v>829</v>
      </c>
      <c r="G189" s="268"/>
      <c r="H189" s="268" t="s">
        <v>921</v>
      </c>
      <c r="I189" s="268" t="s">
        <v>863</v>
      </c>
      <c r="J189" s="268"/>
      <c r="K189" s="309"/>
    </row>
    <row r="190" spans="2:11" ht="15" customHeight="1">
      <c r="B190" s="288"/>
      <c r="C190" s="273" t="s">
        <v>922</v>
      </c>
      <c r="D190" s="268"/>
      <c r="E190" s="268"/>
      <c r="F190" s="287" t="s">
        <v>829</v>
      </c>
      <c r="G190" s="268"/>
      <c r="H190" s="268" t="s">
        <v>923</v>
      </c>
      <c r="I190" s="268" t="s">
        <v>863</v>
      </c>
      <c r="J190" s="268"/>
      <c r="K190" s="309"/>
    </row>
    <row r="191" spans="2:11" ht="15" customHeight="1">
      <c r="B191" s="288"/>
      <c r="C191" s="273" t="s">
        <v>924</v>
      </c>
      <c r="D191" s="268"/>
      <c r="E191" s="268"/>
      <c r="F191" s="287" t="s">
        <v>835</v>
      </c>
      <c r="G191" s="268"/>
      <c r="H191" s="268" t="s">
        <v>925</v>
      </c>
      <c r="I191" s="268" t="s">
        <v>863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1" t="s">
        <v>926</v>
      </c>
      <c r="D197" s="381"/>
      <c r="E197" s="381"/>
      <c r="F197" s="381"/>
      <c r="G197" s="381"/>
      <c r="H197" s="381"/>
      <c r="I197" s="381"/>
      <c r="J197" s="381"/>
      <c r="K197" s="260"/>
    </row>
    <row r="198" spans="2:11" ht="25.5" customHeight="1">
      <c r="B198" s="259"/>
      <c r="C198" s="324" t="s">
        <v>927</v>
      </c>
      <c r="D198" s="324"/>
      <c r="E198" s="324"/>
      <c r="F198" s="324" t="s">
        <v>928</v>
      </c>
      <c r="G198" s="325"/>
      <c r="H198" s="386" t="s">
        <v>929</v>
      </c>
      <c r="I198" s="386"/>
      <c r="J198" s="386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919</v>
      </c>
      <c r="D200" s="268"/>
      <c r="E200" s="268"/>
      <c r="F200" s="287" t="s">
        <v>47</v>
      </c>
      <c r="G200" s="268"/>
      <c r="H200" s="383" t="s">
        <v>930</v>
      </c>
      <c r="I200" s="383"/>
      <c r="J200" s="383"/>
      <c r="K200" s="309"/>
    </row>
    <row r="201" spans="2:11" ht="15" customHeight="1">
      <c r="B201" s="288"/>
      <c r="C201" s="294"/>
      <c r="D201" s="268"/>
      <c r="E201" s="268"/>
      <c r="F201" s="287" t="s">
        <v>48</v>
      </c>
      <c r="G201" s="268"/>
      <c r="H201" s="383" t="s">
        <v>931</v>
      </c>
      <c r="I201" s="383"/>
      <c r="J201" s="383"/>
      <c r="K201" s="309"/>
    </row>
    <row r="202" spans="2:11" ht="15" customHeight="1">
      <c r="B202" s="288"/>
      <c r="C202" s="294"/>
      <c r="D202" s="268"/>
      <c r="E202" s="268"/>
      <c r="F202" s="287" t="s">
        <v>51</v>
      </c>
      <c r="G202" s="268"/>
      <c r="H202" s="383" t="s">
        <v>932</v>
      </c>
      <c r="I202" s="383"/>
      <c r="J202" s="383"/>
      <c r="K202" s="309"/>
    </row>
    <row r="203" spans="2:11" ht="15" customHeight="1">
      <c r="B203" s="288"/>
      <c r="C203" s="268"/>
      <c r="D203" s="268"/>
      <c r="E203" s="268"/>
      <c r="F203" s="287" t="s">
        <v>49</v>
      </c>
      <c r="G203" s="268"/>
      <c r="H203" s="383" t="s">
        <v>933</v>
      </c>
      <c r="I203" s="383"/>
      <c r="J203" s="383"/>
      <c r="K203" s="309"/>
    </row>
    <row r="204" spans="2:11" ht="15" customHeight="1">
      <c r="B204" s="288"/>
      <c r="C204" s="268"/>
      <c r="D204" s="268"/>
      <c r="E204" s="268"/>
      <c r="F204" s="287" t="s">
        <v>50</v>
      </c>
      <c r="G204" s="268"/>
      <c r="H204" s="383" t="s">
        <v>934</v>
      </c>
      <c r="I204" s="383"/>
      <c r="J204" s="383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875</v>
      </c>
      <c r="D206" s="268"/>
      <c r="E206" s="268"/>
      <c r="F206" s="287" t="s">
        <v>83</v>
      </c>
      <c r="G206" s="268"/>
      <c r="H206" s="383" t="s">
        <v>935</v>
      </c>
      <c r="I206" s="383"/>
      <c r="J206" s="383"/>
      <c r="K206" s="309"/>
    </row>
    <row r="207" spans="2:11" ht="15" customHeight="1">
      <c r="B207" s="288"/>
      <c r="C207" s="294"/>
      <c r="D207" s="268"/>
      <c r="E207" s="268"/>
      <c r="F207" s="287" t="s">
        <v>774</v>
      </c>
      <c r="G207" s="268"/>
      <c r="H207" s="383" t="s">
        <v>775</v>
      </c>
      <c r="I207" s="383"/>
      <c r="J207" s="383"/>
      <c r="K207" s="309"/>
    </row>
    <row r="208" spans="2:11" ht="15" customHeight="1">
      <c r="B208" s="288"/>
      <c r="C208" s="268"/>
      <c r="D208" s="268"/>
      <c r="E208" s="268"/>
      <c r="F208" s="287" t="s">
        <v>772</v>
      </c>
      <c r="G208" s="268"/>
      <c r="H208" s="383" t="s">
        <v>936</v>
      </c>
      <c r="I208" s="383"/>
      <c r="J208" s="383"/>
      <c r="K208" s="309"/>
    </row>
    <row r="209" spans="2:11" ht="15" customHeight="1">
      <c r="B209" s="326"/>
      <c r="C209" s="294"/>
      <c r="D209" s="294"/>
      <c r="E209" s="294"/>
      <c r="F209" s="287" t="s">
        <v>87</v>
      </c>
      <c r="G209" s="273"/>
      <c r="H209" s="387" t="s">
        <v>88</v>
      </c>
      <c r="I209" s="387"/>
      <c r="J209" s="387"/>
      <c r="K209" s="327"/>
    </row>
    <row r="210" spans="2:11" ht="15" customHeight="1">
      <c r="B210" s="326"/>
      <c r="C210" s="294"/>
      <c r="D210" s="294"/>
      <c r="E210" s="294"/>
      <c r="F210" s="287" t="s">
        <v>776</v>
      </c>
      <c r="G210" s="273"/>
      <c r="H210" s="387" t="s">
        <v>748</v>
      </c>
      <c r="I210" s="387"/>
      <c r="J210" s="387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899</v>
      </c>
      <c r="D212" s="294"/>
      <c r="E212" s="294"/>
      <c r="F212" s="287">
        <v>1</v>
      </c>
      <c r="G212" s="273"/>
      <c r="H212" s="387" t="s">
        <v>937</v>
      </c>
      <c r="I212" s="387"/>
      <c r="J212" s="387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7" t="s">
        <v>938</v>
      </c>
      <c r="I213" s="387"/>
      <c r="J213" s="387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7" t="s">
        <v>939</v>
      </c>
      <c r="I214" s="387"/>
      <c r="J214" s="387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7" t="s">
        <v>940</v>
      </c>
      <c r="I215" s="387"/>
      <c r="J215" s="387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Rekonstrukce koryta</vt:lpstr>
      <vt:lpstr>VON - Vedlejší a ostatní ...</vt:lpstr>
      <vt:lpstr>Pokyny pro vyplnění</vt:lpstr>
      <vt:lpstr>'Rekapitulace stavby'!Názvy_tisku</vt:lpstr>
      <vt:lpstr>'SO 01 - Rekonstrukce koryta'!Názvy_tisku</vt:lpstr>
      <vt:lpstr>'VON - Vedlejší a ostatní ...'!Názvy_tisku</vt:lpstr>
      <vt:lpstr>'Pokyny pro vyplnění'!Oblast_tisku</vt:lpstr>
      <vt:lpstr>'Rekapitulace stavby'!Oblast_tisku</vt:lpstr>
      <vt:lpstr>'SO 01 - Rekonstrukce koryta'!Oblast_tisku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Jirásek</dc:creator>
  <cp:lastModifiedBy>Petra</cp:lastModifiedBy>
  <dcterms:created xsi:type="dcterms:W3CDTF">2017-07-12T19:50:05Z</dcterms:created>
  <dcterms:modified xsi:type="dcterms:W3CDTF">2017-08-22T05:52:29Z</dcterms:modified>
</cp:coreProperties>
</file>